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O:\Gas\EOG_2013\1_Alle Verfahren\4-RP (Alle Verfahren)\EHBs\KP\"/>
    </mc:Choice>
  </mc:AlternateContent>
  <xr:revisionPtr revIDLastSave="0" documentId="13_ncr:1_{07331DA6-BD58-4AFD-8B52-EC9398DC278E}" xr6:coauthVersionLast="47" xr6:coauthVersionMax="47" xr10:uidLastSave="{00000000-0000-0000-0000-000000000000}"/>
  <bookViews>
    <workbookView xWindow="-120" yWindow="-120" windowWidth="29040" windowHeight="15480" tabRatio="878" firstSheet="1" activeTab="1" xr2:uid="{00000000-000D-0000-FFFF-FFFF00000000}"/>
  </bookViews>
  <sheets>
    <sheet name="Changelog" sheetId="1" state="hidden" r:id="rId1"/>
    <sheet name="A_Stammdaten" sheetId="3" r:id="rId2"/>
    <sheet name="B_Bilanz" sheetId="6" r:id="rId3"/>
    <sheet name="C_GuV" sheetId="11" r:id="rId4"/>
    <sheet name="D_SAV" sheetId="17" r:id="rId5"/>
    <sheet name="D1_ND" sheetId="26" r:id="rId6"/>
    <sheet name="D2_Zuschüsse" sheetId="19" r:id="rId7"/>
    <sheet name="Listen" sheetId="23" state="hidden" r:id="rId8"/>
    <sheet name="Faktorreihe" sheetId="27" state="hidden" r:id="rId9"/>
    <sheet name="Index" sheetId="28" state="hidden" r:id="rId10"/>
  </sheets>
  <externalReferences>
    <externalReference r:id="rId11"/>
  </externalReferences>
  <definedNames>
    <definedName name="_xlnm._FilterDatabase" localSheetId="4" hidden="1">D_SAV!$A$6:$O$58</definedName>
    <definedName name="_Key1" localSheetId="5" hidden="1">#REF!</definedName>
    <definedName name="_Key1" localSheetId="8" hidden="1">#REF!</definedName>
    <definedName name="_Key1" localSheetId="9" hidden="1">#REF!</definedName>
    <definedName name="_Key1" hidden="1">#REF!</definedName>
    <definedName name="_Key2" localSheetId="5" hidden="1">#REF!</definedName>
    <definedName name="_Key2" localSheetId="8" hidden="1">#REF!</definedName>
    <definedName name="_Key2" localSheetId="9" hidden="1">#REF!</definedName>
    <definedName name="_Key2" hidden="1">#REF!</definedName>
    <definedName name="_Order1" hidden="1">255</definedName>
    <definedName name="_Order2" hidden="1">255</definedName>
    <definedName name="_Sort" localSheetId="5" hidden="1">#REF!</definedName>
    <definedName name="_Sort" localSheetId="8" hidden="1">#REF!</definedName>
    <definedName name="_Sort" localSheetId="9" hidden="1">#REF!</definedName>
    <definedName name="_Sort" hidden="1">#REF!</definedName>
    <definedName name="Anlagengruppen" localSheetId="8">[1]Listen!$A$2:$A$44</definedName>
    <definedName name="Anlagengruppen" localSheetId="9">[1]Listen!$A$2:$A$44</definedName>
    <definedName name="Anlagengruppen">D1_ND!$A$3:$A$51</definedName>
    <definedName name="AnlGrTabelle">D1_ND!$A$3:$E$51</definedName>
    <definedName name="Bilanz_Nummern_Namen" localSheetId="8">[1]Listen!#REF!</definedName>
    <definedName name="Bilanz_Nummern_Namen" localSheetId="9">[1]Listen!#REF!</definedName>
    <definedName name="Bilanz_Nummern_Namen">Listen!$E$2:$E$48</definedName>
    <definedName name="BKZ_Arten">Listen!$K$2:$K$4</definedName>
    <definedName name="_xlnm.Print_Area" localSheetId="6">D2_Zuschüsse!$A$1:$G$1</definedName>
    <definedName name="GuV_Nummern_Namen" localSheetId="8">[1]Listen!#REF!</definedName>
    <definedName name="GuV_Nummern_Namen" localSheetId="9">[1]Listen!#REF!</definedName>
    <definedName name="GuV_Nummern_Namen">Listen!$F$2:$F$58</definedName>
    <definedName name="GuV_Sonstige" localSheetId="8">[1]Listen!#REF!</definedName>
    <definedName name="GuV_Sonstige" localSheetId="9">[1]Listen!#REF!</definedName>
    <definedName name="GuV_Sonstige">Listen!$J$2:$J$9</definedName>
    <definedName name="Jahre" localSheetId="8">[1]Listen!#REF!</definedName>
    <definedName name="Jahre" localSheetId="9">[1]Listen!#REF!</definedName>
    <definedName name="Jahre">Listen!$H$2:$H$3</definedName>
    <definedName name="Konten">#REF!</definedName>
    <definedName name="NetzId" localSheetId="8">OFFSET([1]A_Stammdaten!$I$6,0,0,COUNTA([1]A_Stammdaten!$I$6:$I$105),1)</definedName>
    <definedName name="NetzId" localSheetId="9">OFFSET([1]A_Stammdaten!$I$6,0,0,COUNTA([1]A_Stammdaten!$I$6:$I$105),1)</definedName>
    <definedName name="NetzId">OFFSET(A_Stammdaten!$I$6,0,0,COUNTA(A_Stammdaten!$I$6:$I$105),1)</definedName>
    <definedName name="Rückstellungsarten" localSheetId="8">[1]Listen!#REF!</definedName>
    <definedName name="Rückstellungsarten" localSheetId="9">[1]Listen!#REF!</definedName>
    <definedName name="Rückstellungsarten">Listen!$G$2:$G$5</definedName>
    <definedName name="Schlüssel">OFFSET(#REF!,0,0,COUNTA(#REF!),1)</definedName>
    <definedName name="TNWFaktoren">Index!$A$3:$I$91</definedName>
    <definedName name="UVArten">Listen!$L$2:$L$4</definedName>
    <definedName name="WAV_Positionen" localSheetId="8">[1]Listen!#REF!</definedName>
    <definedName name="WAV_Positionen" localSheetId="9">[1]Listen!#REF!</definedName>
    <definedName name="WAV_Positionen">Listen!$I$2:$I$8</definedName>
    <definedName name="Z_0E2A2160_8744_4154_A618_3ADA0BDC9424_.wvu.PrintArea" localSheetId="2" hidden="1">B_Bilanz!$B$1:$C$28</definedName>
    <definedName name="Z_0E2A2160_8744_4154_A618_3ADA0BDC9424_.wvu.PrintArea" localSheetId="3" hidden="1">C_GuV!$B$1:$C$8</definedName>
    <definedName name="Z_2649ABF6_DC64_454F_B397_96314F19BF4A_.wvu.PrintArea" localSheetId="2" hidden="1">B_Bilanz!$B$1:$C$28</definedName>
    <definedName name="Z_2649ABF6_DC64_454F_B397_96314F19BF4A_.wvu.PrintArea" localSheetId="3" hidden="1">C_GuV!$B$1:$C$8</definedName>
    <definedName name="Z_66D5329A_9F9C_490C_9FCA_EF1F398AE50A_.wvu.PrintArea" localSheetId="2" hidden="1">B_Bilanz!$B$1:$C$28</definedName>
    <definedName name="Z_66D5329A_9F9C_490C_9FCA_EF1F398AE50A_.wvu.PrintArea" localSheetId="3" hidden="1">C_GuV!$B$1:$C$8</definedName>
    <definedName name="Z_88C7CD93_4C5C_45F9_8E10_23D17A25DE06_.wvu.FilterData" localSheetId="4" hidden="1">D_SAV!$A$4:$O$58</definedName>
    <definedName name="Z_88C7CD93_4C5C_45F9_8E10_23D17A25DE06_.wvu.PrintArea" localSheetId="5" hidden="1">D1_ND!#REF!</definedName>
    <definedName name="Z_88C7CD93_4C5C_45F9_8E10_23D17A25DE06_.wvu.PrintArea" localSheetId="6" hidden="1">D2_Zuschüsse!$A$1:$G$1</definedName>
  </definedNames>
  <calcPr calcId="191029" iterate="1"/>
  <customWorkbookViews>
    <customWorkbookView name="613a - Persönliche Ansicht" guid="{88C7CD93-4C5C-45F9-8E10-23D17A25DE06}" mergeInterval="0" personalView="1" maximized="1" xWindow="-8" yWindow="-8" windowWidth="1936" windowHeight="1032" tabRatio="599" activeSheetId="3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26" l="1"/>
  <c r="F7" i="27"/>
  <c r="F6" i="27" s="1"/>
  <c r="F5" i="27" s="1"/>
  <c r="F4" i="27" s="1"/>
  <c r="F3" i="27" s="1"/>
  <c r="F8" i="27"/>
  <c r="E8" i="27"/>
  <c r="E7" i="27" s="1"/>
  <c r="E6" i="27" s="1"/>
  <c r="E5" i="27" s="1"/>
  <c r="E4" i="27" s="1"/>
  <c r="E3" i="27" s="1"/>
  <c r="D3" i="27"/>
  <c r="D6" i="27"/>
  <c r="D5" i="27" s="1"/>
  <c r="D4" i="27" s="1"/>
  <c r="D7" i="27"/>
  <c r="D8" i="27"/>
  <c r="C8" i="27"/>
  <c r="C7" i="27" s="1"/>
  <c r="C6" i="27" s="1"/>
  <c r="C5" i="27" s="1"/>
  <c r="C4" i="27" s="1"/>
  <c r="C3" i="27" s="1"/>
  <c r="B8" i="27"/>
  <c r="B7" i="27" s="1"/>
  <c r="A1" i="1"/>
  <c r="B6" i="27" l="1"/>
  <c r="B5" i="27" s="1"/>
  <c r="B4" i="27" s="1"/>
  <c r="B3" i="27" s="1"/>
  <c r="D5" i="26" l="1"/>
  <c r="A7" i="17"/>
  <c r="A59" i="17"/>
  <c r="H59" i="17"/>
  <c r="I59" i="17"/>
  <c r="J59" i="17"/>
  <c r="V59" i="17" s="1"/>
  <c r="K59" i="17"/>
  <c r="L59" i="17"/>
  <c r="AC59" i="17"/>
  <c r="A60" i="17"/>
  <c r="H60" i="17"/>
  <c r="I60" i="17"/>
  <c r="J60" i="17"/>
  <c r="V60" i="17" s="1"/>
  <c r="S60" i="17" s="1"/>
  <c r="K60" i="17"/>
  <c r="L60" i="17"/>
  <c r="AC60" i="17"/>
  <c r="A61" i="17"/>
  <c r="H61" i="17"/>
  <c r="I61" i="17"/>
  <c r="J61" i="17"/>
  <c r="V61" i="17" s="1"/>
  <c r="X61" i="17" s="1"/>
  <c r="AB61" i="17" s="1"/>
  <c r="K61" i="17"/>
  <c r="L61" i="17"/>
  <c r="AC61" i="17"/>
  <c r="A62" i="17"/>
  <c r="H62" i="17"/>
  <c r="I62" i="17"/>
  <c r="J62" i="17"/>
  <c r="V62" i="17" s="1"/>
  <c r="K62" i="17"/>
  <c r="L62" i="17"/>
  <c r="AC62" i="17"/>
  <c r="A63" i="17"/>
  <c r="H63" i="17"/>
  <c r="I63" i="17"/>
  <c r="J63" i="17"/>
  <c r="V63" i="17" s="1"/>
  <c r="X63" i="17" s="1"/>
  <c r="AB63" i="17" s="1"/>
  <c r="K63" i="17"/>
  <c r="L63" i="17"/>
  <c r="AC63" i="17"/>
  <c r="A64" i="17"/>
  <c r="H64" i="17"/>
  <c r="I64" i="17"/>
  <c r="J64" i="17"/>
  <c r="V64" i="17" s="1"/>
  <c r="K64" i="17"/>
  <c r="L64" i="17"/>
  <c r="AC64" i="17"/>
  <c r="A65" i="17"/>
  <c r="H65" i="17"/>
  <c r="I65" i="17"/>
  <c r="J65" i="17"/>
  <c r="V65" i="17" s="1"/>
  <c r="X65" i="17" s="1"/>
  <c r="AB65" i="17" s="1"/>
  <c r="K65" i="17"/>
  <c r="L65" i="17"/>
  <c r="AC65" i="17"/>
  <c r="A66" i="17"/>
  <c r="H66" i="17"/>
  <c r="I66" i="17"/>
  <c r="J66" i="17"/>
  <c r="V66" i="17" s="1"/>
  <c r="K66" i="17"/>
  <c r="L66" i="17"/>
  <c r="AC66" i="17"/>
  <c r="A67" i="17"/>
  <c r="H67" i="17"/>
  <c r="I67" i="17"/>
  <c r="J67" i="17"/>
  <c r="V67" i="17" s="1"/>
  <c r="K67" i="17"/>
  <c r="L67" i="17"/>
  <c r="AC67" i="17"/>
  <c r="A68" i="17"/>
  <c r="H68" i="17"/>
  <c r="I68" i="17"/>
  <c r="J68" i="17"/>
  <c r="V68" i="17" s="1"/>
  <c r="K68" i="17"/>
  <c r="L68" i="17"/>
  <c r="AC68" i="17"/>
  <c r="A69" i="17"/>
  <c r="H69" i="17"/>
  <c r="I69" i="17"/>
  <c r="J69" i="17"/>
  <c r="V69" i="17" s="1"/>
  <c r="S69" i="17" s="1"/>
  <c r="K69" i="17"/>
  <c r="L69" i="17"/>
  <c r="AC69" i="17"/>
  <c r="A70" i="17"/>
  <c r="H70" i="17"/>
  <c r="I70" i="17"/>
  <c r="J70" i="17"/>
  <c r="V70" i="17" s="1"/>
  <c r="K70" i="17"/>
  <c r="L70" i="17"/>
  <c r="AC70" i="17"/>
  <c r="A71" i="17"/>
  <c r="H71" i="17"/>
  <c r="I71" i="17"/>
  <c r="J71" i="17"/>
  <c r="V71" i="17" s="1"/>
  <c r="S71" i="17" s="1"/>
  <c r="K71" i="17"/>
  <c r="L71" i="17"/>
  <c r="AC71" i="17"/>
  <c r="A72" i="17"/>
  <c r="H72" i="17"/>
  <c r="I72" i="17"/>
  <c r="J72" i="17"/>
  <c r="V72" i="17" s="1"/>
  <c r="K72" i="17"/>
  <c r="L72" i="17"/>
  <c r="AC72" i="17"/>
  <c r="A73" i="17"/>
  <c r="H73" i="17"/>
  <c r="I73" i="17"/>
  <c r="J73" i="17"/>
  <c r="V73" i="17" s="1"/>
  <c r="X73" i="17" s="1"/>
  <c r="AB73" i="17" s="1"/>
  <c r="K73" i="17"/>
  <c r="L73" i="17"/>
  <c r="AC73" i="17"/>
  <c r="A74" i="17"/>
  <c r="H74" i="17"/>
  <c r="I74" i="17"/>
  <c r="J74" i="17"/>
  <c r="V74" i="17" s="1"/>
  <c r="K74" i="17"/>
  <c r="L74" i="17"/>
  <c r="AC74" i="17"/>
  <c r="A75" i="17"/>
  <c r="H75" i="17"/>
  <c r="I75" i="17"/>
  <c r="J75" i="17"/>
  <c r="V75" i="17" s="1"/>
  <c r="K75" i="17"/>
  <c r="L75" i="17"/>
  <c r="AC75" i="17"/>
  <c r="A76" i="17"/>
  <c r="H76" i="17"/>
  <c r="I76" i="17"/>
  <c r="J76" i="17"/>
  <c r="V76" i="17" s="1"/>
  <c r="K76" i="17"/>
  <c r="L76" i="17"/>
  <c r="AC76" i="17"/>
  <c r="A77" i="17"/>
  <c r="H77" i="17"/>
  <c r="I77" i="17"/>
  <c r="J77" i="17"/>
  <c r="V77" i="17" s="1"/>
  <c r="S77" i="17" s="1"/>
  <c r="K77" i="17"/>
  <c r="L77" i="17"/>
  <c r="AC77" i="17"/>
  <c r="A78" i="17"/>
  <c r="H78" i="17"/>
  <c r="I78" i="17"/>
  <c r="J78" i="17"/>
  <c r="V78" i="17" s="1"/>
  <c r="K78" i="17"/>
  <c r="L78" i="17"/>
  <c r="AC78" i="17"/>
  <c r="A79" i="17"/>
  <c r="H79" i="17"/>
  <c r="I79" i="17"/>
  <c r="J79" i="17"/>
  <c r="V79" i="17" s="1"/>
  <c r="S79" i="17" s="1"/>
  <c r="K79" i="17"/>
  <c r="L79" i="17"/>
  <c r="AC79" i="17"/>
  <c r="A80" i="17"/>
  <c r="H80" i="17"/>
  <c r="I80" i="17"/>
  <c r="J80" i="17"/>
  <c r="V80" i="17" s="1"/>
  <c r="K80" i="17"/>
  <c r="L80" i="17"/>
  <c r="AC80" i="17"/>
  <c r="A81" i="17"/>
  <c r="H81" i="17"/>
  <c r="I81" i="17"/>
  <c r="J81" i="17"/>
  <c r="V81" i="17" s="1"/>
  <c r="X81" i="17" s="1"/>
  <c r="AB81" i="17" s="1"/>
  <c r="K81" i="17"/>
  <c r="L81" i="17"/>
  <c r="AC81" i="17"/>
  <c r="A82" i="17"/>
  <c r="H82" i="17"/>
  <c r="I82" i="17"/>
  <c r="J82" i="17"/>
  <c r="V82" i="17" s="1"/>
  <c r="K82" i="17"/>
  <c r="L82" i="17"/>
  <c r="AC82" i="17"/>
  <c r="A83" i="17"/>
  <c r="H83" i="17"/>
  <c r="I83" i="17"/>
  <c r="J83" i="17"/>
  <c r="V83" i="17" s="1"/>
  <c r="K83" i="17"/>
  <c r="L83" i="17"/>
  <c r="AC83" i="17"/>
  <c r="A84" i="17"/>
  <c r="H84" i="17"/>
  <c r="I84" i="17"/>
  <c r="J84" i="17"/>
  <c r="V84" i="17" s="1"/>
  <c r="K84" i="17"/>
  <c r="L84" i="17"/>
  <c r="AC84" i="17"/>
  <c r="A85" i="17"/>
  <c r="H85" i="17"/>
  <c r="I85" i="17"/>
  <c r="J85" i="17"/>
  <c r="V85" i="17" s="1"/>
  <c r="S85" i="17" s="1"/>
  <c r="K85" i="17"/>
  <c r="L85" i="17"/>
  <c r="AC85" i="17"/>
  <c r="A86" i="17"/>
  <c r="H86" i="17"/>
  <c r="I86" i="17"/>
  <c r="J86" i="17"/>
  <c r="V86" i="17" s="1"/>
  <c r="K86" i="17"/>
  <c r="L86" i="17"/>
  <c r="AC86" i="17"/>
  <c r="A87" i="17"/>
  <c r="H87" i="17"/>
  <c r="I87" i="17"/>
  <c r="J87" i="17"/>
  <c r="V87" i="17" s="1"/>
  <c r="S87" i="17" s="1"/>
  <c r="Z87" i="17" s="1"/>
  <c r="K87" i="17"/>
  <c r="L87" i="17"/>
  <c r="AC87" i="17"/>
  <c r="A88" i="17"/>
  <c r="H88" i="17"/>
  <c r="I88" i="17"/>
  <c r="J88" i="17"/>
  <c r="V88" i="17" s="1"/>
  <c r="K88" i="17"/>
  <c r="L88" i="17"/>
  <c r="AC88" i="17"/>
  <c r="A89" i="17"/>
  <c r="H89" i="17"/>
  <c r="I89" i="17"/>
  <c r="J89" i="17"/>
  <c r="V89" i="17" s="1"/>
  <c r="K89" i="17"/>
  <c r="L89" i="17"/>
  <c r="AC89" i="17"/>
  <c r="A90" i="17"/>
  <c r="H90" i="17"/>
  <c r="I90" i="17"/>
  <c r="J90" i="17"/>
  <c r="V90" i="17" s="1"/>
  <c r="K90" i="17"/>
  <c r="L90" i="17"/>
  <c r="AC90" i="17"/>
  <c r="A91" i="17"/>
  <c r="H91" i="17"/>
  <c r="I91" i="17"/>
  <c r="J91" i="17"/>
  <c r="V91" i="17" s="1"/>
  <c r="K91" i="17"/>
  <c r="L91" i="17"/>
  <c r="AC91" i="17"/>
  <c r="A92" i="17"/>
  <c r="H92" i="17"/>
  <c r="I92" i="17"/>
  <c r="J92" i="17"/>
  <c r="V92" i="17" s="1"/>
  <c r="K92" i="17"/>
  <c r="L92" i="17"/>
  <c r="AC92" i="17"/>
  <c r="A93" i="17"/>
  <c r="H93" i="17"/>
  <c r="I93" i="17"/>
  <c r="J93" i="17"/>
  <c r="V93" i="17" s="1"/>
  <c r="K93" i="17"/>
  <c r="L93" i="17"/>
  <c r="AC93" i="17"/>
  <c r="A94" i="17"/>
  <c r="H94" i="17"/>
  <c r="I94" i="17"/>
  <c r="J94" i="17"/>
  <c r="V94" i="17" s="1"/>
  <c r="X94" i="17" s="1"/>
  <c r="AB94" i="17" s="1"/>
  <c r="K94" i="17"/>
  <c r="L94" i="17"/>
  <c r="AC94" i="17"/>
  <c r="A95" i="17"/>
  <c r="H95" i="17"/>
  <c r="I95" i="17"/>
  <c r="J95" i="17"/>
  <c r="V95" i="17" s="1"/>
  <c r="K95" i="17"/>
  <c r="L95" i="17"/>
  <c r="AC95" i="17"/>
  <c r="A96" i="17"/>
  <c r="H96" i="17"/>
  <c r="I96" i="17"/>
  <c r="J96" i="17"/>
  <c r="V96" i="17" s="1"/>
  <c r="X96" i="17" s="1"/>
  <c r="AB96" i="17" s="1"/>
  <c r="K96" i="17"/>
  <c r="L96" i="17"/>
  <c r="AC96" i="17"/>
  <c r="A97" i="17"/>
  <c r="H97" i="17"/>
  <c r="I97" i="17"/>
  <c r="J97" i="17"/>
  <c r="V97" i="17" s="1"/>
  <c r="S97" i="17" s="1"/>
  <c r="K97" i="17"/>
  <c r="L97" i="17"/>
  <c r="AC97" i="17"/>
  <c r="A98" i="17"/>
  <c r="H98" i="17"/>
  <c r="I98" i="17"/>
  <c r="J98" i="17"/>
  <c r="V98" i="17" s="1"/>
  <c r="K98" i="17"/>
  <c r="L98" i="17"/>
  <c r="AC98" i="17"/>
  <c r="A99" i="17"/>
  <c r="H99" i="17"/>
  <c r="I99" i="17"/>
  <c r="J99" i="17"/>
  <c r="V99" i="17" s="1"/>
  <c r="S99" i="17" s="1"/>
  <c r="K99" i="17"/>
  <c r="L99" i="17"/>
  <c r="X99" i="17"/>
  <c r="AB99" i="17" s="1"/>
  <c r="AC99" i="17"/>
  <c r="A100" i="17"/>
  <c r="H100" i="17"/>
  <c r="I100" i="17"/>
  <c r="J100" i="17"/>
  <c r="K100" i="17"/>
  <c r="L100" i="17"/>
  <c r="V100" i="17"/>
  <c r="AC100" i="17"/>
  <c r="A101" i="17"/>
  <c r="H101" i="17"/>
  <c r="I101" i="17"/>
  <c r="J101" i="17"/>
  <c r="V101" i="17" s="1"/>
  <c r="S101" i="17" s="1"/>
  <c r="K101" i="17"/>
  <c r="L101" i="17"/>
  <c r="X101" i="17"/>
  <c r="AB101" i="17" s="1"/>
  <c r="AC101" i="17"/>
  <c r="A102" i="17"/>
  <c r="H102" i="17"/>
  <c r="I102" i="17"/>
  <c r="J102" i="17"/>
  <c r="K102" i="17"/>
  <c r="L102" i="17"/>
  <c r="V102" i="17"/>
  <c r="AC102" i="17"/>
  <c r="A103" i="17"/>
  <c r="H103" i="17"/>
  <c r="I103" i="17"/>
  <c r="J103" i="17"/>
  <c r="V103" i="17" s="1"/>
  <c r="K103" i="17"/>
  <c r="L103" i="17"/>
  <c r="S103" i="17"/>
  <c r="X103" i="17"/>
  <c r="AB103" i="17" s="1"/>
  <c r="AC103" i="17"/>
  <c r="A104" i="17"/>
  <c r="H104" i="17"/>
  <c r="I104" i="17"/>
  <c r="J104" i="17"/>
  <c r="V104" i="17" s="1"/>
  <c r="K104" i="17"/>
  <c r="L104" i="17"/>
  <c r="AC104" i="17"/>
  <c r="A105" i="17"/>
  <c r="H105" i="17"/>
  <c r="I105" i="17"/>
  <c r="J105" i="17"/>
  <c r="V105" i="17" s="1"/>
  <c r="S105" i="17" s="1"/>
  <c r="K105" i="17"/>
  <c r="L105" i="17"/>
  <c r="X105" i="17"/>
  <c r="AB105" i="17" s="1"/>
  <c r="AC105" i="17"/>
  <c r="A106" i="17"/>
  <c r="H106" i="17"/>
  <c r="I106" i="17"/>
  <c r="J106" i="17"/>
  <c r="V106" i="17" s="1"/>
  <c r="K106" i="17"/>
  <c r="L106" i="17"/>
  <c r="AC106" i="17"/>
  <c r="A107" i="17"/>
  <c r="H107" i="17"/>
  <c r="I107" i="17"/>
  <c r="J107" i="17"/>
  <c r="V107" i="17" s="1"/>
  <c r="S107" i="17" s="1"/>
  <c r="Z107" i="17" s="1"/>
  <c r="K107" i="17"/>
  <c r="L107" i="17"/>
  <c r="AC107" i="17"/>
  <c r="A108" i="17"/>
  <c r="H108" i="17"/>
  <c r="I108" i="17"/>
  <c r="J108" i="17"/>
  <c r="V108" i="17" s="1"/>
  <c r="K108" i="17"/>
  <c r="L108" i="17"/>
  <c r="AC108" i="17"/>
  <c r="A109" i="17"/>
  <c r="H109" i="17"/>
  <c r="I109" i="17"/>
  <c r="J109" i="17"/>
  <c r="V109" i="17" s="1"/>
  <c r="S109" i="17" s="1"/>
  <c r="U109" i="17" s="1"/>
  <c r="K109" i="17"/>
  <c r="L109" i="17"/>
  <c r="AC109" i="17"/>
  <c r="A110" i="17"/>
  <c r="H110" i="17"/>
  <c r="I110" i="17"/>
  <c r="J110" i="17"/>
  <c r="V110" i="17" s="1"/>
  <c r="K110" i="17"/>
  <c r="L110" i="17"/>
  <c r="AC110" i="17"/>
  <c r="A111" i="17"/>
  <c r="H111" i="17"/>
  <c r="I111" i="17"/>
  <c r="J111" i="17"/>
  <c r="V111" i="17" s="1"/>
  <c r="K111" i="17"/>
  <c r="L111" i="17"/>
  <c r="AC111" i="17"/>
  <c r="A112" i="17"/>
  <c r="H112" i="17"/>
  <c r="I112" i="17"/>
  <c r="J112" i="17"/>
  <c r="V112" i="17" s="1"/>
  <c r="K112" i="17"/>
  <c r="L112" i="17"/>
  <c r="AC112" i="17"/>
  <c r="A113" i="17"/>
  <c r="H113" i="17"/>
  <c r="I113" i="17"/>
  <c r="J113" i="17"/>
  <c r="V113" i="17" s="1"/>
  <c r="S113" i="17" s="1"/>
  <c r="K113" i="17"/>
  <c r="L113" i="17"/>
  <c r="AC113" i="17"/>
  <c r="A114" i="17"/>
  <c r="H114" i="17"/>
  <c r="I114" i="17"/>
  <c r="J114" i="17"/>
  <c r="V114" i="17" s="1"/>
  <c r="K114" i="17"/>
  <c r="L114" i="17"/>
  <c r="AC114" i="17"/>
  <c r="A115" i="17"/>
  <c r="H115" i="17"/>
  <c r="I115" i="17"/>
  <c r="J115" i="17"/>
  <c r="V115" i="17" s="1"/>
  <c r="S115" i="17" s="1"/>
  <c r="Z115" i="17" s="1"/>
  <c r="K115" i="17"/>
  <c r="L115" i="17"/>
  <c r="AC115" i="17"/>
  <c r="A116" i="17"/>
  <c r="H116" i="17"/>
  <c r="I116" i="17"/>
  <c r="J116" i="17"/>
  <c r="V116" i="17" s="1"/>
  <c r="K116" i="17"/>
  <c r="L116" i="17"/>
  <c r="AC116" i="17"/>
  <c r="A117" i="17"/>
  <c r="H117" i="17"/>
  <c r="I117" i="17"/>
  <c r="J117" i="17"/>
  <c r="V117" i="17" s="1"/>
  <c r="S117" i="17" s="1"/>
  <c r="U117" i="17" s="1"/>
  <c r="K117" i="17"/>
  <c r="L117" i="17"/>
  <c r="AC117" i="17"/>
  <c r="A118" i="17"/>
  <c r="H118" i="17"/>
  <c r="I118" i="17"/>
  <c r="J118" i="17"/>
  <c r="V118" i="17" s="1"/>
  <c r="K118" i="17"/>
  <c r="L118" i="17"/>
  <c r="AC118" i="17"/>
  <c r="A119" i="17"/>
  <c r="H119" i="17"/>
  <c r="I119" i="17"/>
  <c r="J119" i="17"/>
  <c r="V119" i="17" s="1"/>
  <c r="K119" i="17"/>
  <c r="L119" i="17"/>
  <c r="AC119" i="17"/>
  <c r="A120" i="17"/>
  <c r="H120" i="17"/>
  <c r="I120" i="17"/>
  <c r="J120" i="17"/>
  <c r="V120" i="17" s="1"/>
  <c r="K120" i="17"/>
  <c r="L120" i="17"/>
  <c r="AC120" i="17"/>
  <c r="A121" i="17"/>
  <c r="H121" i="17"/>
  <c r="I121" i="17"/>
  <c r="J121" i="17"/>
  <c r="V121" i="17" s="1"/>
  <c r="S121" i="17" s="1"/>
  <c r="K121" i="17"/>
  <c r="L121" i="17"/>
  <c r="X121" i="17"/>
  <c r="AB121" i="17" s="1"/>
  <c r="AC121" i="17"/>
  <c r="A122" i="17"/>
  <c r="H122" i="17"/>
  <c r="I122" i="17"/>
  <c r="J122" i="17"/>
  <c r="V122" i="17" s="1"/>
  <c r="K122" i="17"/>
  <c r="L122" i="17"/>
  <c r="AC122" i="17"/>
  <c r="A123" i="17"/>
  <c r="H123" i="17"/>
  <c r="I123" i="17"/>
  <c r="J123" i="17"/>
  <c r="V123" i="17" s="1"/>
  <c r="K123" i="17"/>
  <c r="L123" i="17"/>
  <c r="AC123" i="17"/>
  <c r="A124" i="17"/>
  <c r="H124" i="17"/>
  <c r="I124" i="17"/>
  <c r="J124" i="17"/>
  <c r="V124" i="17" s="1"/>
  <c r="K124" i="17"/>
  <c r="L124" i="17"/>
  <c r="AC124" i="17"/>
  <c r="A125" i="17"/>
  <c r="H125" i="17"/>
  <c r="I125" i="17"/>
  <c r="J125" i="17"/>
  <c r="V125" i="17" s="1"/>
  <c r="K125" i="17"/>
  <c r="L125" i="17"/>
  <c r="AC125" i="17"/>
  <c r="A126" i="17"/>
  <c r="H126" i="17"/>
  <c r="I126" i="17"/>
  <c r="J126" i="17"/>
  <c r="V126" i="17" s="1"/>
  <c r="K126" i="17"/>
  <c r="L126" i="17"/>
  <c r="AC126" i="17"/>
  <c r="A127" i="17"/>
  <c r="H127" i="17"/>
  <c r="I127" i="17"/>
  <c r="J127" i="17"/>
  <c r="V127" i="17" s="1"/>
  <c r="K127" i="17"/>
  <c r="L127" i="17"/>
  <c r="AC127" i="17"/>
  <c r="A128" i="17"/>
  <c r="H128" i="17"/>
  <c r="I128" i="17"/>
  <c r="J128" i="17"/>
  <c r="V128" i="17" s="1"/>
  <c r="K128" i="17"/>
  <c r="L128" i="17"/>
  <c r="AC128" i="17"/>
  <c r="A129" i="17"/>
  <c r="H129" i="17"/>
  <c r="I129" i="17"/>
  <c r="J129" i="17"/>
  <c r="V129" i="17" s="1"/>
  <c r="K129" i="17"/>
  <c r="L129" i="17"/>
  <c r="AC129" i="17"/>
  <c r="A130" i="17"/>
  <c r="H130" i="17"/>
  <c r="I130" i="17"/>
  <c r="J130" i="17"/>
  <c r="V130" i="17" s="1"/>
  <c r="K130" i="17"/>
  <c r="L130" i="17"/>
  <c r="AC130" i="17"/>
  <c r="A131" i="17"/>
  <c r="H131" i="17"/>
  <c r="I131" i="17"/>
  <c r="J131" i="17"/>
  <c r="V131" i="17" s="1"/>
  <c r="K131" i="17"/>
  <c r="L131" i="17"/>
  <c r="AC131" i="17"/>
  <c r="A132" i="17"/>
  <c r="H132" i="17"/>
  <c r="I132" i="17"/>
  <c r="J132" i="17"/>
  <c r="V132" i="17" s="1"/>
  <c r="K132" i="17"/>
  <c r="L132" i="17"/>
  <c r="AC132" i="17"/>
  <c r="A133" i="17"/>
  <c r="H133" i="17"/>
  <c r="I133" i="17"/>
  <c r="J133" i="17"/>
  <c r="V133" i="17" s="1"/>
  <c r="K133" i="17"/>
  <c r="L133" i="17"/>
  <c r="AC133" i="17"/>
  <c r="A134" i="17"/>
  <c r="H134" i="17"/>
  <c r="I134" i="17"/>
  <c r="J134" i="17"/>
  <c r="V134" i="17" s="1"/>
  <c r="K134" i="17"/>
  <c r="L134" i="17"/>
  <c r="AC134" i="17"/>
  <c r="A135" i="17"/>
  <c r="H135" i="17"/>
  <c r="I135" i="17"/>
  <c r="J135" i="17"/>
  <c r="V135" i="17" s="1"/>
  <c r="K135" i="17"/>
  <c r="L135" i="17"/>
  <c r="AC135" i="17"/>
  <c r="A136" i="17"/>
  <c r="H136" i="17"/>
  <c r="I136" i="17"/>
  <c r="J136" i="17"/>
  <c r="V136" i="17" s="1"/>
  <c r="K136" i="17"/>
  <c r="L136" i="17"/>
  <c r="AC136" i="17"/>
  <c r="A137" i="17"/>
  <c r="H137" i="17"/>
  <c r="I137" i="17"/>
  <c r="J137" i="17"/>
  <c r="V137" i="17" s="1"/>
  <c r="K137" i="17"/>
  <c r="L137" i="17"/>
  <c r="AC137" i="17"/>
  <c r="A138" i="17"/>
  <c r="H138" i="17"/>
  <c r="I138" i="17"/>
  <c r="J138" i="17"/>
  <c r="V138" i="17" s="1"/>
  <c r="K138" i="17"/>
  <c r="L138" i="17"/>
  <c r="AC138" i="17"/>
  <c r="A139" i="17"/>
  <c r="H139" i="17"/>
  <c r="I139" i="17"/>
  <c r="J139" i="17"/>
  <c r="V139" i="17" s="1"/>
  <c r="K139" i="17"/>
  <c r="L139" i="17"/>
  <c r="AC139" i="17"/>
  <c r="A140" i="17"/>
  <c r="H140" i="17"/>
  <c r="I140" i="17"/>
  <c r="J140" i="17"/>
  <c r="V140" i="17" s="1"/>
  <c r="K140" i="17"/>
  <c r="L140" i="17"/>
  <c r="AC140" i="17"/>
  <c r="A141" i="17"/>
  <c r="H141" i="17"/>
  <c r="I141" i="17"/>
  <c r="J141" i="17"/>
  <c r="V141" i="17" s="1"/>
  <c r="K141" i="17"/>
  <c r="L141" i="17"/>
  <c r="AC141" i="17"/>
  <c r="A142" i="17"/>
  <c r="H142" i="17"/>
  <c r="I142" i="17"/>
  <c r="J142" i="17"/>
  <c r="V142" i="17" s="1"/>
  <c r="K142" i="17"/>
  <c r="L142" i="17"/>
  <c r="AC142" i="17"/>
  <c r="A143" i="17"/>
  <c r="H143" i="17"/>
  <c r="I143" i="17"/>
  <c r="J143" i="17"/>
  <c r="V143" i="17" s="1"/>
  <c r="K143" i="17"/>
  <c r="L143" i="17"/>
  <c r="AC143" i="17"/>
  <c r="A144" i="17"/>
  <c r="H144" i="17"/>
  <c r="I144" i="17"/>
  <c r="J144" i="17"/>
  <c r="V144" i="17" s="1"/>
  <c r="K144" i="17"/>
  <c r="L144" i="17"/>
  <c r="AC144" i="17"/>
  <c r="A145" i="17"/>
  <c r="H145" i="17"/>
  <c r="I145" i="17"/>
  <c r="J145" i="17"/>
  <c r="V145" i="17" s="1"/>
  <c r="K145" i="17"/>
  <c r="L145" i="17"/>
  <c r="AC145" i="17"/>
  <c r="A146" i="17"/>
  <c r="H146" i="17"/>
  <c r="I146" i="17"/>
  <c r="J146" i="17"/>
  <c r="V146" i="17" s="1"/>
  <c r="K146" i="17"/>
  <c r="L146" i="17"/>
  <c r="AC146" i="17"/>
  <c r="A147" i="17"/>
  <c r="H147" i="17"/>
  <c r="I147" i="17"/>
  <c r="J147" i="17"/>
  <c r="V147" i="17" s="1"/>
  <c r="K147" i="17"/>
  <c r="L147" i="17"/>
  <c r="AC147" i="17"/>
  <c r="A148" i="17"/>
  <c r="H148" i="17"/>
  <c r="I148" i="17"/>
  <c r="J148" i="17"/>
  <c r="V148" i="17" s="1"/>
  <c r="K148" i="17"/>
  <c r="L148" i="17"/>
  <c r="AC148" i="17"/>
  <c r="A149" i="17"/>
  <c r="H149" i="17"/>
  <c r="I149" i="17"/>
  <c r="J149" i="17"/>
  <c r="V149" i="17" s="1"/>
  <c r="K149" i="17"/>
  <c r="L149" i="17"/>
  <c r="AC149" i="17"/>
  <c r="A150" i="17"/>
  <c r="H150" i="17"/>
  <c r="I150" i="17"/>
  <c r="J150" i="17"/>
  <c r="V150" i="17" s="1"/>
  <c r="K150" i="17"/>
  <c r="L150" i="17"/>
  <c r="AC150" i="17"/>
  <c r="A151" i="17"/>
  <c r="H151" i="17"/>
  <c r="I151" i="17"/>
  <c r="J151" i="17"/>
  <c r="V151" i="17" s="1"/>
  <c r="K151" i="17"/>
  <c r="L151" i="17"/>
  <c r="AC151" i="17"/>
  <c r="A152" i="17"/>
  <c r="H152" i="17"/>
  <c r="I152" i="17"/>
  <c r="J152" i="17"/>
  <c r="V152" i="17" s="1"/>
  <c r="K152" i="17"/>
  <c r="L152" i="17"/>
  <c r="AC152" i="17"/>
  <c r="A153" i="17"/>
  <c r="H153" i="17"/>
  <c r="I153" i="17"/>
  <c r="J153" i="17"/>
  <c r="V153" i="17" s="1"/>
  <c r="K153" i="17"/>
  <c r="L153" i="17"/>
  <c r="AC153" i="17"/>
  <c r="A154" i="17"/>
  <c r="H154" i="17"/>
  <c r="I154" i="17"/>
  <c r="J154" i="17"/>
  <c r="V154" i="17" s="1"/>
  <c r="K154" i="17"/>
  <c r="L154" i="17"/>
  <c r="AC154" i="17"/>
  <c r="A155" i="17"/>
  <c r="H155" i="17"/>
  <c r="I155" i="17"/>
  <c r="J155" i="17"/>
  <c r="V155" i="17" s="1"/>
  <c r="K155" i="17"/>
  <c r="L155" i="17"/>
  <c r="AC155" i="17"/>
  <c r="A156" i="17"/>
  <c r="H156" i="17"/>
  <c r="I156" i="17"/>
  <c r="J156" i="17"/>
  <c r="V156" i="17" s="1"/>
  <c r="K156" i="17"/>
  <c r="L156" i="17"/>
  <c r="AC156" i="17"/>
  <c r="A157" i="17"/>
  <c r="H157" i="17"/>
  <c r="I157" i="17"/>
  <c r="J157" i="17"/>
  <c r="V157" i="17" s="1"/>
  <c r="K157" i="17"/>
  <c r="L157" i="17"/>
  <c r="AC157" i="17"/>
  <c r="A158" i="17"/>
  <c r="H158" i="17"/>
  <c r="I158" i="17"/>
  <c r="J158" i="17"/>
  <c r="V158" i="17" s="1"/>
  <c r="K158" i="17"/>
  <c r="L158" i="17"/>
  <c r="AC158" i="17"/>
  <c r="A159" i="17"/>
  <c r="H159" i="17"/>
  <c r="I159" i="17"/>
  <c r="J159" i="17"/>
  <c r="V159" i="17" s="1"/>
  <c r="K159" i="17"/>
  <c r="L159" i="17"/>
  <c r="AC159" i="17"/>
  <c r="A160" i="17"/>
  <c r="H160" i="17"/>
  <c r="I160" i="17"/>
  <c r="J160" i="17"/>
  <c r="V160" i="17" s="1"/>
  <c r="K160" i="17"/>
  <c r="L160" i="17"/>
  <c r="AC160" i="17"/>
  <c r="A161" i="17"/>
  <c r="H161" i="17"/>
  <c r="I161" i="17"/>
  <c r="J161" i="17"/>
  <c r="V161" i="17" s="1"/>
  <c r="K161" i="17"/>
  <c r="L161" i="17"/>
  <c r="AC161" i="17"/>
  <c r="A162" i="17"/>
  <c r="H162" i="17"/>
  <c r="I162" i="17"/>
  <c r="J162" i="17"/>
  <c r="V162" i="17" s="1"/>
  <c r="K162" i="17"/>
  <c r="L162" i="17"/>
  <c r="AC162" i="17"/>
  <c r="A163" i="17"/>
  <c r="H163" i="17"/>
  <c r="I163" i="17"/>
  <c r="J163" i="17"/>
  <c r="V163" i="17" s="1"/>
  <c r="K163" i="17"/>
  <c r="L163" i="17"/>
  <c r="AC163" i="17"/>
  <c r="A164" i="17"/>
  <c r="H164" i="17"/>
  <c r="I164" i="17"/>
  <c r="J164" i="17"/>
  <c r="V164" i="17" s="1"/>
  <c r="K164" i="17"/>
  <c r="L164" i="17"/>
  <c r="AC164" i="17"/>
  <c r="A165" i="17"/>
  <c r="H165" i="17"/>
  <c r="I165" i="17"/>
  <c r="J165" i="17"/>
  <c r="V165" i="17" s="1"/>
  <c r="K165" i="17"/>
  <c r="L165" i="17"/>
  <c r="AC165" i="17"/>
  <c r="A166" i="17"/>
  <c r="H166" i="17"/>
  <c r="I166" i="17"/>
  <c r="J166" i="17"/>
  <c r="V166" i="17" s="1"/>
  <c r="K166" i="17"/>
  <c r="L166" i="17"/>
  <c r="AC166" i="17"/>
  <c r="A167" i="17"/>
  <c r="H167" i="17"/>
  <c r="I167" i="17"/>
  <c r="J167" i="17"/>
  <c r="V167" i="17" s="1"/>
  <c r="K167" i="17"/>
  <c r="L167" i="17"/>
  <c r="AC167" i="17"/>
  <c r="A168" i="17"/>
  <c r="H168" i="17"/>
  <c r="I168" i="17"/>
  <c r="J168" i="17"/>
  <c r="V168" i="17" s="1"/>
  <c r="K168" i="17"/>
  <c r="L168" i="17"/>
  <c r="AC168" i="17"/>
  <c r="A169" i="17"/>
  <c r="H169" i="17"/>
  <c r="I169" i="17"/>
  <c r="J169" i="17"/>
  <c r="V169" i="17" s="1"/>
  <c r="K169" i="17"/>
  <c r="L169" i="17"/>
  <c r="AC169" i="17"/>
  <c r="A170" i="17"/>
  <c r="H170" i="17"/>
  <c r="I170" i="17"/>
  <c r="J170" i="17"/>
  <c r="V170" i="17" s="1"/>
  <c r="K170" i="17"/>
  <c r="L170" i="17"/>
  <c r="AC170" i="17"/>
  <c r="A171" i="17"/>
  <c r="H171" i="17"/>
  <c r="I171" i="17"/>
  <c r="J171" i="17"/>
  <c r="V171" i="17" s="1"/>
  <c r="K171" i="17"/>
  <c r="L171" i="17"/>
  <c r="AC171" i="17"/>
  <c r="A172" i="17"/>
  <c r="H172" i="17"/>
  <c r="I172" i="17"/>
  <c r="J172" i="17"/>
  <c r="V172" i="17" s="1"/>
  <c r="K172" i="17"/>
  <c r="L172" i="17"/>
  <c r="AC172" i="17"/>
  <c r="A173" i="17"/>
  <c r="H173" i="17"/>
  <c r="I173" i="17"/>
  <c r="J173" i="17"/>
  <c r="V173" i="17" s="1"/>
  <c r="K173" i="17"/>
  <c r="L173" i="17"/>
  <c r="AC173" i="17"/>
  <c r="A174" i="17"/>
  <c r="H174" i="17"/>
  <c r="I174" i="17"/>
  <c r="J174" i="17"/>
  <c r="V174" i="17" s="1"/>
  <c r="K174" i="17"/>
  <c r="L174" i="17"/>
  <c r="AC174" i="17"/>
  <c r="A175" i="17"/>
  <c r="H175" i="17"/>
  <c r="I175" i="17"/>
  <c r="J175" i="17"/>
  <c r="V175" i="17" s="1"/>
  <c r="S175" i="17" s="1"/>
  <c r="Z175" i="17" s="1"/>
  <c r="K175" i="17"/>
  <c r="L175" i="17"/>
  <c r="AC175" i="17"/>
  <c r="A176" i="17"/>
  <c r="H176" i="17"/>
  <c r="I176" i="17"/>
  <c r="J176" i="17"/>
  <c r="V176" i="17" s="1"/>
  <c r="S176" i="17" s="1"/>
  <c r="Z176" i="17" s="1"/>
  <c r="K176" i="17"/>
  <c r="L176" i="17"/>
  <c r="AC176" i="17"/>
  <c r="A177" i="17"/>
  <c r="H177" i="17"/>
  <c r="I177" i="17"/>
  <c r="J177" i="17"/>
  <c r="V177" i="17" s="1"/>
  <c r="K177" i="17"/>
  <c r="L177" i="17"/>
  <c r="AC177" i="17"/>
  <c r="A178" i="17"/>
  <c r="H178" i="17"/>
  <c r="I178" i="17"/>
  <c r="J178" i="17"/>
  <c r="V178" i="17" s="1"/>
  <c r="K178" i="17"/>
  <c r="L178" i="17"/>
  <c r="AC178" i="17"/>
  <c r="A179" i="17"/>
  <c r="H179" i="17"/>
  <c r="I179" i="17"/>
  <c r="J179" i="17"/>
  <c r="V179" i="17" s="1"/>
  <c r="K179" i="17"/>
  <c r="L179" i="17"/>
  <c r="AC179" i="17"/>
  <c r="A180" i="17"/>
  <c r="H180" i="17"/>
  <c r="I180" i="17"/>
  <c r="J180" i="17"/>
  <c r="V180" i="17" s="1"/>
  <c r="K180" i="17"/>
  <c r="L180" i="17"/>
  <c r="AC180" i="17"/>
  <c r="A181" i="17"/>
  <c r="H181" i="17"/>
  <c r="I181" i="17"/>
  <c r="J181" i="17"/>
  <c r="V181" i="17" s="1"/>
  <c r="K181" i="17"/>
  <c r="L181" i="17"/>
  <c r="AC181" i="17"/>
  <c r="A182" i="17"/>
  <c r="H182" i="17"/>
  <c r="I182" i="17"/>
  <c r="J182" i="17"/>
  <c r="V182" i="17" s="1"/>
  <c r="K182" i="17"/>
  <c r="L182" i="17"/>
  <c r="AC182" i="17"/>
  <c r="A183" i="17"/>
  <c r="H183" i="17"/>
  <c r="I183" i="17"/>
  <c r="J183" i="17"/>
  <c r="V183" i="17" s="1"/>
  <c r="K183" i="17"/>
  <c r="L183" i="17"/>
  <c r="AC183" i="17"/>
  <c r="A184" i="17"/>
  <c r="H184" i="17"/>
  <c r="I184" i="17"/>
  <c r="J184" i="17"/>
  <c r="V184" i="17" s="1"/>
  <c r="K184" i="17"/>
  <c r="L184" i="17"/>
  <c r="AC184" i="17"/>
  <c r="A185" i="17"/>
  <c r="H185" i="17"/>
  <c r="I185" i="17"/>
  <c r="J185" i="17"/>
  <c r="V185" i="17" s="1"/>
  <c r="S185" i="17" s="1"/>
  <c r="K185" i="17"/>
  <c r="L185" i="17"/>
  <c r="AC185" i="17"/>
  <c r="A186" i="17"/>
  <c r="H186" i="17"/>
  <c r="I186" i="17"/>
  <c r="J186" i="17"/>
  <c r="V186" i="17" s="1"/>
  <c r="K186" i="17"/>
  <c r="L186" i="17"/>
  <c r="AC186" i="17"/>
  <c r="A187" i="17"/>
  <c r="H187" i="17"/>
  <c r="I187" i="17"/>
  <c r="J187" i="17"/>
  <c r="V187" i="17" s="1"/>
  <c r="S187" i="17" s="1"/>
  <c r="K187" i="17"/>
  <c r="L187" i="17"/>
  <c r="AC187" i="17"/>
  <c r="A188" i="17"/>
  <c r="H188" i="17"/>
  <c r="I188" i="17"/>
  <c r="J188" i="17"/>
  <c r="V188" i="17" s="1"/>
  <c r="K188" i="17"/>
  <c r="L188" i="17"/>
  <c r="AC188" i="17"/>
  <c r="A189" i="17"/>
  <c r="H189" i="17"/>
  <c r="I189" i="17"/>
  <c r="J189" i="17"/>
  <c r="V189" i="17" s="1"/>
  <c r="X189" i="17" s="1"/>
  <c r="AB189" i="17" s="1"/>
  <c r="K189" i="17"/>
  <c r="L189" i="17"/>
  <c r="AC189" i="17"/>
  <c r="A190" i="17"/>
  <c r="H190" i="17"/>
  <c r="I190" i="17"/>
  <c r="J190" i="17"/>
  <c r="V190" i="17" s="1"/>
  <c r="K190" i="17"/>
  <c r="L190" i="17"/>
  <c r="AC190" i="17"/>
  <c r="A191" i="17"/>
  <c r="H191" i="17"/>
  <c r="I191" i="17"/>
  <c r="J191" i="17"/>
  <c r="V191" i="17" s="1"/>
  <c r="S191" i="17" s="1"/>
  <c r="K191" i="17"/>
  <c r="L191" i="17"/>
  <c r="AC191" i="17"/>
  <c r="A192" i="17"/>
  <c r="H192" i="17"/>
  <c r="I192" i="17"/>
  <c r="J192" i="17"/>
  <c r="V192" i="17" s="1"/>
  <c r="K192" i="17"/>
  <c r="L192" i="17"/>
  <c r="AC192" i="17"/>
  <c r="A193" i="17"/>
  <c r="H193" i="17"/>
  <c r="I193" i="17"/>
  <c r="J193" i="17"/>
  <c r="V193" i="17" s="1"/>
  <c r="S193" i="17" s="1"/>
  <c r="U193" i="17" s="1"/>
  <c r="K193" i="17"/>
  <c r="L193" i="17"/>
  <c r="AC193" i="17"/>
  <c r="A194" i="17"/>
  <c r="H194" i="17"/>
  <c r="I194" i="17"/>
  <c r="J194" i="17"/>
  <c r="V194" i="17" s="1"/>
  <c r="K194" i="17"/>
  <c r="L194" i="17"/>
  <c r="AC194" i="17"/>
  <c r="A195" i="17"/>
  <c r="H195" i="17"/>
  <c r="I195" i="17"/>
  <c r="J195" i="17"/>
  <c r="V195" i="17" s="1"/>
  <c r="X195" i="17" s="1"/>
  <c r="AB195" i="17" s="1"/>
  <c r="K195" i="17"/>
  <c r="L195" i="17"/>
  <c r="AC195" i="17"/>
  <c r="A196" i="17"/>
  <c r="H196" i="17"/>
  <c r="I196" i="17"/>
  <c r="J196" i="17"/>
  <c r="V196" i="17" s="1"/>
  <c r="K196" i="17"/>
  <c r="L196" i="17"/>
  <c r="AC196" i="17"/>
  <c r="A197" i="17"/>
  <c r="H197" i="17"/>
  <c r="I197" i="17"/>
  <c r="J197" i="17"/>
  <c r="V197" i="17" s="1"/>
  <c r="X197" i="17" s="1"/>
  <c r="AB197" i="17" s="1"/>
  <c r="K197" i="17"/>
  <c r="L197" i="17"/>
  <c r="AC197" i="17"/>
  <c r="A198" i="17"/>
  <c r="H198" i="17"/>
  <c r="I198" i="17"/>
  <c r="J198" i="17"/>
  <c r="V198" i="17" s="1"/>
  <c r="K198" i="17"/>
  <c r="L198" i="17"/>
  <c r="AC198" i="17"/>
  <c r="A199" i="17"/>
  <c r="H199" i="17"/>
  <c r="I199" i="17"/>
  <c r="J199" i="17"/>
  <c r="V199" i="17" s="1"/>
  <c r="S199" i="17" s="1"/>
  <c r="K199" i="17"/>
  <c r="L199" i="17"/>
  <c r="AC199" i="17"/>
  <c r="A200" i="17"/>
  <c r="H200" i="17"/>
  <c r="I200" i="17"/>
  <c r="J200" i="17"/>
  <c r="V200" i="17" s="1"/>
  <c r="K200" i="17"/>
  <c r="L200" i="17"/>
  <c r="AC200" i="17"/>
  <c r="A201" i="17"/>
  <c r="H201" i="17"/>
  <c r="I201" i="17"/>
  <c r="J201" i="17"/>
  <c r="V201" i="17" s="1"/>
  <c r="S201" i="17" s="1"/>
  <c r="U201" i="17" s="1"/>
  <c r="K201" i="17"/>
  <c r="L201" i="17"/>
  <c r="AC201" i="17"/>
  <c r="A202" i="17"/>
  <c r="H202" i="17"/>
  <c r="I202" i="17"/>
  <c r="J202" i="17"/>
  <c r="V202" i="17" s="1"/>
  <c r="K202" i="17"/>
  <c r="L202" i="17"/>
  <c r="AC202" i="17"/>
  <c r="A203" i="17"/>
  <c r="H203" i="17"/>
  <c r="I203" i="17"/>
  <c r="J203" i="17"/>
  <c r="V203" i="17" s="1"/>
  <c r="X203" i="17" s="1"/>
  <c r="AB203" i="17" s="1"/>
  <c r="K203" i="17"/>
  <c r="L203" i="17"/>
  <c r="AC203" i="17"/>
  <c r="A204" i="17"/>
  <c r="H204" i="17"/>
  <c r="I204" i="17"/>
  <c r="J204" i="17"/>
  <c r="V204" i="17" s="1"/>
  <c r="K204" i="17"/>
  <c r="L204" i="17"/>
  <c r="AC204" i="17"/>
  <c r="A205" i="17"/>
  <c r="H205" i="17"/>
  <c r="I205" i="17"/>
  <c r="J205" i="17"/>
  <c r="V205" i="17" s="1"/>
  <c r="X205" i="17" s="1"/>
  <c r="AB205" i="17" s="1"/>
  <c r="K205" i="17"/>
  <c r="L205" i="17"/>
  <c r="AC205" i="17"/>
  <c r="A206" i="17"/>
  <c r="H206" i="17"/>
  <c r="I206" i="17"/>
  <c r="J206" i="17"/>
  <c r="V206" i="17" s="1"/>
  <c r="K206" i="17"/>
  <c r="L206" i="17"/>
  <c r="AC206" i="17"/>
  <c r="A207" i="17"/>
  <c r="H207" i="17"/>
  <c r="I207" i="17"/>
  <c r="J207" i="17"/>
  <c r="V207" i="17" s="1"/>
  <c r="S207" i="17" s="1"/>
  <c r="K207" i="17"/>
  <c r="L207" i="17"/>
  <c r="AC207" i="17"/>
  <c r="A208" i="17"/>
  <c r="H208" i="17"/>
  <c r="I208" i="17"/>
  <c r="J208" i="17"/>
  <c r="V208" i="17" s="1"/>
  <c r="K208" i="17"/>
  <c r="L208" i="17"/>
  <c r="AC208" i="17"/>
  <c r="A209" i="17"/>
  <c r="H209" i="17"/>
  <c r="I209" i="17"/>
  <c r="J209" i="17"/>
  <c r="V209" i="17" s="1"/>
  <c r="K209" i="17"/>
  <c r="L209" i="17"/>
  <c r="AC209" i="17"/>
  <c r="A210" i="17"/>
  <c r="H210" i="17"/>
  <c r="I210" i="17"/>
  <c r="J210" i="17"/>
  <c r="V210" i="17" s="1"/>
  <c r="K210" i="17"/>
  <c r="L210" i="17"/>
  <c r="AC210" i="17"/>
  <c r="A211" i="17"/>
  <c r="H211" i="17"/>
  <c r="I211" i="17"/>
  <c r="J211" i="17"/>
  <c r="V211" i="17" s="1"/>
  <c r="K211" i="17"/>
  <c r="L211" i="17"/>
  <c r="AC211" i="17"/>
  <c r="A212" i="17"/>
  <c r="H212" i="17"/>
  <c r="I212" i="17"/>
  <c r="J212" i="17"/>
  <c r="V212" i="17" s="1"/>
  <c r="K212" i="17"/>
  <c r="L212" i="17"/>
  <c r="AC212" i="17"/>
  <c r="A213" i="17"/>
  <c r="H213" i="17"/>
  <c r="I213" i="17"/>
  <c r="J213" i="17"/>
  <c r="V213" i="17" s="1"/>
  <c r="K213" i="17"/>
  <c r="L213" i="17"/>
  <c r="AC213" i="17"/>
  <c r="A214" i="17"/>
  <c r="H214" i="17"/>
  <c r="I214" i="17"/>
  <c r="J214" i="17"/>
  <c r="V214" i="17" s="1"/>
  <c r="K214" i="17"/>
  <c r="L214" i="17"/>
  <c r="AC214" i="17"/>
  <c r="A215" i="17"/>
  <c r="H215" i="17"/>
  <c r="I215" i="17"/>
  <c r="J215" i="17"/>
  <c r="V215" i="17" s="1"/>
  <c r="K215" i="17"/>
  <c r="L215" i="17"/>
  <c r="AC215" i="17"/>
  <c r="A216" i="17"/>
  <c r="H216" i="17"/>
  <c r="I216" i="17"/>
  <c r="J216" i="17"/>
  <c r="V216" i="17" s="1"/>
  <c r="K216" i="17"/>
  <c r="L216" i="17"/>
  <c r="AC216" i="17"/>
  <c r="A217" i="17"/>
  <c r="H217" i="17"/>
  <c r="I217" i="17"/>
  <c r="J217" i="17"/>
  <c r="V217" i="17" s="1"/>
  <c r="X217" i="17" s="1"/>
  <c r="AB217" i="17" s="1"/>
  <c r="K217" i="17"/>
  <c r="L217" i="17"/>
  <c r="AC217" i="17"/>
  <c r="A218" i="17"/>
  <c r="H218" i="17"/>
  <c r="I218" i="17"/>
  <c r="J218" i="17"/>
  <c r="V218" i="17" s="1"/>
  <c r="K218" i="17"/>
  <c r="L218" i="17"/>
  <c r="AC218" i="17"/>
  <c r="A219" i="17"/>
  <c r="H219" i="17"/>
  <c r="I219" i="17"/>
  <c r="J219" i="17"/>
  <c r="V219" i="17" s="1"/>
  <c r="S219" i="17" s="1"/>
  <c r="K219" i="17"/>
  <c r="L219" i="17"/>
  <c r="AC219" i="17"/>
  <c r="A220" i="17"/>
  <c r="H220" i="17"/>
  <c r="I220" i="17"/>
  <c r="J220" i="17"/>
  <c r="V220" i="17" s="1"/>
  <c r="K220" i="17"/>
  <c r="L220" i="17"/>
  <c r="AC220" i="17"/>
  <c r="A221" i="17"/>
  <c r="H221" i="17"/>
  <c r="I221" i="17"/>
  <c r="J221" i="17"/>
  <c r="V221" i="17" s="1"/>
  <c r="S221" i="17" s="1"/>
  <c r="K221" i="17"/>
  <c r="L221" i="17"/>
  <c r="AC221" i="17"/>
  <c r="A222" i="17"/>
  <c r="H222" i="17"/>
  <c r="I222" i="17"/>
  <c r="J222" i="17"/>
  <c r="V222" i="17" s="1"/>
  <c r="K222" i="17"/>
  <c r="L222" i="17"/>
  <c r="AC222" i="17"/>
  <c r="A223" i="17"/>
  <c r="H223" i="17"/>
  <c r="I223" i="17"/>
  <c r="J223" i="17"/>
  <c r="V223" i="17" s="1"/>
  <c r="X223" i="17" s="1"/>
  <c r="AB223" i="17" s="1"/>
  <c r="K223" i="17"/>
  <c r="L223" i="17"/>
  <c r="AC223" i="17"/>
  <c r="AF223" i="17" s="1"/>
  <c r="A224" i="17"/>
  <c r="H224" i="17"/>
  <c r="I224" i="17"/>
  <c r="J224" i="17"/>
  <c r="V224" i="17" s="1"/>
  <c r="K224" i="17"/>
  <c r="L224" i="17"/>
  <c r="AC224" i="17"/>
  <c r="A225" i="17"/>
  <c r="H225" i="17"/>
  <c r="I225" i="17"/>
  <c r="J225" i="17"/>
  <c r="V225" i="17" s="1"/>
  <c r="S225" i="17" s="1"/>
  <c r="K225" i="17"/>
  <c r="L225" i="17"/>
  <c r="AC225" i="17"/>
  <c r="A226" i="17"/>
  <c r="H226" i="17"/>
  <c r="I226" i="17"/>
  <c r="J226" i="17"/>
  <c r="V226" i="17" s="1"/>
  <c r="K226" i="17"/>
  <c r="L226" i="17"/>
  <c r="AC226" i="17"/>
  <c r="A227" i="17"/>
  <c r="H227" i="17"/>
  <c r="I227" i="17"/>
  <c r="J227" i="17"/>
  <c r="V227" i="17" s="1"/>
  <c r="K227" i="17"/>
  <c r="L227" i="17"/>
  <c r="AC227" i="17"/>
  <c r="A228" i="17"/>
  <c r="H228" i="17"/>
  <c r="I228" i="17"/>
  <c r="J228" i="17"/>
  <c r="V228" i="17" s="1"/>
  <c r="K228" i="17"/>
  <c r="L228" i="17"/>
  <c r="AC228" i="17"/>
  <c r="A229" i="17"/>
  <c r="H229" i="17"/>
  <c r="I229" i="17"/>
  <c r="J229" i="17"/>
  <c r="V229" i="17" s="1"/>
  <c r="S229" i="17" s="1"/>
  <c r="K229" i="17"/>
  <c r="L229" i="17"/>
  <c r="AC229" i="17"/>
  <c r="A230" i="17"/>
  <c r="H230" i="17"/>
  <c r="I230" i="17"/>
  <c r="J230" i="17"/>
  <c r="V230" i="17" s="1"/>
  <c r="K230" i="17"/>
  <c r="L230" i="17"/>
  <c r="AC230" i="17"/>
  <c r="A231" i="17"/>
  <c r="H231" i="17"/>
  <c r="I231" i="17"/>
  <c r="J231" i="17"/>
  <c r="V231" i="17" s="1"/>
  <c r="X231" i="17" s="1"/>
  <c r="AB231" i="17" s="1"/>
  <c r="K231" i="17"/>
  <c r="L231" i="17"/>
  <c r="AC231" i="17"/>
  <c r="A232" i="17"/>
  <c r="H232" i="17"/>
  <c r="I232" i="17"/>
  <c r="J232" i="17"/>
  <c r="V232" i="17" s="1"/>
  <c r="K232" i="17"/>
  <c r="L232" i="17"/>
  <c r="AC232" i="17"/>
  <c r="A233" i="17"/>
  <c r="H233" i="17"/>
  <c r="I233" i="17"/>
  <c r="J233" i="17"/>
  <c r="V233" i="17" s="1"/>
  <c r="S233" i="17" s="1"/>
  <c r="K233" i="17"/>
  <c r="L233" i="17"/>
  <c r="X233" i="17"/>
  <c r="AB233" i="17" s="1"/>
  <c r="AC233" i="17"/>
  <c r="A234" i="17"/>
  <c r="H234" i="17"/>
  <c r="I234" i="17"/>
  <c r="J234" i="17"/>
  <c r="V234" i="17" s="1"/>
  <c r="K234" i="17"/>
  <c r="L234" i="17"/>
  <c r="AC234" i="17"/>
  <c r="A235" i="17"/>
  <c r="H235" i="17"/>
  <c r="I235" i="17"/>
  <c r="J235" i="17"/>
  <c r="V235" i="17" s="1"/>
  <c r="S235" i="17" s="1"/>
  <c r="K235" i="17"/>
  <c r="L235" i="17"/>
  <c r="AC235" i="17"/>
  <c r="A236" i="17"/>
  <c r="H236" i="17"/>
  <c r="I236" i="17"/>
  <c r="J236" i="17"/>
  <c r="V236" i="17" s="1"/>
  <c r="K236" i="17"/>
  <c r="L236" i="17"/>
  <c r="AC236" i="17"/>
  <c r="A237" i="17"/>
  <c r="H237" i="17"/>
  <c r="I237" i="17"/>
  <c r="J237" i="17"/>
  <c r="V237" i="17" s="1"/>
  <c r="S237" i="17" s="1"/>
  <c r="K237" i="17"/>
  <c r="L237" i="17"/>
  <c r="AC237" i="17"/>
  <c r="A238" i="17"/>
  <c r="H238" i="17"/>
  <c r="I238" i="17"/>
  <c r="J238" i="17"/>
  <c r="V238" i="17" s="1"/>
  <c r="K238" i="17"/>
  <c r="L238" i="17"/>
  <c r="AC238" i="17"/>
  <c r="A239" i="17"/>
  <c r="H239" i="17"/>
  <c r="I239" i="17"/>
  <c r="J239" i="17"/>
  <c r="V239" i="17" s="1"/>
  <c r="K239" i="17"/>
  <c r="L239" i="17"/>
  <c r="AC239" i="17"/>
  <c r="A240" i="17"/>
  <c r="H240" i="17"/>
  <c r="I240" i="17"/>
  <c r="J240" i="17"/>
  <c r="V240" i="17" s="1"/>
  <c r="K240" i="17"/>
  <c r="L240" i="17"/>
  <c r="AC240" i="17"/>
  <c r="A241" i="17"/>
  <c r="H241" i="17"/>
  <c r="I241" i="17"/>
  <c r="J241" i="17"/>
  <c r="V241" i="17" s="1"/>
  <c r="S241" i="17" s="1"/>
  <c r="K241" i="17"/>
  <c r="L241" i="17"/>
  <c r="AC241" i="17"/>
  <c r="A242" i="17"/>
  <c r="H242" i="17"/>
  <c r="I242" i="17"/>
  <c r="J242" i="17"/>
  <c r="V242" i="17" s="1"/>
  <c r="K242" i="17"/>
  <c r="L242" i="17"/>
  <c r="AC242" i="17"/>
  <c r="A243" i="17"/>
  <c r="H243" i="17"/>
  <c r="I243" i="17"/>
  <c r="J243" i="17"/>
  <c r="V243" i="17" s="1"/>
  <c r="S243" i="17" s="1"/>
  <c r="K243" i="17"/>
  <c r="L243" i="17"/>
  <c r="AC243" i="17"/>
  <c r="A244" i="17"/>
  <c r="H244" i="17"/>
  <c r="I244" i="17"/>
  <c r="J244" i="17"/>
  <c r="V244" i="17" s="1"/>
  <c r="K244" i="17"/>
  <c r="L244" i="17"/>
  <c r="AC244" i="17"/>
  <c r="A245" i="17"/>
  <c r="H245" i="17"/>
  <c r="I245" i="17"/>
  <c r="J245" i="17"/>
  <c r="V245" i="17" s="1"/>
  <c r="S245" i="17" s="1"/>
  <c r="K245" i="17"/>
  <c r="L245" i="17"/>
  <c r="AC245" i="17"/>
  <c r="A246" i="17"/>
  <c r="H246" i="17"/>
  <c r="I246" i="17"/>
  <c r="J246" i="17"/>
  <c r="V246" i="17" s="1"/>
  <c r="K246" i="17"/>
  <c r="L246" i="17"/>
  <c r="AC246" i="17"/>
  <c r="A247" i="17"/>
  <c r="H247" i="17"/>
  <c r="I247" i="17"/>
  <c r="J247" i="17"/>
  <c r="V247" i="17" s="1"/>
  <c r="S247" i="17" s="1"/>
  <c r="K247" i="17"/>
  <c r="L247" i="17"/>
  <c r="AC247" i="17"/>
  <c r="A248" i="17"/>
  <c r="H248" i="17"/>
  <c r="I248" i="17"/>
  <c r="J248" i="17"/>
  <c r="V248" i="17" s="1"/>
  <c r="K248" i="17"/>
  <c r="L248" i="17"/>
  <c r="AC248" i="17"/>
  <c r="A249" i="17"/>
  <c r="H249" i="17"/>
  <c r="I249" i="17"/>
  <c r="J249" i="17"/>
  <c r="V249" i="17" s="1"/>
  <c r="X249" i="17" s="1"/>
  <c r="AB249" i="17" s="1"/>
  <c r="K249" i="17"/>
  <c r="L249" i="17"/>
  <c r="AC249" i="17"/>
  <c r="A250" i="17"/>
  <c r="H250" i="17"/>
  <c r="I250" i="17"/>
  <c r="J250" i="17"/>
  <c r="V250" i="17" s="1"/>
  <c r="K250" i="17"/>
  <c r="L250" i="17"/>
  <c r="AC250" i="17"/>
  <c r="A251" i="17"/>
  <c r="H251" i="17"/>
  <c r="I251" i="17"/>
  <c r="J251" i="17"/>
  <c r="V251" i="17" s="1"/>
  <c r="S251" i="17" s="1"/>
  <c r="K251" i="17"/>
  <c r="L251" i="17"/>
  <c r="AC251" i="17"/>
  <c r="A252" i="17"/>
  <c r="H252" i="17"/>
  <c r="I252" i="17"/>
  <c r="J252" i="17"/>
  <c r="V252" i="17" s="1"/>
  <c r="S252" i="17" s="1"/>
  <c r="K252" i="17"/>
  <c r="L252" i="17"/>
  <c r="AC252" i="17"/>
  <c r="A253" i="17"/>
  <c r="H253" i="17"/>
  <c r="I253" i="17"/>
  <c r="J253" i="17"/>
  <c r="V253" i="17" s="1"/>
  <c r="S253" i="17" s="1"/>
  <c r="K253" i="17"/>
  <c r="L253" i="17"/>
  <c r="AC253" i="17"/>
  <c r="A254" i="17"/>
  <c r="H254" i="17"/>
  <c r="I254" i="17"/>
  <c r="J254" i="17"/>
  <c r="V254" i="17" s="1"/>
  <c r="X254" i="17" s="1"/>
  <c r="AB254" i="17" s="1"/>
  <c r="K254" i="17"/>
  <c r="L254" i="17"/>
  <c r="AC254" i="17"/>
  <c r="A255" i="17"/>
  <c r="H255" i="17"/>
  <c r="I255" i="17"/>
  <c r="J255" i="17"/>
  <c r="V255" i="17" s="1"/>
  <c r="S255" i="17" s="1"/>
  <c r="K255" i="17"/>
  <c r="L255" i="17"/>
  <c r="AC255" i="17"/>
  <c r="A256" i="17"/>
  <c r="H256" i="17"/>
  <c r="I256" i="17"/>
  <c r="J256" i="17"/>
  <c r="V256" i="17" s="1"/>
  <c r="K256" i="17"/>
  <c r="L256" i="17"/>
  <c r="AC256" i="17"/>
  <c r="A257" i="17"/>
  <c r="H257" i="17"/>
  <c r="I257" i="17"/>
  <c r="J257" i="17"/>
  <c r="V257" i="17" s="1"/>
  <c r="S257" i="17" s="1"/>
  <c r="K257" i="17"/>
  <c r="L257" i="17"/>
  <c r="AC257" i="17"/>
  <c r="A258" i="17"/>
  <c r="H258" i="17"/>
  <c r="I258" i="17"/>
  <c r="J258" i="17"/>
  <c r="K258" i="17"/>
  <c r="L258" i="17"/>
  <c r="V258" i="17"/>
  <c r="X258" i="17" s="1"/>
  <c r="AB258" i="17" s="1"/>
  <c r="AC258" i="17"/>
  <c r="A259" i="17"/>
  <c r="H259" i="17"/>
  <c r="I259" i="17"/>
  <c r="J259" i="17"/>
  <c r="V259" i="17" s="1"/>
  <c r="S259" i="17" s="1"/>
  <c r="K259" i="17"/>
  <c r="L259" i="17"/>
  <c r="AC259" i="17"/>
  <c r="A260" i="17"/>
  <c r="H260" i="17"/>
  <c r="I260" i="17"/>
  <c r="J260" i="17"/>
  <c r="V260" i="17" s="1"/>
  <c r="S260" i="17" s="1"/>
  <c r="K260" i="17"/>
  <c r="L260" i="17"/>
  <c r="AC260" i="17"/>
  <c r="A261" i="17"/>
  <c r="H261" i="17"/>
  <c r="I261" i="17"/>
  <c r="J261" i="17"/>
  <c r="V261" i="17" s="1"/>
  <c r="S261" i="17" s="1"/>
  <c r="K261" i="17"/>
  <c r="L261" i="17"/>
  <c r="AC261" i="17"/>
  <c r="A262" i="17"/>
  <c r="H262" i="17"/>
  <c r="I262" i="17"/>
  <c r="J262" i="17"/>
  <c r="V262" i="17" s="1"/>
  <c r="X262" i="17" s="1"/>
  <c r="AB262" i="17" s="1"/>
  <c r="K262" i="17"/>
  <c r="L262" i="17"/>
  <c r="AC262" i="17"/>
  <c r="A263" i="17"/>
  <c r="H263" i="17"/>
  <c r="I263" i="17"/>
  <c r="J263" i="17"/>
  <c r="V263" i="17" s="1"/>
  <c r="S263" i="17" s="1"/>
  <c r="K263" i="17"/>
  <c r="L263" i="17"/>
  <c r="AC263" i="17"/>
  <c r="A264" i="17"/>
  <c r="H264" i="17"/>
  <c r="I264" i="17"/>
  <c r="J264" i="17"/>
  <c r="V264" i="17" s="1"/>
  <c r="K264" i="17"/>
  <c r="L264" i="17"/>
  <c r="AC264" i="17"/>
  <c r="A265" i="17"/>
  <c r="H265" i="17"/>
  <c r="I265" i="17"/>
  <c r="J265" i="17"/>
  <c r="V265" i="17" s="1"/>
  <c r="S265" i="17" s="1"/>
  <c r="K265" i="17"/>
  <c r="L265" i="17"/>
  <c r="AC265" i="17"/>
  <c r="A266" i="17"/>
  <c r="H266" i="17"/>
  <c r="I266" i="17"/>
  <c r="J266" i="17"/>
  <c r="K266" i="17"/>
  <c r="L266" i="17"/>
  <c r="V266" i="17"/>
  <c r="X266" i="17" s="1"/>
  <c r="AB266" i="17" s="1"/>
  <c r="AC266" i="17"/>
  <c r="A267" i="17"/>
  <c r="H267" i="17"/>
  <c r="I267" i="17"/>
  <c r="J267" i="17"/>
  <c r="V267" i="17" s="1"/>
  <c r="S267" i="17" s="1"/>
  <c r="K267" i="17"/>
  <c r="L267" i="17"/>
  <c r="AC267" i="17"/>
  <c r="A268" i="17"/>
  <c r="H268" i="17"/>
  <c r="I268" i="17"/>
  <c r="J268" i="17"/>
  <c r="K268" i="17"/>
  <c r="L268" i="17"/>
  <c r="V268" i="17"/>
  <c r="S268" i="17" s="1"/>
  <c r="AC268" i="17"/>
  <c r="A269" i="17"/>
  <c r="H269" i="17"/>
  <c r="I269" i="17"/>
  <c r="J269" i="17"/>
  <c r="V269" i="17" s="1"/>
  <c r="S269" i="17" s="1"/>
  <c r="K269" i="17"/>
  <c r="L269" i="17"/>
  <c r="AC269" i="17"/>
  <c r="A270" i="17"/>
  <c r="H270" i="17"/>
  <c r="I270" i="17"/>
  <c r="J270" i="17"/>
  <c r="K270" i="17"/>
  <c r="L270" i="17"/>
  <c r="V270" i="17"/>
  <c r="X270" i="17" s="1"/>
  <c r="AB270" i="17" s="1"/>
  <c r="AC270" i="17"/>
  <c r="A271" i="17"/>
  <c r="H271" i="17"/>
  <c r="I271" i="17"/>
  <c r="J271" i="17"/>
  <c r="V271" i="17" s="1"/>
  <c r="S271" i="17" s="1"/>
  <c r="K271" i="17"/>
  <c r="L271" i="17"/>
  <c r="AC271" i="17"/>
  <c r="A272" i="17"/>
  <c r="H272" i="17"/>
  <c r="I272" i="17"/>
  <c r="J272" i="17"/>
  <c r="V272" i="17" s="1"/>
  <c r="K272" i="17"/>
  <c r="L272" i="17"/>
  <c r="AC272" i="17"/>
  <c r="A273" i="17"/>
  <c r="H273" i="17"/>
  <c r="I273" i="17"/>
  <c r="J273" i="17"/>
  <c r="V273" i="17" s="1"/>
  <c r="S273" i="17" s="1"/>
  <c r="K273" i="17"/>
  <c r="L273" i="17"/>
  <c r="AC273" i="17"/>
  <c r="A274" i="17"/>
  <c r="H274" i="17"/>
  <c r="I274" i="17"/>
  <c r="J274" i="17"/>
  <c r="K274" i="17"/>
  <c r="L274" i="17"/>
  <c r="V274" i="17"/>
  <c r="X274" i="17" s="1"/>
  <c r="AB274" i="17" s="1"/>
  <c r="AC274" i="17"/>
  <c r="A275" i="17"/>
  <c r="H275" i="17"/>
  <c r="I275" i="17"/>
  <c r="J275" i="17"/>
  <c r="V275" i="17" s="1"/>
  <c r="K275" i="17"/>
  <c r="L275" i="17"/>
  <c r="AC275" i="17"/>
  <c r="A276" i="17"/>
  <c r="H276" i="17"/>
  <c r="I276" i="17"/>
  <c r="J276" i="17"/>
  <c r="V276" i="17" s="1"/>
  <c r="S276" i="17" s="1"/>
  <c r="K276" i="17"/>
  <c r="L276" i="17"/>
  <c r="AC276" i="17"/>
  <c r="A277" i="17"/>
  <c r="H277" i="17"/>
  <c r="I277" i="17"/>
  <c r="J277" i="17"/>
  <c r="V277" i="17" s="1"/>
  <c r="K277" i="17"/>
  <c r="L277" i="17"/>
  <c r="AC277" i="17"/>
  <c r="A278" i="17"/>
  <c r="H278" i="17"/>
  <c r="I278" i="17"/>
  <c r="J278" i="17"/>
  <c r="K278" i="17"/>
  <c r="L278" i="17"/>
  <c r="V278" i="17"/>
  <c r="X278" i="17" s="1"/>
  <c r="AB278" i="17" s="1"/>
  <c r="AC278" i="17"/>
  <c r="A279" i="17"/>
  <c r="H279" i="17"/>
  <c r="I279" i="17"/>
  <c r="J279" i="17"/>
  <c r="K279" i="17"/>
  <c r="L279" i="17"/>
  <c r="V279" i="17"/>
  <c r="S279" i="17" s="1"/>
  <c r="AC279" i="17"/>
  <c r="A280" i="17"/>
  <c r="H280" i="17"/>
  <c r="I280" i="17"/>
  <c r="J280" i="17"/>
  <c r="K280" i="17"/>
  <c r="L280" i="17"/>
  <c r="V280" i="17"/>
  <c r="X280" i="17" s="1"/>
  <c r="AB280" i="17" s="1"/>
  <c r="AC280" i="17"/>
  <c r="A281" i="17"/>
  <c r="H281" i="17"/>
  <c r="I281" i="17"/>
  <c r="J281" i="17"/>
  <c r="K281" i="17"/>
  <c r="L281" i="17"/>
  <c r="V281" i="17"/>
  <c r="S281" i="17" s="1"/>
  <c r="AC281" i="17"/>
  <c r="A282" i="17"/>
  <c r="H282" i="17"/>
  <c r="I282" i="17"/>
  <c r="J282" i="17"/>
  <c r="V282" i="17" s="1"/>
  <c r="X282" i="17" s="1"/>
  <c r="AB282" i="17" s="1"/>
  <c r="K282" i="17"/>
  <c r="L282" i="17"/>
  <c r="AC282" i="17"/>
  <c r="A283" i="17"/>
  <c r="H283" i="17"/>
  <c r="I283" i="17"/>
  <c r="J283" i="17"/>
  <c r="V283" i="17" s="1"/>
  <c r="K283" i="17"/>
  <c r="L283" i="17"/>
  <c r="AC283" i="17"/>
  <c r="A284" i="17"/>
  <c r="H284" i="17"/>
  <c r="I284" i="17"/>
  <c r="J284" i="17"/>
  <c r="V284" i="17" s="1"/>
  <c r="X284" i="17" s="1"/>
  <c r="AB284" i="17" s="1"/>
  <c r="K284" i="17"/>
  <c r="L284" i="17"/>
  <c r="AC284" i="17"/>
  <c r="A285" i="17"/>
  <c r="H285" i="17"/>
  <c r="I285" i="17"/>
  <c r="J285" i="17"/>
  <c r="V285" i="17" s="1"/>
  <c r="K285" i="17"/>
  <c r="L285" i="17"/>
  <c r="AC285" i="17"/>
  <c r="A286" i="17"/>
  <c r="H286" i="17"/>
  <c r="I286" i="17"/>
  <c r="J286" i="17"/>
  <c r="K286" i="17"/>
  <c r="L286" i="17"/>
  <c r="V286" i="17"/>
  <c r="X286" i="17" s="1"/>
  <c r="AB286" i="17" s="1"/>
  <c r="AC286" i="17"/>
  <c r="A287" i="17"/>
  <c r="H287" i="17"/>
  <c r="I287" i="17"/>
  <c r="J287" i="17"/>
  <c r="K287" i="17"/>
  <c r="L287" i="17"/>
  <c r="V287" i="17"/>
  <c r="S287" i="17" s="1"/>
  <c r="AC287" i="17"/>
  <c r="A288" i="17"/>
  <c r="H288" i="17"/>
  <c r="I288" i="17"/>
  <c r="J288" i="17"/>
  <c r="K288" i="17"/>
  <c r="L288" i="17"/>
  <c r="V288" i="17"/>
  <c r="X288" i="17" s="1"/>
  <c r="AB288" i="17" s="1"/>
  <c r="AC288" i="17"/>
  <c r="A289" i="17"/>
  <c r="H289" i="17"/>
  <c r="I289" i="17"/>
  <c r="J289" i="17"/>
  <c r="K289" i="17"/>
  <c r="L289" i="17"/>
  <c r="V289" i="17"/>
  <c r="S289" i="17" s="1"/>
  <c r="AC289" i="17"/>
  <c r="A290" i="17"/>
  <c r="H290" i="17"/>
  <c r="I290" i="17"/>
  <c r="J290" i="17"/>
  <c r="V290" i="17" s="1"/>
  <c r="X290" i="17" s="1"/>
  <c r="AB290" i="17" s="1"/>
  <c r="K290" i="17"/>
  <c r="L290" i="17"/>
  <c r="AC290" i="17"/>
  <c r="A291" i="17"/>
  <c r="H291" i="17"/>
  <c r="I291" i="17"/>
  <c r="J291" i="17"/>
  <c r="V291" i="17" s="1"/>
  <c r="K291" i="17"/>
  <c r="L291" i="17"/>
  <c r="AC291" i="17"/>
  <c r="A292" i="17"/>
  <c r="H292" i="17"/>
  <c r="I292" i="17"/>
  <c r="J292" i="17"/>
  <c r="V292" i="17" s="1"/>
  <c r="K292" i="17"/>
  <c r="L292" i="17"/>
  <c r="AC292" i="17"/>
  <c r="A293" i="17"/>
  <c r="H293" i="17"/>
  <c r="I293" i="17"/>
  <c r="J293" i="17"/>
  <c r="V293" i="17" s="1"/>
  <c r="X293" i="17" s="1"/>
  <c r="AB293" i="17" s="1"/>
  <c r="K293" i="17"/>
  <c r="L293" i="17"/>
  <c r="AC293" i="17"/>
  <c r="A294" i="17"/>
  <c r="H294" i="17"/>
  <c r="I294" i="17"/>
  <c r="J294" i="17"/>
  <c r="V294" i="17" s="1"/>
  <c r="X294" i="17" s="1"/>
  <c r="AB294" i="17" s="1"/>
  <c r="K294" i="17"/>
  <c r="L294" i="17"/>
  <c r="AC294" i="17"/>
  <c r="A295" i="17"/>
  <c r="H295" i="17"/>
  <c r="I295" i="17"/>
  <c r="J295" i="17"/>
  <c r="V295" i="17" s="1"/>
  <c r="S295" i="17" s="1"/>
  <c r="K295" i="17"/>
  <c r="L295" i="17"/>
  <c r="AC295" i="17"/>
  <c r="A296" i="17"/>
  <c r="H296" i="17"/>
  <c r="I296" i="17"/>
  <c r="J296" i="17"/>
  <c r="V296" i="17" s="1"/>
  <c r="K296" i="17"/>
  <c r="L296" i="17"/>
  <c r="AC296" i="17"/>
  <c r="A297" i="17"/>
  <c r="H297" i="17"/>
  <c r="I297" i="17"/>
  <c r="J297" i="17"/>
  <c r="V297" i="17" s="1"/>
  <c r="S297" i="17" s="1"/>
  <c r="K297" i="17"/>
  <c r="L297" i="17"/>
  <c r="AC297" i="17"/>
  <c r="A298" i="17"/>
  <c r="H298" i="17"/>
  <c r="I298" i="17"/>
  <c r="J298" i="17"/>
  <c r="K298" i="17"/>
  <c r="L298" i="17"/>
  <c r="V298" i="17"/>
  <c r="X298" i="17" s="1"/>
  <c r="AB298" i="17" s="1"/>
  <c r="AC298" i="17"/>
  <c r="A299" i="17"/>
  <c r="H299" i="17"/>
  <c r="I299" i="17"/>
  <c r="J299" i="17"/>
  <c r="V299" i="17" s="1"/>
  <c r="S299" i="17" s="1"/>
  <c r="K299" i="17"/>
  <c r="L299" i="17"/>
  <c r="AC299" i="17"/>
  <c r="A300" i="17"/>
  <c r="H300" i="17"/>
  <c r="I300" i="17"/>
  <c r="J300" i="17"/>
  <c r="V300" i="17" s="1"/>
  <c r="K300" i="17"/>
  <c r="L300" i="17"/>
  <c r="AC300" i="17"/>
  <c r="A301" i="17"/>
  <c r="H301" i="17"/>
  <c r="I301" i="17"/>
  <c r="J301" i="17"/>
  <c r="V301" i="17" s="1"/>
  <c r="S301" i="17" s="1"/>
  <c r="K301" i="17"/>
  <c r="L301" i="17"/>
  <c r="AC301" i="17"/>
  <c r="A302" i="17"/>
  <c r="H302" i="17"/>
  <c r="I302" i="17"/>
  <c r="J302" i="17"/>
  <c r="V302" i="17" s="1"/>
  <c r="X302" i="17" s="1"/>
  <c r="AB302" i="17" s="1"/>
  <c r="K302" i="17"/>
  <c r="L302" i="17"/>
  <c r="AC302" i="17"/>
  <c r="A303" i="17"/>
  <c r="H303" i="17"/>
  <c r="I303" i="17"/>
  <c r="J303" i="17"/>
  <c r="V303" i="17" s="1"/>
  <c r="S303" i="17" s="1"/>
  <c r="K303" i="17"/>
  <c r="L303" i="17"/>
  <c r="AC303" i="17"/>
  <c r="A304" i="17"/>
  <c r="H304" i="17"/>
  <c r="I304" i="17"/>
  <c r="J304" i="17"/>
  <c r="V304" i="17" s="1"/>
  <c r="S304" i="17" s="1"/>
  <c r="U304" i="17" s="1"/>
  <c r="K304" i="17"/>
  <c r="L304" i="17"/>
  <c r="AC304" i="17"/>
  <c r="A305" i="17"/>
  <c r="H305" i="17"/>
  <c r="I305" i="17"/>
  <c r="J305" i="17"/>
  <c r="V305" i="17" s="1"/>
  <c r="S305" i="17" s="1"/>
  <c r="K305" i="17"/>
  <c r="L305" i="17"/>
  <c r="AC305" i="17"/>
  <c r="A306" i="17"/>
  <c r="H306" i="17"/>
  <c r="I306" i="17"/>
  <c r="J306" i="17"/>
  <c r="K306" i="17"/>
  <c r="L306" i="17"/>
  <c r="V306" i="17"/>
  <c r="S306" i="17" s="1"/>
  <c r="U306" i="17" s="1"/>
  <c r="AC306" i="17"/>
  <c r="A307" i="17"/>
  <c r="H307" i="17"/>
  <c r="I307" i="17"/>
  <c r="J307" i="17"/>
  <c r="V307" i="17" s="1"/>
  <c r="S307" i="17" s="1"/>
  <c r="K307" i="17"/>
  <c r="L307" i="17"/>
  <c r="AC307" i="17"/>
  <c r="A308" i="17"/>
  <c r="H308" i="17"/>
  <c r="I308" i="17"/>
  <c r="J308" i="17"/>
  <c r="V308" i="17" s="1"/>
  <c r="K308" i="17"/>
  <c r="L308" i="17"/>
  <c r="AC308" i="17"/>
  <c r="A309" i="17"/>
  <c r="H309" i="17"/>
  <c r="I309" i="17"/>
  <c r="J309" i="17"/>
  <c r="V309" i="17" s="1"/>
  <c r="S309" i="17" s="1"/>
  <c r="K309" i="17"/>
  <c r="L309" i="17"/>
  <c r="AC309" i="17"/>
  <c r="A310" i="17"/>
  <c r="H310" i="17"/>
  <c r="I310" i="17"/>
  <c r="J310" i="17"/>
  <c r="K310" i="17"/>
  <c r="L310" i="17"/>
  <c r="V310" i="17"/>
  <c r="X310" i="17" s="1"/>
  <c r="AB310" i="17" s="1"/>
  <c r="AC310" i="17"/>
  <c r="A311" i="17"/>
  <c r="H311" i="17"/>
  <c r="I311" i="17"/>
  <c r="J311" i="17"/>
  <c r="V311" i="17" s="1"/>
  <c r="S311" i="17" s="1"/>
  <c r="K311" i="17"/>
  <c r="L311" i="17"/>
  <c r="AC311" i="17"/>
  <c r="A312" i="17"/>
  <c r="H312" i="17"/>
  <c r="I312" i="17"/>
  <c r="J312" i="17"/>
  <c r="V312" i="17" s="1"/>
  <c r="S312" i="17" s="1"/>
  <c r="U312" i="17" s="1"/>
  <c r="K312" i="17"/>
  <c r="L312" i="17"/>
  <c r="AC312" i="17"/>
  <c r="A313" i="17"/>
  <c r="H313" i="17"/>
  <c r="I313" i="17"/>
  <c r="J313" i="17"/>
  <c r="V313" i="17" s="1"/>
  <c r="S313" i="17" s="1"/>
  <c r="K313" i="17"/>
  <c r="L313" i="17"/>
  <c r="AC313" i="17"/>
  <c r="A314" i="17"/>
  <c r="H314" i="17"/>
  <c r="I314" i="17"/>
  <c r="J314" i="17"/>
  <c r="V314" i="17" s="1"/>
  <c r="X314" i="17" s="1"/>
  <c r="AB314" i="17" s="1"/>
  <c r="K314" i="17"/>
  <c r="L314" i="17"/>
  <c r="AC314" i="17"/>
  <c r="A315" i="17"/>
  <c r="H315" i="17"/>
  <c r="I315" i="17"/>
  <c r="J315" i="17"/>
  <c r="V315" i="17" s="1"/>
  <c r="S315" i="17" s="1"/>
  <c r="K315" i="17"/>
  <c r="L315" i="17"/>
  <c r="AC315" i="17"/>
  <c r="A316" i="17"/>
  <c r="H316" i="17"/>
  <c r="I316" i="17"/>
  <c r="J316" i="17"/>
  <c r="V316" i="17" s="1"/>
  <c r="S316" i="17" s="1"/>
  <c r="U316" i="17" s="1"/>
  <c r="K316" i="17"/>
  <c r="L316" i="17"/>
  <c r="AC316" i="17"/>
  <c r="A317" i="17"/>
  <c r="H317" i="17"/>
  <c r="I317" i="17"/>
  <c r="J317" i="17"/>
  <c r="V317" i="17" s="1"/>
  <c r="S317" i="17" s="1"/>
  <c r="K317" i="17"/>
  <c r="L317" i="17"/>
  <c r="AC317" i="17"/>
  <c r="A318" i="17"/>
  <c r="H318" i="17"/>
  <c r="I318" i="17"/>
  <c r="J318" i="17"/>
  <c r="K318" i="17"/>
  <c r="L318" i="17"/>
  <c r="V318" i="17"/>
  <c r="X318" i="17" s="1"/>
  <c r="AB318" i="17" s="1"/>
  <c r="AC318" i="17"/>
  <c r="A319" i="17"/>
  <c r="H319" i="17"/>
  <c r="I319" i="17"/>
  <c r="J319" i="17"/>
  <c r="V319" i="17" s="1"/>
  <c r="S319" i="17" s="1"/>
  <c r="K319" i="17"/>
  <c r="L319" i="17"/>
  <c r="AC319" i="17"/>
  <c r="A320" i="17"/>
  <c r="H320" i="17"/>
  <c r="I320" i="17"/>
  <c r="J320" i="17"/>
  <c r="V320" i="17" s="1"/>
  <c r="K320" i="17"/>
  <c r="L320" i="17"/>
  <c r="AC320" i="17"/>
  <c r="A321" i="17"/>
  <c r="H321" i="17"/>
  <c r="I321" i="17"/>
  <c r="J321" i="17"/>
  <c r="K321" i="17"/>
  <c r="L321" i="17"/>
  <c r="V321" i="17"/>
  <c r="S321" i="17" s="1"/>
  <c r="AC321" i="17"/>
  <c r="A322" i="17"/>
  <c r="H322" i="17"/>
  <c r="I322" i="17"/>
  <c r="J322" i="17"/>
  <c r="K322" i="17"/>
  <c r="L322" i="17"/>
  <c r="S322" i="17"/>
  <c r="U322" i="17" s="1"/>
  <c r="V322" i="17"/>
  <c r="X322" i="17" s="1"/>
  <c r="AB322" i="17" s="1"/>
  <c r="AC322" i="17"/>
  <c r="A323" i="17"/>
  <c r="H323" i="17"/>
  <c r="I323" i="17"/>
  <c r="J323" i="17"/>
  <c r="V323" i="17" s="1"/>
  <c r="S323" i="17" s="1"/>
  <c r="K323" i="17"/>
  <c r="L323" i="17"/>
  <c r="AC323" i="17"/>
  <c r="A324" i="17"/>
  <c r="H324" i="17"/>
  <c r="I324" i="17"/>
  <c r="J324" i="17"/>
  <c r="V324" i="17" s="1"/>
  <c r="K324" i="17"/>
  <c r="L324" i="17"/>
  <c r="AC324" i="17"/>
  <c r="A325" i="17"/>
  <c r="H325" i="17"/>
  <c r="I325" i="17"/>
  <c r="J325" i="17"/>
  <c r="V325" i="17" s="1"/>
  <c r="S325" i="17" s="1"/>
  <c r="K325" i="17"/>
  <c r="L325" i="17"/>
  <c r="AC325" i="17"/>
  <c r="A326" i="17"/>
  <c r="H326" i="17"/>
  <c r="I326" i="17"/>
  <c r="J326" i="17"/>
  <c r="K326" i="17"/>
  <c r="L326" i="17"/>
  <c r="V326" i="17"/>
  <c r="X326" i="17" s="1"/>
  <c r="AB326" i="17" s="1"/>
  <c r="AC326" i="17"/>
  <c r="A327" i="17"/>
  <c r="H327" i="17"/>
  <c r="I327" i="17"/>
  <c r="J327" i="17"/>
  <c r="V327" i="17" s="1"/>
  <c r="S327" i="17" s="1"/>
  <c r="K327" i="17"/>
  <c r="L327" i="17"/>
  <c r="AC327" i="17"/>
  <c r="A328" i="17"/>
  <c r="H328" i="17"/>
  <c r="I328" i="17"/>
  <c r="J328" i="17"/>
  <c r="V328" i="17" s="1"/>
  <c r="S328" i="17" s="1"/>
  <c r="U328" i="17" s="1"/>
  <c r="K328" i="17"/>
  <c r="L328" i="17"/>
  <c r="AC328" i="17"/>
  <c r="A329" i="17"/>
  <c r="H329" i="17"/>
  <c r="I329" i="17"/>
  <c r="J329" i="17"/>
  <c r="V329" i="17" s="1"/>
  <c r="S329" i="17" s="1"/>
  <c r="K329" i="17"/>
  <c r="L329" i="17"/>
  <c r="AC329" i="17"/>
  <c r="A330" i="17"/>
  <c r="H330" i="17"/>
  <c r="I330" i="17"/>
  <c r="J330" i="17"/>
  <c r="K330" i="17"/>
  <c r="L330" i="17"/>
  <c r="V330" i="17"/>
  <c r="X330" i="17" s="1"/>
  <c r="AB330" i="17" s="1"/>
  <c r="AC330" i="17"/>
  <c r="A331" i="17"/>
  <c r="H331" i="17"/>
  <c r="I331" i="17"/>
  <c r="J331" i="17"/>
  <c r="V331" i="17" s="1"/>
  <c r="S331" i="17" s="1"/>
  <c r="K331" i="17"/>
  <c r="L331" i="17"/>
  <c r="AC331" i="17"/>
  <c r="A332" i="17"/>
  <c r="H332" i="17"/>
  <c r="I332" i="17"/>
  <c r="J332" i="17"/>
  <c r="V332" i="17" s="1"/>
  <c r="S332" i="17" s="1"/>
  <c r="U332" i="17" s="1"/>
  <c r="K332" i="17"/>
  <c r="L332" i="17"/>
  <c r="AC332" i="17"/>
  <c r="A333" i="17"/>
  <c r="H333" i="17"/>
  <c r="I333" i="17"/>
  <c r="J333" i="17"/>
  <c r="V333" i="17" s="1"/>
  <c r="S333" i="17" s="1"/>
  <c r="K333" i="17"/>
  <c r="L333" i="17"/>
  <c r="AC333" i="17"/>
  <c r="A334" i="17"/>
  <c r="H334" i="17"/>
  <c r="I334" i="17"/>
  <c r="J334" i="17"/>
  <c r="K334" i="17"/>
  <c r="L334" i="17"/>
  <c r="V334" i="17"/>
  <c r="X334" i="17" s="1"/>
  <c r="AB334" i="17" s="1"/>
  <c r="AC334" i="17"/>
  <c r="A335" i="17"/>
  <c r="H335" i="17"/>
  <c r="I335" i="17"/>
  <c r="J335" i="17"/>
  <c r="V335" i="17" s="1"/>
  <c r="S335" i="17" s="1"/>
  <c r="K335" i="17"/>
  <c r="L335" i="17"/>
  <c r="AC335" i="17"/>
  <c r="A336" i="17"/>
  <c r="H336" i="17"/>
  <c r="I336" i="17"/>
  <c r="J336" i="17"/>
  <c r="V336" i="17" s="1"/>
  <c r="K336" i="17"/>
  <c r="L336" i="17"/>
  <c r="AC336" i="17"/>
  <c r="A337" i="17"/>
  <c r="H337" i="17"/>
  <c r="I337" i="17"/>
  <c r="J337" i="17"/>
  <c r="V337" i="17" s="1"/>
  <c r="S337" i="17" s="1"/>
  <c r="K337" i="17"/>
  <c r="L337" i="17"/>
  <c r="AC337" i="17"/>
  <c r="A338" i="17"/>
  <c r="H338" i="17"/>
  <c r="I338" i="17"/>
  <c r="J338" i="17"/>
  <c r="V338" i="17" s="1"/>
  <c r="X338" i="17" s="1"/>
  <c r="AB338" i="17" s="1"/>
  <c r="K338" i="17"/>
  <c r="L338" i="17"/>
  <c r="AC338" i="17"/>
  <c r="A339" i="17"/>
  <c r="H339" i="17"/>
  <c r="I339" i="17"/>
  <c r="J339" i="17"/>
  <c r="V339" i="17" s="1"/>
  <c r="S339" i="17" s="1"/>
  <c r="K339" i="17"/>
  <c r="L339" i="17"/>
  <c r="AC339" i="17"/>
  <c r="A340" i="17"/>
  <c r="H340" i="17"/>
  <c r="I340" i="17"/>
  <c r="J340" i="17"/>
  <c r="V340" i="17" s="1"/>
  <c r="K340" i="17"/>
  <c r="L340" i="17"/>
  <c r="AC340" i="17"/>
  <c r="A341" i="17"/>
  <c r="H341" i="17"/>
  <c r="I341" i="17"/>
  <c r="J341" i="17"/>
  <c r="K341" i="17"/>
  <c r="L341" i="17"/>
  <c r="V341" i="17"/>
  <c r="S341" i="17" s="1"/>
  <c r="AC341" i="17"/>
  <c r="A342" i="17"/>
  <c r="H342" i="17"/>
  <c r="I342" i="17"/>
  <c r="J342" i="17"/>
  <c r="K342" i="17"/>
  <c r="L342" i="17"/>
  <c r="S342" i="17"/>
  <c r="V342" i="17"/>
  <c r="X342" i="17" s="1"/>
  <c r="AB342" i="17" s="1"/>
  <c r="AC342" i="17"/>
  <c r="A343" i="17"/>
  <c r="H343" i="17"/>
  <c r="I343" i="17"/>
  <c r="J343" i="17"/>
  <c r="V343" i="17" s="1"/>
  <c r="K343" i="17"/>
  <c r="L343" i="17"/>
  <c r="AC343" i="17"/>
  <c r="A344" i="17"/>
  <c r="H344" i="17"/>
  <c r="I344" i="17"/>
  <c r="J344" i="17"/>
  <c r="K344" i="17"/>
  <c r="L344" i="17"/>
  <c r="V344" i="17"/>
  <c r="S344" i="17" s="1"/>
  <c r="AC344" i="17"/>
  <c r="A345" i="17"/>
  <c r="H345" i="17"/>
  <c r="I345" i="17"/>
  <c r="J345" i="17"/>
  <c r="K345" i="17"/>
  <c r="L345" i="17"/>
  <c r="V345" i="17"/>
  <c r="AC345" i="17"/>
  <c r="A346" i="17"/>
  <c r="H346" i="17"/>
  <c r="I346" i="17"/>
  <c r="J346" i="17"/>
  <c r="K346" i="17"/>
  <c r="L346" i="17"/>
  <c r="V346" i="17"/>
  <c r="X346" i="17" s="1"/>
  <c r="AB346" i="17" s="1"/>
  <c r="AC346" i="17"/>
  <c r="A347" i="17"/>
  <c r="H347" i="17"/>
  <c r="I347" i="17"/>
  <c r="J347" i="17"/>
  <c r="V347" i="17" s="1"/>
  <c r="K347" i="17"/>
  <c r="L347" i="17"/>
  <c r="AC347" i="17"/>
  <c r="A348" i="17"/>
  <c r="H348" i="17"/>
  <c r="I348" i="17"/>
  <c r="J348" i="17"/>
  <c r="V348" i="17" s="1"/>
  <c r="S348" i="17" s="1"/>
  <c r="K348" i="17"/>
  <c r="L348" i="17"/>
  <c r="AC348" i="17"/>
  <c r="A349" i="17"/>
  <c r="H349" i="17"/>
  <c r="I349" i="17"/>
  <c r="J349" i="17"/>
  <c r="V349" i="17" s="1"/>
  <c r="K349" i="17"/>
  <c r="L349" i="17"/>
  <c r="AC349" i="17"/>
  <c r="A350" i="17"/>
  <c r="H350" i="17"/>
  <c r="I350" i="17"/>
  <c r="J350" i="17"/>
  <c r="V350" i="17" s="1"/>
  <c r="X350" i="17" s="1"/>
  <c r="AB350" i="17" s="1"/>
  <c r="K350" i="17"/>
  <c r="L350" i="17"/>
  <c r="AC350" i="17"/>
  <c r="A351" i="17"/>
  <c r="H351" i="17"/>
  <c r="I351" i="17"/>
  <c r="J351" i="17"/>
  <c r="V351" i="17" s="1"/>
  <c r="K351" i="17"/>
  <c r="L351" i="17"/>
  <c r="AC351" i="17"/>
  <c r="A352" i="17"/>
  <c r="H352" i="17"/>
  <c r="I352" i="17"/>
  <c r="J352" i="17"/>
  <c r="V352" i="17" s="1"/>
  <c r="X352" i="17" s="1"/>
  <c r="AB352" i="17" s="1"/>
  <c r="K352" i="17"/>
  <c r="L352" i="17"/>
  <c r="AC352" i="17"/>
  <c r="A353" i="17"/>
  <c r="H353" i="17"/>
  <c r="I353" i="17"/>
  <c r="J353" i="17"/>
  <c r="V353" i="17" s="1"/>
  <c r="X353" i="17" s="1"/>
  <c r="AB353" i="17" s="1"/>
  <c r="K353" i="17"/>
  <c r="L353" i="17"/>
  <c r="AC353" i="17"/>
  <c r="A354" i="17"/>
  <c r="H354" i="17"/>
  <c r="I354" i="17"/>
  <c r="J354" i="17"/>
  <c r="V354" i="17" s="1"/>
  <c r="X354" i="17" s="1"/>
  <c r="AB354" i="17" s="1"/>
  <c r="K354" i="17"/>
  <c r="L354" i="17"/>
  <c r="AC354" i="17"/>
  <c r="A355" i="17"/>
  <c r="H355" i="17"/>
  <c r="I355" i="17"/>
  <c r="J355" i="17"/>
  <c r="V355" i="17" s="1"/>
  <c r="X355" i="17" s="1"/>
  <c r="AB355" i="17" s="1"/>
  <c r="K355" i="17"/>
  <c r="L355" i="17"/>
  <c r="AC355" i="17"/>
  <c r="A356" i="17"/>
  <c r="H356" i="17"/>
  <c r="I356" i="17"/>
  <c r="J356" i="17"/>
  <c r="V356" i="17" s="1"/>
  <c r="X356" i="17" s="1"/>
  <c r="AB356" i="17" s="1"/>
  <c r="K356" i="17"/>
  <c r="L356" i="17"/>
  <c r="AC356" i="17"/>
  <c r="A357" i="17"/>
  <c r="H357" i="17"/>
  <c r="I357" i="17"/>
  <c r="J357" i="17"/>
  <c r="V357" i="17" s="1"/>
  <c r="X357" i="17" s="1"/>
  <c r="AB357" i="17" s="1"/>
  <c r="K357" i="17"/>
  <c r="L357" i="17"/>
  <c r="AC357" i="17"/>
  <c r="A358" i="17"/>
  <c r="H358" i="17"/>
  <c r="I358" i="17"/>
  <c r="J358" i="17"/>
  <c r="V358" i="17" s="1"/>
  <c r="X358" i="17" s="1"/>
  <c r="AB358" i="17" s="1"/>
  <c r="K358" i="17"/>
  <c r="L358" i="17"/>
  <c r="AC358" i="17"/>
  <c r="A359" i="17"/>
  <c r="H359" i="17"/>
  <c r="I359" i="17"/>
  <c r="J359" i="17"/>
  <c r="V359" i="17" s="1"/>
  <c r="X359" i="17" s="1"/>
  <c r="AB359" i="17" s="1"/>
  <c r="K359" i="17"/>
  <c r="L359" i="17"/>
  <c r="AC359" i="17"/>
  <c r="A360" i="17"/>
  <c r="H360" i="17"/>
  <c r="I360" i="17"/>
  <c r="J360" i="17"/>
  <c r="V360" i="17" s="1"/>
  <c r="X360" i="17" s="1"/>
  <c r="AB360" i="17" s="1"/>
  <c r="K360" i="17"/>
  <c r="L360" i="17"/>
  <c r="AC360" i="17"/>
  <c r="A361" i="17"/>
  <c r="H361" i="17"/>
  <c r="I361" i="17"/>
  <c r="J361" i="17"/>
  <c r="V361" i="17" s="1"/>
  <c r="X361" i="17" s="1"/>
  <c r="AB361" i="17" s="1"/>
  <c r="K361" i="17"/>
  <c r="L361" i="17"/>
  <c r="AC361" i="17"/>
  <c r="A362" i="17"/>
  <c r="H362" i="17"/>
  <c r="I362" i="17"/>
  <c r="J362" i="17"/>
  <c r="V362" i="17" s="1"/>
  <c r="X362" i="17" s="1"/>
  <c r="AB362" i="17" s="1"/>
  <c r="K362" i="17"/>
  <c r="L362" i="17"/>
  <c r="AC362" i="17"/>
  <c r="A363" i="17"/>
  <c r="H363" i="17"/>
  <c r="I363" i="17"/>
  <c r="J363" i="17"/>
  <c r="V363" i="17" s="1"/>
  <c r="X363" i="17" s="1"/>
  <c r="AB363" i="17" s="1"/>
  <c r="K363" i="17"/>
  <c r="L363" i="17"/>
  <c r="AC363" i="17"/>
  <c r="A364" i="17"/>
  <c r="H364" i="17"/>
  <c r="I364" i="17"/>
  <c r="J364" i="17"/>
  <c r="V364" i="17" s="1"/>
  <c r="X364" i="17" s="1"/>
  <c r="AB364" i="17" s="1"/>
  <c r="K364" i="17"/>
  <c r="L364" i="17"/>
  <c r="AC364" i="17"/>
  <c r="A365" i="17"/>
  <c r="H365" i="17"/>
  <c r="I365" i="17"/>
  <c r="J365" i="17"/>
  <c r="V365" i="17" s="1"/>
  <c r="X365" i="17" s="1"/>
  <c r="AB365" i="17" s="1"/>
  <c r="K365" i="17"/>
  <c r="L365" i="17"/>
  <c r="AC365" i="17"/>
  <c r="A366" i="17"/>
  <c r="H366" i="17"/>
  <c r="I366" i="17"/>
  <c r="J366" i="17"/>
  <c r="V366" i="17" s="1"/>
  <c r="X366" i="17" s="1"/>
  <c r="AB366" i="17" s="1"/>
  <c r="K366" i="17"/>
  <c r="L366" i="17"/>
  <c r="AC366" i="17"/>
  <c r="A367" i="17"/>
  <c r="H367" i="17"/>
  <c r="I367" i="17"/>
  <c r="J367" i="17"/>
  <c r="V367" i="17" s="1"/>
  <c r="X367" i="17" s="1"/>
  <c r="AB367" i="17" s="1"/>
  <c r="K367" i="17"/>
  <c r="L367" i="17"/>
  <c r="AC367" i="17"/>
  <c r="A368" i="17"/>
  <c r="H368" i="17"/>
  <c r="I368" i="17"/>
  <c r="J368" i="17"/>
  <c r="V368" i="17" s="1"/>
  <c r="X368" i="17" s="1"/>
  <c r="AB368" i="17" s="1"/>
  <c r="K368" i="17"/>
  <c r="L368" i="17"/>
  <c r="AC368" i="17"/>
  <c r="A369" i="17"/>
  <c r="H369" i="17"/>
  <c r="I369" i="17"/>
  <c r="J369" i="17"/>
  <c r="V369" i="17" s="1"/>
  <c r="X369" i="17" s="1"/>
  <c r="AB369" i="17" s="1"/>
  <c r="K369" i="17"/>
  <c r="L369" i="17"/>
  <c r="AC369" i="17"/>
  <c r="A370" i="17"/>
  <c r="H370" i="17"/>
  <c r="I370" i="17"/>
  <c r="J370" i="17"/>
  <c r="V370" i="17" s="1"/>
  <c r="X370" i="17" s="1"/>
  <c r="AB370" i="17" s="1"/>
  <c r="K370" i="17"/>
  <c r="L370" i="17"/>
  <c r="AC370" i="17"/>
  <c r="A371" i="17"/>
  <c r="H371" i="17"/>
  <c r="I371" i="17"/>
  <c r="J371" i="17"/>
  <c r="V371" i="17" s="1"/>
  <c r="X371" i="17" s="1"/>
  <c r="AB371" i="17" s="1"/>
  <c r="K371" i="17"/>
  <c r="L371" i="17"/>
  <c r="AC371" i="17"/>
  <c r="A372" i="17"/>
  <c r="H372" i="17"/>
  <c r="I372" i="17"/>
  <c r="J372" i="17"/>
  <c r="V372" i="17" s="1"/>
  <c r="X372" i="17" s="1"/>
  <c r="AB372" i="17" s="1"/>
  <c r="K372" i="17"/>
  <c r="L372" i="17"/>
  <c r="AC372" i="17"/>
  <c r="A373" i="17"/>
  <c r="H373" i="17"/>
  <c r="I373" i="17"/>
  <c r="J373" i="17"/>
  <c r="K373" i="17"/>
  <c r="L373" i="17"/>
  <c r="V373" i="17"/>
  <c r="X373" i="17" s="1"/>
  <c r="AB373" i="17" s="1"/>
  <c r="AC373" i="17"/>
  <c r="A374" i="17"/>
  <c r="H374" i="17"/>
  <c r="I374" i="17"/>
  <c r="J374" i="17"/>
  <c r="K374" i="17"/>
  <c r="L374" i="17"/>
  <c r="S374" i="17"/>
  <c r="V374" i="17"/>
  <c r="X374" i="17" s="1"/>
  <c r="AB374" i="17" s="1"/>
  <c r="AC374" i="17"/>
  <c r="A375" i="17"/>
  <c r="H375" i="17"/>
  <c r="I375" i="17"/>
  <c r="J375" i="17"/>
  <c r="V375" i="17" s="1"/>
  <c r="X375" i="17" s="1"/>
  <c r="AB375" i="17" s="1"/>
  <c r="K375" i="17"/>
  <c r="L375" i="17"/>
  <c r="AC375" i="17"/>
  <c r="A376" i="17"/>
  <c r="H376" i="17"/>
  <c r="I376" i="17"/>
  <c r="J376" i="17"/>
  <c r="V376" i="17" s="1"/>
  <c r="X376" i="17" s="1"/>
  <c r="AB376" i="17" s="1"/>
  <c r="K376" i="17"/>
  <c r="L376" i="17"/>
  <c r="AC376" i="17"/>
  <c r="A377" i="17"/>
  <c r="H377" i="17"/>
  <c r="I377" i="17"/>
  <c r="J377" i="17"/>
  <c r="V377" i="17" s="1"/>
  <c r="X377" i="17" s="1"/>
  <c r="AB377" i="17" s="1"/>
  <c r="K377" i="17"/>
  <c r="L377" i="17"/>
  <c r="AC377" i="17"/>
  <c r="A378" i="17"/>
  <c r="H378" i="17"/>
  <c r="I378" i="17"/>
  <c r="J378" i="17"/>
  <c r="V378" i="17" s="1"/>
  <c r="X378" i="17" s="1"/>
  <c r="AB378" i="17" s="1"/>
  <c r="K378" i="17"/>
  <c r="L378" i="17"/>
  <c r="AC378" i="17"/>
  <c r="A379" i="17"/>
  <c r="H379" i="17"/>
  <c r="I379" i="17"/>
  <c r="J379" i="17"/>
  <c r="V379" i="17" s="1"/>
  <c r="X379" i="17" s="1"/>
  <c r="AB379" i="17" s="1"/>
  <c r="K379" i="17"/>
  <c r="L379" i="17"/>
  <c r="AC379" i="17"/>
  <c r="A380" i="17"/>
  <c r="H380" i="17"/>
  <c r="I380" i="17"/>
  <c r="J380" i="17"/>
  <c r="V380" i="17" s="1"/>
  <c r="X380" i="17" s="1"/>
  <c r="AB380" i="17" s="1"/>
  <c r="K380" i="17"/>
  <c r="L380" i="17"/>
  <c r="AC380" i="17"/>
  <c r="A381" i="17"/>
  <c r="H381" i="17"/>
  <c r="I381" i="17"/>
  <c r="J381" i="17"/>
  <c r="K381" i="17"/>
  <c r="L381" i="17"/>
  <c r="V381" i="17"/>
  <c r="X381" i="17" s="1"/>
  <c r="AB381" i="17" s="1"/>
  <c r="AC381" i="17"/>
  <c r="A382" i="17"/>
  <c r="H382" i="17"/>
  <c r="I382" i="17"/>
  <c r="J382" i="17"/>
  <c r="K382" i="17"/>
  <c r="L382" i="17"/>
  <c r="S382" i="17"/>
  <c r="V382" i="17"/>
  <c r="X382" i="17" s="1"/>
  <c r="AB382" i="17" s="1"/>
  <c r="AC382" i="17"/>
  <c r="A383" i="17"/>
  <c r="H383" i="17"/>
  <c r="I383" i="17"/>
  <c r="J383" i="17"/>
  <c r="V383" i="17" s="1"/>
  <c r="X383" i="17" s="1"/>
  <c r="AB383" i="17" s="1"/>
  <c r="K383" i="17"/>
  <c r="L383" i="17"/>
  <c r="AC383" i="17"/>
  <c r="A384" i="17"/>
  <c r="H384" i="17"/>
  <c r="I384" i="17"/>
  <c r="J384" i="17"/>
  <c r="V384" i="17" s="1"/>
  <c r="X384" i="17" s="1"/>
  <c r="AB384" i="17" s="1"/>
  <c r="K384" i="17"/>
  <c r="L384" i="17"/>
  <c r="AC384" i="17"/>
  <c r="A385" i="17"/>
  <c r="H385" i="17"/>
  <c r="I385" i="17"/>
  <c r="J385" i="17"/>
  <c r="V385" i="17" s="1"/>
  <c r="X385" i="17" s="1"/>
  <c r="AB385" i="17" s="1"/>
  <c r="K385" i="17"/>
  <c r="L385" i="17"/>
  <c r="AC385" i="17"/>
  <c r="A386" i="17"/>
  <c r="H386" i="17"/>
  <c r="I386" i="17"/>
  <c r="J386" i="17"/>
  <c r="V386" i="17" s="1"/>
  <c r="X386" i="17" s="1"/>
  <c r="AB386" i="17" s="1"/>
  <c r="K386" i="17"/>
  <c r="L386" i="17"/>
  <c r="AC386" i="17"/>
  <c r="A387" i="17"/>
  <c r="H387" i="17"/>
  <c r="I387" i="17"/>
  <c r="J387" i="17"/>
  <c r="V387" i="17" s="1"/>
  <c r="X387" i="17" s="1"/>
  <c r="AB387" i="17" s="1"/>
  <c r="K387" i="17"/>
  <c r="L387" i="17"/>
  <c r="AC387" i="17"/>
  <c r="A388" i="17"/>
  <c r="H388" i="17"/>
  <c r="I388" i="17"/>
  <c r="J388" i="17"/>
  <c r="V388" i="17" s="1"/>
  <c r="X388" i="17" s="1"/>
  <c r="AB388" i="17" s="1"/>
  <c r="K388" i="17"/>
  <c r="L388" i="17"/>
  <c r="AC388" i="17"/>
  <c r="A389" i="17"/>
  <c r="H389" i="17"/>
  <c r="I389" i="17"/>
  <c r="J389" i="17"/>
  <c r="K389" i="17"/>
  <c r="L389" i="17"/>
  <c r="V389" i="17"/>
  <c r="X389" i="17" s="1"/>
  <c r="AB389" i="17" s="1"/>
  <c r="AC389" i="17"/>
  <c r="A390" i="17"/>
  <c r="H390" i="17"/>
  <c r="I390" i="17"/>
  <c r="J390" i="17"/>
  <c r="V390" i="17" s="1"/>
  <c r="K390" i="17"/>
  <c r="L390" i="17"/>
  <c r="AC390" i="17"/>
  <c r="A391" i="17"/>
  <c r="H391" i="17"/>
  <c r="I391" i="17"/>
  <c r="J391" i="17"/>
  <c r="V391" i="17" s="1"/>
  <c r="X391" i="17" s="1"/>
  <c r="AB391" i="17" s="1"/>
  <c r="K391" i="17"/>
  <c r="L391" i="17"/>
  <c r="AC391" i="17"/>
  <c r="A392" i="17"/>
  <c r="H392" i="17"/>
  <c r="I392" i="17"/>
  <c r="J392" i="17"/>
  <c r="V392" i="17" s="1"/>
  <c r="S392" i="17" s="1"/>
  <c r="K392" i="17"/>
  <c r="L392" i="17"/>
  <c r="AC392" i="17"/>
  <c r="A393" i="17"/>
  <c r="H393" i="17"/>
  <c r="I393" i="17"/>
  <c r="J393" i="17"/>
  <c r="V393" i="17" s="1"/>
  <c r="X393" i="17" s="1"/>
  <c r="AB393" i="17" s="1"/>
  <c r="K393" i="17"/>
  <c r="L393" i="17"/>
  <c r="AC393" i="17"/>
  <c r="A394" i="17"/>
  <c r="H394" i="17"/>
  <c r="I394" i="17"/>
  <c r="J394" i="17"/>
  <c r="V394" i="17" s="1"/>
  <c r="K394" i="17"/>
  <c r="L394" i="17"/>
  <c r="AC394" i="17"/>
  <c r="A395" i="17"/>
  <c r="H395" i="17"/>
  <c r="I395" i="17"/>
  <c r="J395" i="17"/>
  <c r="V395" i="17" s="1"/>
  <c r="K395" i="17"/>
  <c r="L395" i="17"/>
  <c r="AC395" i="17"/>
  <c r="A396" i="17"/>
  <c r="H396" i="17"/>
  <c r="I396" i="17"/>
  <c r="J396" i="17"/>
  <c r="V396" i="17" s="1"/>
  <c r="S396" i="17" s="1"/>
  <c r="K396" i="17"/>
  <c r="L396" i="17"/>
  <c r="AC396" i="17"/>
  <c r="A397" i="17"/>
  <c r="H397" i="17"/>
  <c r="I397" i="17"/>
  <c r="J397" i="17"/>
  <c r="V397" i="17" s="1"/>
  <c r="K397" i="17"/>
  <c r="L397" i="17"/>
  <c r="AC397" i="17"/>
  <c r="A398" i="17"/>
  <c r="H398" i="17"/>
  <c r="I398" i="17"/>
  <c r="J398" i="17"/>
  <c r="V398" i="17" s="1"/>
  <c r="S398" i="17" s="1"/>
  <c r="K398" i="17"/>
  <c r="L398" i="17"/>
  <c r="AC398" i="17"/>
  <c r="A399" i="17"/>
  <c r="H399" i="17"/>
  <c r="I399" i="17"/>
  <c r="J399" i="17"/>
  <c r="V399" i="17" s="1"/>
  <c r="K399" i="17"/>
  <c r="L399" i="17"/>
  <c r="AC399" i="17"/>
  <c r="A400" i="17"/>
  <c r="H400" i="17"/>
  <c r="I400" i="17"/>
  <c r="J400" i="17"/>
  <c r="V400" i="17" s="1"/>
  <c r="S400" i="17" s="1"/>
  <c r="K400" i="17"/>
  <c r="L400" i="17"/>
  <c r="AC400" i="17"/>
  <c r="A401" i="17"/>
  <c r="H401" i="17"/>
  <c r="I401" i="17"/>
  <c r="J401" i="17"/>
  <c r="V401" i="17" s="1"/>
  <c r="K401" i="17"/>
  <c r="L401" i="17"/>
  <c r="AC401" i="17"/>
  <c r="A402" i="17"/>
  <c r="H402" i="17"/>
  <c r="I402" i="17"/>
  <c r="J402" i="17"/>
  <c r="V402" i="17" s="1"/>
  <c r="S402" i="17" s="1"/>
  <c r="K402" i="17"/>
  <c r="L402" i="17"/>
  <c r="AC402" i="17"/>
  <c r="A403" i="17"/>
  <c r="H403" i="17"/>
  <c r="I403" i="17"/>
  <c r="J403" i="17"/>
  <c r="V403" i="17" s="1"/>
  <c r="K403" i="17"/>
  <c r="L403" i="17"/>
  <c r="AC403" i="17"/>
  <c r="A404" i="17"/>
  <c r="H404" i="17"/>
  <c r="I404" i="17"/>
  <c r="J404" i="17"/>
  <c r="V404" i="17" s="1"/>
  <c r="X404" i="17" s="1"/>
  <c r="AB404" i="17" s="1"/>
  <c r="K404" i="17"/>
  <c r="L404" i="17"/>
  <c r="AC404" i="17"/>
  <c r="A405" i="17"/>
  <c r="H405" i="17"/>
  <c r="I405" i="17"/>
  <c r="J405" i="17"/>
  <c r="V405" i="17" s="1"/>
  <c r="K405" i="17"/>
  <c r="L405" i="17"/>
  <c r="AC405" i="17"/>
  <c r="A406" i="17"/>
  <c r="H406" i="17"/>
  <c r="I406" i="17"/>
  <c r="J406" i="17"/>
  <c r="V406" i="17" s="1"/>
  <c r="X406" i="17" s="1"/>
  <c r="AB406" i="17" s="1"/>
  <c r="K406" i="17"/>
  <c r="L406" i="17"/>
  <c r="AC406" i="17"/>
  <c r="A407" i="17"/>
  <c r="H407" i="17"/>
  <c r="I407" i="17"/>
  <c r="J407" i="17"/>
  <c r="V407" i="17" s="1"/>
  <c r="K407" i="17"/>
  <c r="L407" i="17"/>
  <c r="AC407" i="17"/>
  <c r="A408" i="17"/>
  <c r="H408" i="17"/>
  <c r="I408" i="17"/>
  <c r="J408" i="17"/>
  <c r="V408" i="17" s="1"/>
  <c r="X408" i="17" s="1"/>
  <c r="AB408" i="17" s="1"/>
  <c r="K408" i="17"/>
  <c r="L408" i="17"/>
  <c r="AC408" i="17"/>
  <c r="A409" i="17"/>
  <c r="H409" i="17"/>
  <c r="I409" i="17"/>
  <c r="J409" i="17"/>
  <c r="V409" i="17" s="1"/>
  <c r="K409" i="17"/>
  <c r="L409" i="17"/>
  <c r="AC409" i="17"/>
  <c r="A410" i="17"/>
  <c r="H410" i="17"/>
  <c r="I410" i="17"/>
  <c r="J410" i="17"/>
  <c r="V410" i="17" s="1"/>
  <c r="S410" i="17" s="1"/>
  <c r="K410" i="17"/>
  <c r="L410" i="17"/>
  <c r="X410" i="17"/>
  <c r="AB410" i="17" s="1"/>
  <c r="AC410" i="17"/>
  <c r="A411" i="17"/>
  <c r="H411" i="17"/>
  <c r="I411" i="17"/>
  <c r="J411" i="17"/>
  <c r="K411" i="17"/>
  <c r="L411" i="17"/>
  <c r="V411" i="17"/>
  <c r="S411" i="17" s="1"/>
  <c r="AC411" i="17"/>
  <c r="A412" i="17"/>
  <c r="H412" i="17"/>
  <c r="I412" i="17"/>
  <c r="J412" i="17"/>
  <c r="V412" i="17" s="1"/>
  <c r="K412" i="17"/>
  <c r="L412" i="17"/>
  <c r="AC412" i="17"/>
  <c r="A413" i="17"/>
  <c r="H413" i="17"/>
  <c r="I413" i="17"/>
  <c r="J413" i="17"/>
  <c r="V413" i="17" s="1"/>
  <c r="X413" i="17" s="1"/>
  <c r="AB413" i="17" s="1"/>
  <c r="K413" i="17"/>
  <c r="L413" i="17"/>
  <c r="AC413" i="17"/>
  <c r="A414" i="17"/>
  <c r="H414" i="17"/>
  <c r="I414" i="17"/>
  <c r="J414" i="17"/>
  <c r="V414" i="17" s="1"/>
  <c r="K414" i="17"/>
  <c r="L414" i="17"/>
  <c r="AC414" i="17"/>
  <c r="A415" i="17"/>
  <c r="H415" i="17"/>
  <c r="I415" i="17"/>
  <c r="J415" i="17"/>
  <c r="V415" i="17" s="1"/>
  <c r="X415" i="17" s="1"/>
  <c r="AB415" i="17" s="1"/>
  <c r="K415" i="17"/>
  <c r="L415" i="17"/>
  <c r="AC415" i="17"/>
  <c r="A416" i="17"/>
  <c r="H416" i="17"/>
  <c r="I416" i="17"/>
  <c r="J416" i="17"/>
  <c r="V416" i="17" s="1"/>
  <c r="K416" i="17"/>
  <c r="L416" i="17"/>
  <c r="AC416" i="17"/>
  <c r="A417" i="17"/>
  <c r="H417" i="17"/>
  <c r="I417" i="17"/>
  <c r="J417" i="17"/>
  <c r="V417" i="17" s="1"/>
  <c r="X417" i="17" s="1"/>
  <c r="AB417" i="17" s="1"/>
  <c r="K417" i="17"/>
  <c r="L417" i="17"/>
  <c r="AC417" i="17"/>
  <c r="A418" i="17"/>
  <c r="H418" i="17"/>
  <c r="I418" i="17"/>
  <c r="J418" i="17"/>
  <c r="V418" i="17" s="1"/>
  <c r="K418" i="17"/>
  <c r="L418" i="17"/>
  <c r="AC418" i="17"/>
  <c r="A419" i="17"/>
  <c r="H419" i="17"/>
  <c r="I419" i="17"/>
  <c r="J419" i="17"/>
  <c r="V419" i="17" s="1"/>
  <c r="K419" i="17"/>
  <c r="L419" i="17"/>
  <c r="AC419" i="17"/>
  <c r="A420" i="17"/>
  <c r="H420" i="17"/>
  <c r="I420" i="17"/>
  <c r="J420" i="17"/>
  <c r="V420" i="17" s="1"/>
  <c r="K420" i="17"/>
  <c r="L420" i="17"/>
  <c r="AC420" i="17"/>
  <c r="A421" i="17"/>
  <c r="H421" i="17"/>
  <c r="I421" i="17"/>
  <c r="J421" i="17"/>
  <c r="V421" i="17" s="1"/>
  <c r="S421" i="17" s="1"/>
  <c r="K421" i="17"/>
  <c r="L421" i="17"/>
  <c r="AC421" i="17"/>
  <c r="A422" i="17"/>
  <c r="H422" i="17"/>
  <c r="I422" i="17"/>
  <c r="J422" i="17"/>
  <c r="V422" i="17" s="1"/>
  <c r="X422" i="17" s="1"/>
  <c r="AB422" i="17" s="1"/>
  <c r="K422" i="17"/>
  <c r="L422" i="17"/>
  <c r="AC422" i="17"/>
  <c r="A423" i="17"/>
  <c r="H423" i="17"/>
  <c r="I423" i="17"/>
  <c r="J423" i="17"/>
  <c r="V423" i="17" s="1"/>
  <c r="S423" i="17" s="1"/>
  <c r="K423" i="17"/>
  <c r="L423" i="17"/>
  <c r="AC423" i="17"/>
  <c r="A424" i="17"/>
  <c r="H424" i="17"/>
  <c r="I424" i="17"/>
  <c r="J424" i="17"/>
  <c r="V424" i="17" s="1"/>
  <c r="K424" i="17"/>
  <c r="L424" i="17"/>
  <c r="AC424" i="17"/>
  <c r="A425" i="17"/>
  <c r="H425" i="17"/>
  <c r="I425" i="17"/>
  <c r="J425" i="17"/>
  <c r="V425" i="17" s="1"/>
  <c r="S425" i="17" s="1"/>
  <c r="K425" i="17"/>
  <c r="L425" i="17"/>
  <c r="AC425" i="17"/>
  <c r="A426" i="17"/>
  <c r="H426" i="17"/>
  <c r="I426" i="17"/>
  <c r="J426" i="17"/>
  <c r="V426" i="17" s="1"/>
  <c r="K426" i="17"/>
  <c r="L426" i="17"/>
  <c r="AC426" i="17"/>
  <c r="A427" i="17"/>
  <c r="H427" i="17"/>
  <c r="I427" i="17"/>
  <c r="J427" i="17"/>
  <c r="V427" i="17" s="1"/>
  <c r="S427" i="17" s="1"/>
  <c r="K427" i="17"/>
  <c r="L427" i="17"/>
  <c r="AC427" i="17"/>
  <c r="A428" i="17"/>
  <c r="H428" i="17"/>
  <c r="I428" i="17"/>
  <c r="J428" i="17"/>
  <c r="V428" i="17" s="1"/>
  <c r="K428" i="17"/>
  <c r="L428" i="17"/>
  <c r="AC428" i="17"/>
  <c r="A429" i="17"/>
  <c r="H429" i="17"/>
  <c r="I429" i="17"/>
  <c r="J429" i="17"/>
  <c r="V429" i="17" s="1"/>
  <c r="K429" i="17"/>
  <c r="L429" i="17"/>
  <c r="AC429" i="17"/>
  <c r="A430" i="17"/>
  <c r="H430" i="17"/>
  <c r="I430" i="17"/>
  <c r="J430" i="17"/>
  <c r="V430" i="17" s="1"/>
  <c r="K430" i="17"/>
  <c r="L430" i="17"/>
  <c r="AC430" i="17"/>
  <c r="A431" i="17"/>
  <c r="H431" i="17"/>
  <c r="I431" i="17"/>
  <c r="J431" i="17"/>
  <c r="V431" i="17" s="1"/>
  <c r="K431" i="17"/>
  <c r="L431" i="17"/>
  <c r="AC431" i="17"/>
  <c r="A432" i="17"/>
  <c r="H432" i="17"/>
  <c r="I432" i="17"/>
  <c r="J432" i="17"/>
  <c r="V432" i="17" s="1"/>
  <c r="K432" i="17"/>
  <c r="L432" i="17"/>
  <c r="AC432" i="17"/>
  <c r="A433" i="17"/>
  <c r="H433" i="17"/>
  <c r="I433" i="17"/>
  <c r="J433" i="17"/>
  <c r="V433" i="17" s="1"/>
  <c r="K433" i="17"/>
  <c r="L433" i="17"/>
  <c r="AC433" i="17"/>
  <c r="A434" i="17"/>
  <c r="H434" i="17"/>
  <c r="I434" i="17"/>
  <c r="J434" i="17"/>
  <c r="V434" i="17" s="1"/>
  <c r="S434" i="17" s="1"/>
  <c r="K434" i="17"/>
  <c r="L434" i="17"/>
  <c r="AC434" i="17"/>
  <c r="A435" i="17"/>
  <c r="H435" i="17"/>
  <c r="I435" i="17"/>
  <c r="J435" i="17"/>
  <c r="V435" i="17" s="1"/>
  <c r="K435" i="17"/>
  <c r="L435" i="17"/>
  <c r="AC435" i="17"/>
  <c r="A436" i="17"/>
  <c r="H436" i="17"/>
  <c r="I436" i="17"/>
  <c r="J436" i="17"/>
  <c r="V436" i="17" s="1"/>
  <c r="S436" i="17" s="1"/>
  <c r="K436" i="17"/>
  <c r="L436" i="17"/>
  <c r="AC436" i="17"/>
  <c r="A437" i="17"/>
  <c r="H437" i="17"/>
  <c r="I437" i="17"/>
  <c r="J437" i="17"/>
  <c r="V437" i="17" s="1"/>
  <c r="K437" i="17"/>
  <c r="L437" i="17"/>
  <c r="AC437" i="17"/>
  <c r="A438" i="17"/>
  <c r="H438" i="17"/>
  <c r="I438" i="17"/>
  <c r="J438" i="17"/>
  <c r="V438" i="17" s="1"/>
  <c r="S438" i="17" s="1"/>
  <c r="K438" i="17"/>
  <c r="L438" i="17"/>
  <c r="AC438" i="17"/>
  <c r="A439" i="17"/>
  <c r="H439" i="17"/>
  <c r="I439" i="17"/>
  <c r="J439" i="17"/>
  <c r="V439" i="17" s="1"/>
  <c r="K439" i="17"/>
  <c r="L439" i="17"/>
  <c r="AC439" i="17"/>
  <c r="A440" i="17"/>
  <c r="H440" i="17"/>
  <c r="I440" i="17"/>
  <c r="J440" i="17"/>
  <c r="V440" i="17" s="1"/>
  <c r="S440" i="17" s="1"/>
  <c r="K440" i="17"/>
  <c r="L440" i="17"/>
  <c r="AC440" i="17"/>
  <c r="A441" i="17"/>
  <c r="H441" i="17"/>
  <c r="I441" i="17"/>
  <c r="J441" i="17"/>
  <c r="V441" i="17" s="1"/>
  <c r="K441" i="17"/>
  <c r="L441" i="17"/>
  <c r="AC441" i="17"/>
  <c r="A442" i="17"/>
  <c r="H442" i="17"/>
  <c r="I442" i="17"/>
  <c r="J442" i="17"/>
  <c r="V442" i="17" s="1"/>
  <c r="S442" i="17" s="1"/>
  <c r="K442" i="17"/>
  <c r="L442" i="17"/>
  <c r="AC442" i="17"/>
  <c r="A443" i="17"/>
  <c r="H443" i="17"/>
  <c r="I443" i="17"/>
  <c r="J443" i="17"/>
  <c r="V443" i="17" s="1"/>
  <c r="K443" i="17"/>
  <c r="L443" i="17"/>
  <c r="AC443" i="17"/>
  <c r="A444" i="17"/>
  <c r="H444" i="17"/>
  <c r="I444" i="17"/>
  <c r="J444" i="17"/>
  <c r="V444" i="17" s="1"/>
  <c r="S444" i="17" s="1"/>
  <c r="K444" i="17"/>
  <c r="L444" i="17"/>
  <c r="AC444" i="17"/>
  <c r="A445" i="17"/>
  <c r="H445" i="17"/>
  <c r="I445" i="17"/>
  <c r="J445" i="17"/>
  <c r="V445" i="17" s="1"/>
  <c r="K445" i="17"/>
  <c r="L445" i="17"/>
  <c r="AC445" i="17"/>
  <c r="A446" i="17"/>
  <c r="H446" i="17"/>
  <c r="I446" i="17"/>
  <c r="J446" i="17"/>
  <c r="V446" i="17" s="1"/>
  <c r="S446" i="17" s="1"/>
  <c r="K446" i="17"/>
  <c r="L446" i="17"/>
  <c r="AC446" i="17"/>
  <c r="A447" i="17"/>
  <c r="H447" i="17"/>
  <c r="I447" i="17"/>
  <c r="J447" i="17"/>
  <c r="V447" i="17" s="1"/>
  <c r="K447" i="17"/>
  <c r="L447" i="17"/>
  <c r="AC447" i="17"/>
  <c r="A448" i="17"/>
  <c r="H448" i="17"/>
  <c r="I448" i="17"/>
  <c r="J448" i="17"/>
  <c r="V448" i="17" s="1"/>
  <c r="S448" i="17" s="1"/>
  <c r="K448" i="17"/>
  <c r="L448" i="17"/>
  <c r="AC448" i="17"/>
  <c r="A449" i="17"/>
  <c r="H449" i="17"/>
  <c r="I449" i="17"/>
  <c r="J449" i="17"/>
  <c r="V449" i="17" s="1"/>
  <c r="K449" i="17"/>
  <c r="L449" i="17"/>
  <c r="AC449" i="17"/>
  <c r="A450" i="17"/>
  <c r="H450" i="17"/>
  <c r="I450" i="17"/>
  <c r="J450" i="17"/>
  <c r="V450" i="17" s="1"/>
  <c r="S450" i="17" s="1"/>
  <c r="K450" i="17"/>
  <c r="L450" i="17"/>
  <c r="AC450" i="17"/>
  <c r="A451" i="17"/>
  <c r="H451" i="17"/>
  <c r="I451" i="17"/>
  <c r="J451" i="17"/>
  <c r="V451" i="17" s="1"/>
  <c r="K451" i="17"/>
  <c r="L451" i="17"/>
  <c r="AC451" i="17"/>
  <c r="A452" i="17"/>
  <c r="H452" i="17"/>
  <c r="I452" i="17"/>
  <c r="J452" i="17"/>
  <c r="V452" i="17" s="1"/>
  <c r="S452" i="17" s="1"/>
  <c r="K452" i="17"/>
  <c r="L452" i="17"/>
  <c r="AC452" i="17"/>
  <c r="A453" i="17"/>
  <c r="H453" i="17"/>
  <c r="I453" i="17"/>
  <c r="J453" i="17"/>
  <c r="V453" i="17" s="1"/>
  <c r="K453" i="17"/>
  <c r="L453" i="17"/>
  <c r="AC453" i="17"/>
  <c r="A454" i="17"/>
  <c r="H454" i="17"/>
  <c r="I454" i="17"/>
  <c r="J454" i="17"/>
  <c r="V454" i="17" s="1"/>
  <c r="S454" i="17" s="1"/>
  <c r="K454" i="17"/>
  <c r="L454" i="17"/>
  <c r="AC454" i="17"/>
  <c r="A455" i="17"/>
  <c r="H455" i="17"/>
  <c r="I455" i="17"/>
  <c r="J455" i="17"/>
  <c r="V455" i="17" s="1"/>
  <c r="K455" i="17"/>
  <c r="L455" i="17"/>
  <c r="AC455" i="17"/>
  <c r="A456" i="17"/>
  <c r="H456" i="17"/>
  <c r="I456" i="17"/>
  <c r="J456" i="17"/>
  <c r="V456" i="17" s="1"/>
  <c r="S456" i="17" s="1"/>
  <c r="K456" i="17"/>
  <c r="L456" i="17"/>
  <c r="AC456" i="17"/>
  <c r="A457" i="17"/>
  <c r="H457" i="17"/>
  <c r="I457" i="17"/>
  <c r="J457" i="17"/>
  <c r="V457" i="17" s="1"/>
  <c r="K457" i="17"/>
  <c r="L457" i="17"/>
  <c r="AC457" i="17"/>
  <c r="A458" i="17"/>
  <c r="H458" i="17"/>
  <c r="I458" i="17"/>
  <c r="J458" i="17"/>
  <c r="V458" i="17" s="1"/>
  <c r="S458" i="17" s="1"/>
  <c r="K458" i="17"/>
  <c r="L458" i="17"/>
  <c r="AC458" i="17"/>
  <c r="A459" i="17"/>
  <c r="H459" i="17"/>
  <c r="I459" i="17"/>
  <c r="J459" i="17"/>
  <c r="V459" i="17" s="1"/>
  <c r="K459" i="17"/>
  <c r="L459" i="17"/>
  <c r="AC459" i="17"/>
  <c r="A460" i="17"/>
  <c r="H460" i="17"/>
  <c r="I460" i="17"/>
  <c r="J460" i="17"/>
  <c r="V460" i="17" s="1"/>
  <c r="S460" i="17" s="1"/>
  <c r="K460" i="17"/>
  <c r="L460" i="17"/>
  <c r="AC460" i="17"/>
  <c r="A461" i="17"/>
  <c r="H461" i="17"/>
  <c r="I461" i="17"/>
  <c r="J461" i="17"/>
  <c r="V461" i="17" s="1"/>
  <c r="K461" i="17"/>
  <c r="L461" i="17"/>
  <c r="AC461" i="17"/>
  <c r="A462" i="17"/>
  <c r="H462" i="17"/>
  <c r="I462" i="17"/>
  <c r="J462" i="17"/>
  <c r="V462" i="17" s="1"/>
  <c r="S462" i="17" s="1"/>
  <c r="K462" i="17"/>
  <c r="L462" i="17"/>
  <c r="AC462" i="17"/>
  <c r="A463" i="17"/>
  <c r="H463" i="17"/>
  <c r="I463" i="17"/>
  <c r="J463" i="17"/>
  <c r="V463" i="17" s="1"/>
  <c r="K463" i="17"/>
  <c r="L463" i="17"/>
  <c r="AC463" i="17"/>
  <c r="A464" i="17"/>
  <c r="H464" i="17"/>
  <c r="I464" i="17"/>
  <c r="J464" i="17"/>
  <c r="V464" i="17" s="1"/>
  <c r="S464" i="17" s="1"/>
  <c r="K464" i="17"/>
  <c r="L464" i="17"/>
  <c r="AC464" i="17"/>
  <c r="A465" i="17"/>
  <c r="H465" i="17"/>
  <c r="I465" i="17"/>
  <c r="J465" i="17"/>
  <c r="V465" i="17" s="1"/>
  <c r="K465" i="17"/>
  <c r="L465" i="17"/>
  <c r="AC465" i="17"/>
  <c r="A466" i="17"/>
  <c r="H466" i="17"/>
  <c r="I466" i="17"/>
  <c r="J466" i="17"/>
  <c r="K466" i="17"/>
  <c r="L466" i="17"/>
  <c r="V466" i="17"/>
  <c r="S466" i="17" s="1"/>
  <c r="AC466" i="17"/>
  <c r="A467" i="17"/>
  <c r="H467" i="17"/>
  <c r="I467" i="17"/>
  <c r="J467" i="17"/>
  <c r="V467" i="17" s="1"/>
  <c r="K467" i="17"/>
  <c r="L467" i="17"/>
  <c r="AC467" i="17"/>
  <c r="A468" i="17"/>
  <c r="H468" i="17"/>
  <c r="I468" i="17"/>
  <c r="J468" i="17"/>
  <c r="V468" i="17" s="1"/>
  <c r="S468" i="17" s="1"/>
  <c r="K468" i="17"/>
  <c r="L468" i="17"/>
  <c r="AC468" i="17"/>
  <c r="A469" i="17"/>
  <c r="H469" i="17"/>
  <c r="I469" i="17"/>
  <c r="J469" i="17"/>
  <c r="V469" i="17" s="1"/>
  <c r="K469" i="17"/>
  <c r="L469" i="17"/>
  <c r="AC469" i="17"/>
  <c r="A470" i="17"/>
  <c r="H470" i="17"/>
  <c r="I470" i="17"/>
  <c r="J470" i="17"/>
  <c r="V470" i="17" s="1"/>
  <c r="S470" i="17" s="1"/>
  <c r="K470" i="17"/>
  <c r="L470" i="17"/>
  <c r="AC470" i="17"/>
  <c r="A471" i="17"/>
  <c r="H471" i="17"/>
  <c r="I471" i="17"/>
  <c r="J471" i="17"/>
  <c r="V471" i="17" s="1"/>
  <c r="K471" i="17"/>
  <c r="L471" i="17"/>
  <c r="AC471" i="17"/>
  <c r="A472" i="17"/>
  <c r="H472" i="17"/>
  <c r="I472" i="17"/>
  <c r="J472" i="17"/>
  <c r="V472" i="17" s="1"/>
  <c r="S472" i="17" s="1"/>
  <c r="K472" i="17"/>
  <c r="L472" i="17"/>
  <c r="AC472" i="17"/>
  <c r="A473" i="17"/>
  <c r="H473" i="17"/>
  <c r="I473" i="17"/>
  <c r="J473" i="17"/>
  <c r="V473" i="17" s="1"/>
  <c r="K473" i="17"/>
  <c r="L473" i="17"/>
  <c r="AC473" i="17"/>
  <c r="A474" i="17"/>
  <c r="H474" i="17"/>
  <c r="I474" i="17"/>
  <c r="J474" i="17"/>
  <c r="V474" i="17" s="1"/>
  <c r="S474" i="17" s="1"/>
  <c r="K474" i="17"/>
  <c r="L474" i="17"/>
  <c r="AC474" i="17"/>
  <c r="A475" i="17"/>
  <c r="H475" i="17"/>
  <c r="I475" i="17"/>
  <c r="J475" i="17"/>
  <c r="V475" i="17" s="1"/>
  <c r="K475" i="17"/>
  <c r="L475" i="17"/>
  <c r="AC475" i="17"/>
  <c r="A476" i="17"/>
  <c r="H476" i="17"/>
  <c r="I476" i="17"/>
  <c r="J476" i="17"/>
  <c r="V476" i="17" s="1"/>
  <c r="S476" i="17" s="1"/>
  <c r="K476" i="17"/>
  <c r="L476" i="17"/>
  <c r="AC476" i="17"/>
  <c r="A477" i="17"/>
  <c r="H477" i="17"/>
  <c r="I477" i="17"/>
  <c r="J477" i="17"/>
  <c r="V477" i="17" s="1"/>
  <c r="K477" i="17"/>
  <c r="L477" i="17"/>
  <c r="AC477" i="17"/>
  <c r="A478" i="17"/>
  <c r="H478" i="17"/>
  <c r="I478" i="17"/>
  <c r="J478" i="17"/>
  <c r="V478" i="17" s="1"/>
  <c r="S478" i="17" s="1"/>
  <c r="K478" i="17"/>
  <c r="L478" i="17"/>
  <c r="AC478" i="17"/>
  <c r="A479" i="17"/>
  <c r="H479" i="17"/>
  <c r="I479" i="17"/>
  <c r="J479" i="17"/>
  <c r="V479" i="17" s="1"/>
  <c r="K479" i="17"/>
  <c r="L479" i="17"/>
  <c r="AC479" i="17"/>
  <c r="A480" i="17"/>
  <c r="H480" i="17"/>
  <c r="I480" i="17"/>
  <c r="J480" i="17"/>
  <c r="V480" i="17" s="1"/>
  <c r="S480" i="17" s="1"/>
  <c r="K480" i="17"/>
  <c r="L480" i="17"/>
  <c r="AC480" i="17"/>
  <c r="A481" i="17"/>
  <c r="H481" i="17"/>
  <c r="I481" i="17"/>
  <c r="J481" i="17"/>
  <c r="V481" i="17" s="1"/>
  <c r="K481" i="17"/>
  <c r="L481" i="17"/>
  <c r="AC481" i="17"/>
  <c r="A482" i="17"/>
  <c r="H482" i="17"/>
  <c r="I482" i="17"/>
  <c r="J482" i="17"/>
  <c r="V482" i="17" s="1"/>
  <c r="S482" i="17" s="1"/>
  <c r="K482" i="17"/>
  <c r="L482" i="17"/>
  <c r="AC482" i="17"/>
  <c r="A483" i="17"/>
  <c r="H483" i="17"/>
  <c r="I483" i="17"/>
  <c r="J483" i="17"/>
  <c r="V483" i="17" s="1"/>
  <c r="K483" i="17"/>
  <c r="L483" i="17"/>
  <c r="AC483" i="17"/>
  <c r="A484" i="17"/>
  <c r="H484" i="17"/>
  <c r="I484" i="17"/>
  <c r="J484" i="17"/>
  <c r="V484" i="17" s="1"/>
  <c r="S484" i="17" s="1"/>
  <c r="K484" i="17"/>
  <c r="L484" i="17"/>
  <c r="AC484" i="17"/>
  <c r="A485" i="17"/>
  <c r="H485" i="17"/>
  <c r="I485" i="17"/>
  <c r="J485" i="17"/>
  <c r="V485" i="17" s="1"/>
  <c r="K485" i="17"/>
  <c r="L485" i="17"/>
  <c r="AC485" i="17"/>
  <c r="A486" i="17"/>
  <c r="H486" i="17"/>
  <c r="I486" i="17"/>
  <c r="J486" i="17"/>
  <c r="V486" i="17" s="1"/>
  <c r="S486" i="17" s="1"/>
  <c r="K486" i="17"/>
  <c r="L486" i="17"/>
  <c r="AC486" i="17"/>
  <c r="A487" i="17"/>
  <c r="H487" i="17"/>
  <c r="I487" i="17"/>
  <c r="J487" i="17"/>
  <c r="V487" i="17" s="1"/>
  <c r="K487" i="17"/>
  <c r="L487" i="17"/>
  <c r="AC487" i="17"/>
  <c r="A488" i="17"/>
  <c r="H488" i="17"/>
  <c r="I488" i="17"/>
  <c r="J488" i="17"/>
  <c r="V488" i="17" s="1"/>
  <c r="S488" i="17" s="1"/>
  <c r="K488" i="17"/>
  <c r="L488" i="17"/>
  <c r="AC488" i="17"/>
  <c r="A489" i="17"/>
  <c r="H489" i="17"/>
  <c r="I489" i="17"/>
  <c r="J489" i="17"/>
  <c r="V489" i="17" s="1"/>
  <c r="K489" i="17"/>
  <c r="L489" i="17"/>
  <c r="AC489" i="17"/>
  <c r="A490" i="17"/>
  <c r="H490" i="17"/>
  <c r="I490" i="17"/>
  <c r="J490" i="17"/>
  <c r="V490" i="17" s="1"/>
  <c r="K490" i="17"/>
  <c r="L490" i="17"/>
  <c r="AC490" i="17"/>
  <c r="A491" i="17"/>
  <c r="H491" i="17"/>
  <c r="I491" i="17"/>
  <c r="J491" i="17"/>
  <c r="V491" i="17" s="1"/>
  <c r="S491" i="17" s="1"/>
  <c r="K491" i="17"/>
  <c r="L491" i="17"/>
  <c r="AC491" i="17"/>
  <c r="A492" i="17"/>
  <c r="H492" i="17"/>
  <c r="I492" i="17"/>
  <c r="J492" i="17"/>
  <c r="V492" i="17" s="1"/>
  <c r="K492" i="17"/>
  <c r="L492" i="17"/>
  <c r="AC492" i="17"/>
  <c r="A493" i="17"/>
  <c r="H493" i="17"/>
  <c r="I493" i="17"/>
  <c r="J493" i="17"/>
  <c r="V493" i="17" s="1"/>
  <c r="S493" i="17" s="1"/>
  <c r="U493" i="17" s="1"/>
  <c r="K493" i="17"/>
  <c r="L493" i="17"/>
  <c r="X493" i="17"/>
  <c r="AB493" i="17" s="1"/>
  <c r="AC493" i="17"/>
  <c r="A494" i="17"/>
  <c r="H494" i="17"/>
  <c r="I494" i="17"/>
  <c r="J494" i="17"/>
  <c r="K494" i="17"/>
  <c r="L494" i="17"/>
  <c r="V494" i="17"/>
  <c r="AC494" i="17"/>
  <c r="A495" i="17"/>
  <c r="H495" i="17"/>
  <c r="I495" i="17"/>
  <c r="J495" i="17"/>
  <c r="V495" i="17" s="1"/>
  <c r="X495" i="17" s="1"/>
  <c r="AB495" i="17" s="1"/>
  <c r="K495" i="17"/>
  <c r="L495" i="17"/>
  <c r="AC495" i="17"/>
  <c r="A496" i="17"/>
  <c r="H496" i="17"/>
  <c r="I496" i="17"/>
  <c r="J496" i="17"/>
  <c r="V496" i="17" s="1"/>
  <c r="K496" i="17"/>
  <c r="L496" i="17"/>
  <c r="AC496" i="17"/>
  <c r="A497" i="17"/>
  <c r="H497" i="17"/>
  <c r="I497" i="17"/>
  <c r="J497" i="17"/>
  <c r="V497" i="17" s="1"/>
  <c r="S497" i="17" s="1"/>
  <c r="K497" i="17"/>
  <c r="L497" i="17"/>
  <c r="AC497" i="17"/>
  <c r="A498" i="17"/>
  <c r="H498" i="17"/>
  <c r="I498" i="17"/>
  <c r="J498" i="17"/>
  <c r="V498" i="17" s="1"/>
  <c r="K498" i="17"/>
  <c r="L498" i="17"/>
  <c r="AC498" i="17"/>
  <c r="A499" i="17"/>
  <c r="H499" i="17"/>
  <c r="I499" i="17"/>
  <c r="J499" i="17"/>
  <c r="V499" i="17" s="1"/>
  <c r="S499" i="17" s="1"/>
  <c r="K499" i="17"/>
  <c r="L499" i="17"/>
  <c r="AC499" i="17"/>
  <c r="A500" i="17"/>
  <c r="H500" i="17"/>
  <c r="I500" i="17"/>
  <c r="J500" i="17"/>
  <c r="V500" i="17" s="1"/>
  <c r="K500" i="17"/>
  <c r="L500" i="17"/>
  <c r="AC500" i="17"/>
  <c r="A501" i="17"/>
  <c r="H501" i="17"/>
  <c r="I501" i="17"/>
  <c r="J501" i="17"/>
  <c r="V501" i="17" s="1"/>
  <c r="S501" i="17" s="1"/>
  <c r="K501" i="17"/>
  <c r="L501" i="17"/>
  <c r="AC501" i="17"/>
  <c r="A502" i="17"/>
  <c r="H502" i="17"/>
  <c r="I502" i="17"/>
  <c r="J502" i="17"/>
  <c r="V502" i="17" s="1"/>
  <c r="K502" i="17"/>
  <c r="L502" i="17"/>
  <c r="AC502" i="17"/>
  <c r="A503" i="17"/>
  <c r="H503" i="17"/>
  <c r="I503" i="17"/>
  <c r="J503" i="17"/>
  <c r="V503" i="17" s="1"/>
  <c r="X503" i="17" s="1"/>
  <c r="AB503" i="17" s="1"/>
  <c r="K503" i="17"/>
  <c r="L503" i="17"/>
  <c r="AC503" i="17"/>
  <c r="A504" i="17"/>
  <c r="H504" i="17"/>
  <c r="I504" i="17"/>
  <c r="J504" i="17"/>
  <c r="V504" i="17" s="1"/>
  <c r="K504" i="17"/>
  <c r="L504" i="17"/>
  <c r="AC504" i="17"/>
  <c r="A505" i="17"/>
  <c r="H505" i="17"/>
  <c r="I505" i="17"/>
  <c r="J505" i="17"/>
  <c r="V505" i="17" s="1"/>
  <c r="S505" i="17" s="1"/>
  <c r="U505" i="17" s="1"/>
  <c r="K505" i="17"/>
  <c r="L505" i="17"/>
  <c r="AC505" i="17"/>
  <c r="A506" i="17"/>
  <c r="H506" i="17"/>
  <c r="I506" i="17"/>
  <c r="J506" i="17"/>
  <c r="V506" i="17" s="1"/>
  <c r="K506" i="17"/>
  <c r="L506" i="17"/>
  <c r="AC506" i="17"/>
  <c r="A507" i="17"/>
  <c r="H507" i="17"/>
  <c r="I507" i="17"/>
  <c r="J507" i="17"/>
  <c r="V507" i="17" s="1"/>
  <c r="S507" i="17" s="1"/>
  <c r="K507" i="17"/>
  <c r="L507" i="17"/>
  <c r="AC507" i="17"/>
  <c r="A508" i="17"/>
  <c r="H508" i="17"/>
  <c r="I508" i="17"/>
  <c r="J508" i="17"/>
  <c r="V508" i="17" s="1"/>
  <c r="K508" i="17"/>
  <c r="L508" i="17"/>
  <c r="AC508" i="17"/>
  <c r="A509" i="17"/>
  <c r="H509" i="17"/>
  <c r="I509" i="17"/>
  <c r="J509" i="17"/>
  <c r="V509" i="17" s="1"/>
  <c r="S509" i="17" s="1"/>
  <c r="K509" i="17"/>
  <c r="L509" i="17"/>
  <c r="AC509" i="17"/>
  <c r="A510" i="17"/>
  <c r="H510" i="17"/>
  <c r="I510" i="17"/>
  <c r="J510" i="17"/>
  <c r="V510" i="17" s="1"/>
  <c r="K510" i="17"/>
  <c r="L510" i="17"/>
  <c r="AC510" i="17"/>
  <c r="A511" i="17"/>
  <c r="H511" i="17"/>
  <c r="I511" i="17"/>
  <c r="J511" i="17"/>
  <c r="V511" i="17" s="1"/>
  <c r="X511" i="17" s="1"/>
  <c r="AB511" i="17" s="1"/>
  <c r="K511" i="17"/>
  <c r="L511" i="17"/>
  <c r="AC511" i="17"/>
  <c r="A512" i="17"/>
  <c r="H512" i="17"/>
  <c r="I512" i="17"/>
  <c r="J512" i="17"/>
  <c r="V512" i="17" s="1"/>
  <c r="K512" i="17"/>
  <c r="L512" i="17"/>
  <c r="AC512" i="17"/>
  <c r="A513" i="17"/>
  <c r="H513" i="17"/>
  <c r="I513" i="17"/>
  <c r="J513" i="17"/>
  <c r="V513" i="17" s="1"/>
  <c r="S513" i="17" s="1"/>
  <c r="U513" i="17" s="1"/>
  <c r="K513" i="17"/>
  <c r="L513" i="17"/>
  <c r="AC513" i="17"/>
  <c r="A514" i="17"/>
  <c r="H514" i="17"/>
  <c r="I514" i="17"/>
  <c r="J514" i="17"/>
  <c r="V514" i="17" s="1"/>
  <c r="K514" i="17"/>
  <c r="L514" i="17"/>
  <c r="AC514" i="17"/>
  <c r="A515" i="17"/>
  <c r="H515" i="17"/>
  <c r="I515" i="17"/>
  <c r="J515" i="17"/>
  <c r="V515" i="17" s="1"/>
  <c r="S515" i="17" s="1"/>
  <c r="K515" i="17"/>
  <c r="L515" i="17"/>
  <c r="AC515" i="17"/>
  <c r="A516" i="17"/>
  <c r="H516" i="17"/>
  <c r="I516" i="17"/>
  <c r="J516" i="17"/>
  <c r="V516" i="17" s="1"/>
  <c r="K516" i="17"/>
  <c r="L516" i="17"/>
  <c r="AC516" i="17"/>
  <c r="A517" i="17"/>
  <c r="H517" i="17"/>
  <c r="I517" i="17"/>
  <c r="J517" i="17"/>
  <c r="V517" i="17" s="1"/>
  <c r="K517" i="17"/>
  <c r="L517" i="17"/>
  <c r="AC517" i="17"/>
  <c r="A518" i="17"/>
  <c r="H518" i="17"/>
  <c r="I518" i="17"/>
  <c r="J518" i="17"/>
  <c r="V518" i="17" s="1"/>
  <c r="K518" i="17"/>
  <c r="L518" i="17"/>
  <c r="AC518" i="17"/>
  <c r="A519" i="17"/>
  <c r="H519" i="17"/>
  <c r="I519" i="17"/>
  <c r="J519" i="17"/>
  <c r="V519" i="17" s="1"/>
  <c r="S519" i="17" s="1"/>
  <c r="K519" i="17"/>
  <c r="L519" i="17"/>
  <c r="AC519" i="17"/>
  <c r="A520" i="17"/>
  <c r="H520" i="17"/>
  <c r="I520" i="17"/>
  <c r="J520" i="17"/>
  <c r="V520" i="17" s="1"/>
  <c r="K520" i="17"/>
  <c r="L520" i="17"/>
  <c r="AC520" i="17"/>
  <c r="A521" i="17"/>
  <c r="H521" i="17"/>
  <c r="I521" i="17"/>
  <c r="J521" i="17"/>
  <c r="V521" i="17" s="1"/>
  <c r="X521" i="17" s="1"/>
  <c r="AB521" i="17" s="1"/>
  <c r="K521" i="17"/>
  <c r="L521" i="17"/>
  <c r="AC521" i="17"/>
  <c r="A522" i="17"/>
  <c r="H522" i="17"/>
  <c r="I522" i="17"/>
  <c r="J522" i="17"/>
  <c r="V522" i="17" s="1"/>
  <c r="K522" i="17"/>
  <c r="L522" i="17"/>
  <c r="AC522" i="17"/>
  <c r="A523" i="17"/>
  <c r="H523" i="17"/>
  <c r="I523" i="17"/>
  <c r="J523" i="17"/>
  <c r="V523" i="17" s="1"/>
  <c r="X523" i="17" s="1"/>
  <c r="AB523" i="17" s="1"/>
  <c r="K523" i="17"/>
  <c r="L523" i="17"/>
  <c r="AC523" i="17"/>
  <c r="A524" i="17"/>
  <c r="H524" i="17"/>
  <c r="I524" i="17"/>
  <c r="J524" i="17"/>
  <c r="V524" i="17" s="1"/>
  <c r="K524" i="17"/>
  <c r="L524" i="17"/>
  <c r="AC524" i="17"/>
  <c r="A525" i="17"/>
  <c r="H525" i="17"/>
  <c r="I525" i="17"/>
  <c r="J525" i="17"/>
  <c r="V525" i="17" s="1"/>
  <c r="S525" i="17" s="1"/>
  <c r="Z525" i="17" s="1"/>
  <c r="K525" i="17"/>
  <c r="L525" i="17"/>
  <c r="AC525" i="17"/>
  <c r="A526" i="17"/>
  <c r="H526" i="17"/>
  <c r="I526" i="17"/>
  <c r="J526" i="17"/>
  <c r="V526" i="17" s="1"/>
  <c r="K526" i="17"/>
  <c r="L526" i="17"/>
  <c r="AC526" i="17"/>
  <c r="A527" i="17"/>
  <c r="H527" i="17"/>
  <c r="I527" i="17"/>
  <c r="J527" i="17"/>
  <c r="V527" i="17" s="1"/>
  <c r="S527" i="17" s="1"/>
  <c r="K527" i="17"/>
  <c r="L527" i="17"/>
  <c r="AC527" i="17"/>
  <c r="A528" i="17"/>
  <c r="H528" i="17"/>
  <c r="I528" i="17"/>
  <c r="J528" i="17"/>
  <c r="V528" i="17" s="1"/>
  <c r="K528" i="17"/>
  <c r="L528" i="17"/>
  <c r="AC528" i="17"/>
  <c r="A529" i="17"/>
  <c r="H529" i="17"/>
  <c r="I529" i="17"/>
  <c r="J529" i="17"/>
  <c r="V529" i="17" s="1"/>
  <c r="K529" i="17"/>
  <c r="L529" i="17"/>
  <c r="AC529" i="17"/>
  <c r="A530" i="17"/>
  <c r="H530" i="17"/>
  <c r="I530" i="17"/>
  <c r="J530" i="17"/>
  <c r="V530" i="17" s="1"/>
  <c r="K530" i="17"/>
  <c r="L530" i="17"/>
  <c r="AC530" i="17"/>
  <c r="A531" i="17"/>
  <c r="H531" i="17"/>
  <c r="I531" i="17"/>
  <c r="J531" i="17"/>
  <c r="V531" i="17" s="1"/>
  <c r="K531" i="17"/>
  <c r="L531" i="17"/>
  <c r="AC531" i="17"/>
  <c r="A532" i="17"/>
  <c r="H532" i="17"/>
  <c r="I532" i="17"/>
  <c r="J532" i="17"/>
  <c r="V532" i="17" s="1"/>
  <c r="K532" i="17"/>
  <c r="L532" i="17"/>
  <c r="AC532" i="17"/>
  <c r="A533" i="17"/>
  <c r="H533" i="17"/>
  <c r="I533" i="17"/>
  <c r="J533" i="17"/>
  <c r="V533" i="17" s="1"/>
  <c r="S533" i="17" s="1"/>
  <c r="K533" i="17"/>
  <c r="L533" i="17"/>
  <c r="AC533" i="17"/>
  <c r="A534" i="17"/>
  <c r="H534" i="17"/>
  <c r="I534" i="17"/>
  <c r="J534" i="17"/>
  <c r="V534" i="17" s="1"/>
  <c r="K534" i="17"/>
  <c r="L534" i="17"/>
  <c r="AC534" i="17"/>
  <c r="A535" i="17"/>
  <c r="H535" i="17"/>
  <c r="I535" i="17"/>
  <c r="J535" i="17"/>
  <c r="V535" i="17" s="1"/>
  <c r="S535" i="17" s="1"/>
  <c r="K535" i="17"/>
  <c r="L535" i="17"/>
  <c r="AC535" i="17"/>
  <c r="A536" i="17"/>
  <c r="H536" i="17"/>
  <c r="I536" i="17"/>
  <c r="J536" i="17"/>
  <c r="V536" i="17" s="1"/>
  <c r="K536" i="17"/>
  <c r="L536" i="17"/>
  <c r="AC536" i="17"/>
  <c r="A537" i="17"/>
  <c r="H537" i="17"/>
  <c r="I537" i="17"/>
  <c r="J537" i="17"/>
  <c r="V537" i="17" s="1"/>
  <c r="X537" i="17" s="1"/>
  <c r="AB537" i="17" s="1"/>
  <c r="K537" i="17"/>
  <c r="L537" i="17"/>
  <c r="AC537" i="17"/>
  <c r="A538" i="17"/>
  <c r="H538" i="17"/>
  <c r="I538" i="17"/>
  <c r="J538" i="17"/>
  <c r="V538" i="17" s="1"/>
  <c r="K538" i="17"/>
  <c r="L538" i="17"/>
  <c r="AC538" i="17"/>
  <c r="A539" i="17"/>
  <c r="H539" i="17"/>
  <c r="I539" i="17"/>
  <c r="J539" i="17"/>
  <c r="V539" i="17" s="1"/>
  <c r="X539" i="17" s="1"/>
  <c r="AB539" i="17" s="1"/>
  <c r="K539" i="17"/>
  <c r="L539" i="17"/>
  <c r="AC539" i="17"/>
  <c r="A540" i="17"/>
  <c r="H540" i="17"/>
  <c r="I540" i="17"/>
  <c r="J540" i="17"/>
  <c r="V540" i="17" s="1"/>
  <c r="K540" i="17"/>
  <c r="L540" i="17"/>
  <c r="AC540" i="17"/>
  <c r="A541" i="17"/>
  <c r="H541" i="17"/>
  <c r="I541" i="17"/>
  <c r="J541" i="17"/>
  <c r="V541" i="17" s="1"/>
  <c r="K541" i="17"/>
  <c r="L541" i="17"/>
  <c r="AC541" i="17"/>
  <c r="A542" i="17"/>
  <c r="H542" i="17"/>
  <c r="I542" i="17"/>
  <c r="J542" i="17"/>
  <c r="V542" i="17" s="1"/>
  <c r="K542" i="17"/>
  <c r="L542" i="17"/>
  <c r="AC542" i="17"/>
  <c r="A543" i="17"/>
  <c r="H543" i="17"/>
  <c r="I543" i="17"/>
  <c r="J543" i="17"/>
  <c r="V543" i="17" s="1"/>
  <c r="S543" i="17" s="1"/>
  <c r="K543" i="17"/>
  <c r="L543" i="17"/>
  <c r="AC543" i="17"/>
  <c r="A544" i="17"/>
  <c r="H544" i="17"/>
  <c r="I544" i="17"/>
  <c r="J544" i="17"/>
  <c r="V544" i="17" s="1"/>
  <c r="K544" i="17"/>
  <c r="L544" i="17"/>
  <c r="AC544" i="17"/>
  <c r="A545" i="17"/>
  <c r="H545" i="17"/>
  <c r="I545" i="17"/>
  <c r="J545" i="17"/>
  <c r="V545" i="17" s="1"/>
  <c r="S545" i="17" s="1"/>
  <c r="K545" i="17"/>
  <c r="L545" i="17"/>
  <c r="AC545" i="17"/>
  <c r="A546" i="17"/>
  <c r="H546" i="17"/>
  <c r="I546" i="17"/>
  <c r="J546" i="17"/>
  <c r="V546" i="17" s="1"/>
  <c r="K546" i="17"/>
  <c r="L546" i="17"/>
  <c r="AC546" i="17"/>
  <c r="A547" i="17"/>
  <c r="H547" i="17"/>
  <c r="I547" i="17"/>
  <c r="J547" i="17"/>
  <c r="V547" i="17" s="1"/>
  <c r="S547" i="17" s="1"/>
  <c r="K547" i="17"/>
  <c r="L547" i="17"/>
  <c r="AC547" i="17"/>
  <c r="A548" i="17"/>
  <c r="H548" i="17"/>
  <c r="I548" i="17"/>
  <c r="J548" i="17"/>
  <c r="V548" i="17" s="1"/>
  <c r="K548" i="17"/>
  <c r="L548" i="17"/>
  <c r="AC548" i="17"/>
  <c r="A549" i="17"/>
  <c r="H549" i="17"/>
  <c r="I549" i="17"/>
  <c r="J549" i="17"/>
  <c r="V549" i="17" s="1"/>
  <c r="S549" i="17" s="1"/>
  <c r="K549" i="17"/>
  <c r="L549" i="17"/>
  <c r="AC549" i="17"/>
  <c r="A550" i="17"/>
  <c r="H550" i="17"/>
  <c r="I550" i="17"/>
  <c r="J550" i="17"/>
  <c r="V550" i="17" s="1"/>
  <c r="K550" i="17"/>
  <c r="L550" i="17"/>
  <c r="AC550" i="17"/>
  <c r="A551" i="17"/>
  <c r="H551" i="17"/>
  <c r="I551" i="17"/>
  <c r="J551" i="17"/>
  <c r="V551" i="17" s="1"/>
  <c r="S551" i="17" s="1"/>
  <c r="K551" i="17"/>
  <c r="L551" i="17"/>
  <c r="AC551" i="17"/>
  <c r="A552" i="17"/>
  <c r="H552" i="17"/>
  <c r="I552" i="17"/>
  <c r="J552" i="17"/>
  <c r="V552" i="17" s="1"/>
  <c r="K552" i="17"/>
  <c r="L552" i="17"/>
  <c r="AC552" i="17"/>
  <c r="A553" i="17"/>
  <c r="H553" i="17"/>
  <c r="I553" i="17"/>
  <c r="J553" i="17"/>
  <c r="V553" i="17" s="1"/>
  <c r="S553" i="17" s="1"/>
  <c r="K553" i="17"/>
  <c r="L553" i="17"/>
  <c r="AC553" i="17"/>
  <c r="A554" i="17"/>
  <c r="H554" i="17"/>
  <c r="I554" i="17"/>
  <c r="J554" i="17"/>
  <c r="V554" i="17" s="1"/>
  <c r="K554" i="17"/>
  <c r="L554" i="17"/>
  <c r="AC554" i="17"/>
  <c r="A555" i="17"/>
  <c r="H555" i="17"/>
  <c r="I555" i="17"/>
  <c r="J555" i="17"/>
  <c r="V555" i="17" s="1"/>
  <c r="S555" i="17" s="1"/>
  <c r="K555" i="17"/>
  <c r="L555" i="17"/>
  <c r="AC555" i="17"/>
  <c r="A556" i="17"/>
  <c r="H556" i="17"/>
  <c r="I556" i="17"/>
  <c r="J556" i="17"/>
  <c r="V556" i="17" s="1"/>
  <c r="K556" i="17"/>
  <c r="L556" i="17"/>
  <c r="AC556" i="17"/>
  <c r="A557" i="17"/>
  <c r="H557" i="17"/>
  <c r="I557" i="17"/>
  <c r="J557" i="17"/>
  <c r="V557" i="17" s="1"/>
  <c r="S557" i="17" s="1"/>
  <c r="K557" i="17"/>
  <c r="L557" i="17"/>
  <c r="AC557" i="17"/>
  <c r="A558" i="17"/>
  <c r="H558" i="17"/>
  <c r="I558" i="17"/>
  <c r="J558" i="17"/>
  <c r="V558" i="17" s="1"/>
  <c r="K558" i="17"/>
  <c r="L558" i="17"/>
  <c r="AC558" i="17"/>
  <c r="A559" i="17"/>
  <c r="H559" i="17"/>
  <c r="I559" i="17"/>
  <c r="J559" i="17"/>
  <c r="V559" i="17" s="1"/>
  <c r="S559" i="17" s="1"/>
  <c r="K559" i="17"/>
  <c r="L559" i="17"/>
  <c r="AC559" i="17"/>
  <c r="A560" i="17"/>
  <c r="H560" i="17"/>
  <c r="I560" i="17"/>
  <c r="J560" i="17"/>
  <c r="V560" i="17" s="1"/>
  <c r="K560" i="17"/>
  <c r="L560" i="17"/>
  <c r="AC560" i="17"/>
  <c r="A561" i="17"/>
  <c r="H561" i="17"/>
  <c r="I561" i="17"/>
  <c r="J561" i="17"/>
  <c r="V561" i="17" s="1"/>
  <c r="S561" i="17" s="1"/>
  <c r="K561" i="17"/>
  <c r="L561" i="17"/>
  <c r="AC561" i="17"/>
  <c r="A562" i="17"/>
  <c r="H562" i="17"/>
  <c r="I562" i="17"/>
  <c r="J562" i="17"/>
  <c r="V562" i="17" s="1"/>
  <c r="K562" i="17"/>
  <c r="L562" i="17"/>
  <c r="AC562" i="17"/>
  <c r="A563" i="17"/>
  <c r="H563" i="17"/>
  <c r="I563" i="17"/>
  <c r="J563" i="17"/>
  <c r="V563" i="17" s="1"/>
  <c r="S563" i="17" s="1"/>
  <c r="K563" i="17"/>
  <c r="L563" i="17"/>
  <c r="AC563" i="17"/>
  <c r="A564" i="17"/>
  <c r="H564" i="17"/>
  <c r="I564" i="17"/>
  <c r="J564" i="17"/>
  <c r="V564" i="17" s="1"/>
  <c r="K564" i="17"/>
  <c r="L564" i="17"/>
  <c r="AC564" i="17"/>
  <c r="A565" i="17"/>
  <c r="H565" i="17"/>
  <c r="I565" i="17"/>
  <c r="J565" i="17"/>
  <c r="V565" i="17" s="1"/>
  <c r="S565" i="17" s="1"/>
  <c r="K565" i="17"/>
  <c r="L565" i="17"/>
  <c r="AC565" i="17"/>
  <c r="A566" i="17"/>
  <c r="H566" i="17"/>
  <c r="I566" i="17"/>
  <c r="J566" i="17"/>
  <c r="V566" i="17" s="1"/>
  <c r="K566" i="17"/>
  <c r="L566" i="17"/>
  <c r="AC566" i="17"/>
  <c r="A567" i="17"/>
  <c r="H567" i="17"/>
  <c r="I567" i="17"/>
  <c r="J567" i="17"/>
  <c r="V567" i="17" s="1"/>
  <c r="S567" i="17" s="1"/>
  <c r="K567" i="17"/>
  <c r="L567" i="17"/>
  <c r="AC567" i="17"/>
  <c r="A568" i="17"/>
  <c r="H568" i="17"/>
  <c r="I568" i="17"/>
  <c r="J568" i="17"/>
  <c r="V568" i="17" s="1"/>
  <c r="K568" i="17"/>
  <c r="L568" i="17"/>
  <c r="AC568" i="17"/>
  <c r="A569" i="17"/>
  <c r="H569" i="17"/>
  <c r="I569" i="17"/>
  <c r="J569" i="17"/>
  <c r="V569" i="17" s="1"/>
  <c r="K569" i="17"/>
  <c r="L569" i="17"/>
  <c r="AC569" i="17"/>
  <c r="A570" i="17"/>
  <c r="H570" i="17"/>
  <c r="I570" i="17"/>
  <c r="J570" i="17"/>
  <c r="V570" i="17" s="1"/>
  <c r="S570" i="17" s="1"/>
  <c r="K570" i="17"/>
  <c r="L570" i="17"/>
  <c r="AC570" i="17"/>
  <c r="A571" i="17"/>
  <c r="H571" i="17"/>
  <c r="I571" i="17"/>
  <c r="J571" i="17"/>
  <c r="V571" i="17" s="1"/>
  <c r="K571" i="17"/>
  <c r="L571" i="17"/>
  <c r="AC571" i="17"/>
  <c r="A572" i="17"/>
  <c r="H572" i="17"/>
  <c r="I572" i="17"/>
  <c r="J572" i="17"/>
  <c r="V572" i="17" s="1"/>
  <c r="K572" i="17"/>
  <c r="L572" i="17"/>
  <c r="AC572" i="17"/>
  <c r="A573" i="17"/>
  <c r="H573" i="17"/>
  <c r="I573" i="17"/>
  <c r="J573" i="17"/>
  <c r="V573" i="17" s="1"/>
  <c r="K573" i="17"/>
  <c r="L573" i="17"/>
  <c r="AC573" i="17"/>
  <c r="A574" i="17"/>
  <c r="H574" i="17"/>
  <c r="I574" i="17"/>
  <c r="J574" i="17"/>
  <c r="V574" i="17" s="1"/>
  <c r="K574" i="17"/>
  <c r="L574" i="17"/>
  <c r="AC574" i="17"/>
  <c r="A575" i="17"/>
  <c r="H575" i="17"/>
  <c r="I575" i="17"/>
  <c r="J575" i="17"/>
  <c r="V575" i="17" s="1"/>
  <c r="K575" i="17"/>
  <c r="L575" i="17"/>
  <c r="AC575" i="17"/>
  <c r="A576" i="17"/>
  <c r="H576" i="17"/>
  <c r="I576" i="17"/>
  <c r="J576" i="17"/>
  <c r="V576" i="17" s="1"/>
  <c r="K576" i="17"/>
  <c r="L576" i="17"/>
  <c r="AC576" i="17"/>
  <c r="A577" i="17"/>
  <c r="H577" i="17"/>
  <c r="I577" i="17"/>
  <c r="J577" i="17"/>
  <c r="V577" i="17" s="1"/>
  <c r="K577" i="17"/>
  <c r="L577" i="17"/>
  <c r="AC577" i="17"/>
  <c r="A578" i="17"/>
  <c r="H578" i="17"/>
  <c r="I578" i="17"/>
  <c r="J578" i="17"/>
  <c r="V578" i="17" s="1"/>
  <c r="S578" i="17" s="1"/>
  <c r="K578" i="17"/>
  <c r="L578" i="17"/>
  <c r="AC578" i="17"/>
  <c r="A579" i="17"/>
  <c r="H579" i="17"/>
  <c r="I579" i="17"/>
  <c r="J579" i="17"/>
  <c r="V579" i="17" s="1"/>
  <c r="K579" i="17"/>
  <c r="L579" i="17"/>
  <c r="AC579" i="17"/>
  <c r="A580" i="17"/>
  <c r="H580" i="17"/>
  <c r="I580" i="17"/>
  <c r="J580" i="17"/>
  <c r="V580" i="17" s="1"/>
  <c r="S580" i="17" s="1"/>
  <c r="K580" i="17"/>
  <c r="L580" i="17"/>
  <c r="AC580" i="17"/>
  <c r="A581" i="17"/>
  <c r="H581" i="17"/>
  <c r="I581" i="17"/>
  <c r="J581" i="17"/>
  <c r="V581" i="17" s="1"/>
  <c r="K581" i="17"/>
  <c r="L581" i="17"/>
  <c r="AC581" i="17"/>
  <c r="A582" i="17"/>
  <c r="H582" i="17"/>
  <c r="I582" i="17"/>
  <c r="J582" i="17"/>
  <c r="V582" i="17" s="1"/>
  <c r="K582" i="17"/>
  <c r="L582" i="17"/>
  <c r="AC582" i="17"/>
  <c r="A583" i="17"/>
  <c r="H583" i="17"/>
  <c r="I583" i="17"/>
  <c r="J583" i="17"/>
  <c r="V583" i="17" s="1"/>
  <c r="K583" i="17"/>
  <c r="L583" i="17"/>
  <c r="AC583" i="17"/>
  <c r="A584" i="17"/>
  <c r="H584" i="17"/>
  <c r="I584" i="17"/>
  <c r="J584" i="17"/>
  <c r="V584" i="17" s="1"/>
  <c r="K584" i="17"/>
  <c r="L584" i="17"/>
  <c r="AC584" i="17"/>
  <c r="A585" i="17"/>
  <c r="H585" i="17"/>
  <c r="I585" i="17"/>
  <c r="J585" i="17"/>
  <c r="V585" i="17" s="1"/>
  <c r="K585" i="17"/>
  <c r="L585" i="17"/>
  <c r="AC585" i="17"/>
  <c r="A586" i="17"/>
  <c r="H586" i="17"/>
  <c r="I586" i="17"/>
  <c r="J586" i="17"/>
  <c r="V586" i="17" s="1"/>
  <c r="S586" i="17" s="1"/>
  <c r="K586" i="17"/>
  <c r="L586" i="17"/>
  <c r="AC586" i="17"/>
  <c r="A587" i="17"/>
  <c r="H587" i="17"/>
  <c r="I587" i="17"/>
  <c r="J587" i="17"/>
  <c r="V587" i="17" s="1"/>
  <c r="K587" i="17"/>
  <c r="L587" i="17"/>
  <c r="AC587" i="17"/>
  <c r="A588" i="17"/>
  <c r="H588" i="17"/>
  <c r="I588" i="17"/>
  <c r="J588" i="17"/>
  <c r="V588" i="17" s="1"/>
  <c r="S588" i="17" s="1"/>
  <c r="K588" i="17"/>
  <c r="L588" i="17"/>
  <c r="X588" i="17"/>
  <c r="AB588" i="17" s="1"/>
  <c r="AC588" i="17"/>
  <c r="A589" i="17"/>
  <c r="H589" i="17"/>
  <c r="I589" i="17"/>
  <c r="J589" i="17"/>
  <c r="V589" i="17" s="1"/>
  <c r="K589" i="17"/>
  <c r="L589" i="17"/>
  <c r="AC589" i="17"/>
  <c r="A590" i="17"/>
  <c r="H590" i="17"/>
  <c r="I590" i="17"/>
  <c r="J590" i="17"/>
  <c r="V590" i="17" s="1"/>
  <c r="K590" i="17"/>
  <c r="L590" i="17"/>
  <c r="AC590" i="17"/>
  <c r="A591" i="17"/>
  <c r="H591" i="17"/>
  <c r="I591" i="17"/>
  <c r="J591" i="17"/>
  <c r="V591" i="17" s="1"/>
  <c r="K591" i="17"/>
  <c r="L591" i="17"/>
  <c r="AC591" i="17"/>
  <c r="A592" i="17"/>
  <c r="H592" i="17"/>
  <c r="I592" i="17"/>
  <c r="J592" i="17"/>
  <c r="V592" i="17" s="1"/>
  <c r="K592" i="17"/>
  <c r="L592" i="17"/>
  <c r="AC592" i="17"/>
  <c r="A593" i="17"/>
  <c r="H593" i="17"/>
  <c r="I593" i="17"/>
  <c r="J593" i="17"/>
  <c r="V593" i="17" s="1"/>
  <c r="K593" i="17"/>
  <c r="L593" i="17"/>
  <c r="AC593" i="17"/>
  <c r="A594" i="17"/>
  <c r="H594" i="17"/>
  <c r="I594" i="17"/>
  <c r="J594" i="17"/>
  <c r="V594" i="17" s="1"/>
  <c r="K594" i="17"/>
  <c r="L594" i="17"/>
  <c r="AC594" i="17"/>
  <c r="A595" i="17"/>
  <c r="H595" i="17"/>
  <c r="I595" i="17"/>
  <c r="J595" i="17"/>
  <c r="V595" i="17" s="1"/>
  <c r="S595" i="17" s="1"/>
  <c r="K595" i="17"/>
  <c r="L595" i="17"/>
  <c r="AC595" i="17"/>
  <c r="A596" i="17"/>
  <c r="H596" i="17"/>
  <c r="I596" i="17"/>
  <c r="J596" i="17"/>
  <c r="V596" i="17" s="1"/>
  <c r="K596" i="17"/>
  <c r="L596" i="17"/>
  <c r="AC596" i="17"/>
  <c r="A597" i="17"/>
  <c r="H597" i="17"/>
  <c r="I597" i="17"/>
  <c r="J597" i="17"/>
  <c r="V597" i="17" s="1"/>
  <c r="K597" i="17"/>
  <c r="L597" i="17"/>
  <c r="AC597" i="17"/>
  <c r="A598" i="17"/>
  <c r="H598" i="17"/>
  <c r="I598" i="17"/>
  <c r="J598" i="17"/>
  <c r="V598" i="17" s="1"/>
  <c r="K598" i="17"/>
  <c r="L598" i="17"/>
  <c r="AC598" i="17"/>
  <c r="A599" i="17"/>
  <c r="H599" i="17"/>
  <c r="I599" i="17"/>
  <c r="J599" i="17"/>
  <c r="V599" i="17" s="1"/>
  <c r="S599" i="17" s="1"/>
  <c r="K599" i="17"/>
  <c r="L599" i="17"/>
  <c r="AC599" i="17"/>
  <c r="A600" i="17"/>
  <c r="H600" i="17"/>
  <c r="I600" i="17"/>
  <c r="J600" i="17"/>
  <c r="V600" i="17" s="1"/>
  <c r="X600" i="17" s="1"/>
  <c r="AB600" i="17" s="1"/>
  <c r="K600" i="17"/>
  <c r="L600" i="17"/>
  <c r="AC600" i="17"/>
  <c r="A601" i="17"/>
  <c r="H601" i="17"/>
  <c r="I601" i="17"/>
  <c r="J601" i="17"/>
  <c r="V601" i="17" s="1"/>
  <c r="S601" i="17" s="1"/>
  <c r="K601" i="17"/>
  <c r="L601" i="17"/>
  <c r="AC601" i="17"/>
  <c r="A602" i="17"/>
  <c r="H602" i="17"/>
  <c r="I602" i="17"/>
  <c r="J602" i="17"/>
  <c r="V602" i="17" s="1"/>
  <c r="K602" i="17"/>
  <c r="L602" i="17"/>
  <c r="AC602" i="17"/>
  <c r="A603" i="17"/>
  <c r="H603" i="17"/>
  <c r="I603" i="17"/>
  <c r="J603" i="17"/>
  <c r="V603" i="17" s="1"/>
  <c r="S603" i="17" s="1"/>
  <c r="K603" i="17"/>
  <c r="L603" i="17"/>
  <c r="AC603" i="17"/>
  <c r="A604" i="17"/>
  <c r="H604" i="17"/>
  <c r="I604" i="17"/>
  <c r="J604" i="17"/>
  <c r="V604" i="17" s="1"/>
  <c r="X604" i="17" s="1"/>
  <c r="AB604" i="17" s="1"/>
  <c r="K604" i="17"/>
  <c r="L604" i="17"/>
  <c r="AC604" i="17"/>
  <c r="A605" i="17"/>
  <c r="H605" i="17"/>
  <c r="I605" i="17"/>
  <c r="J605" i="17"/>
  <c r="V605" i="17" s="1"/>
  <c r="K605" i="17"/>
  <c r="L605" i="17"/>
  <c r="AC605" i="17"/>
  <c r="A606" i="17"/>
  <c r="H606" i="17"/>
  <c r="I606" i="17"/>
  <c r="J606" i="17"/>
  <c r="V606" i="17" s="1"/>
  <c r="K606" i="17"/>
  <c r="L606" i="17"/>
  <c r="AC606" i="17"/>
  <c r="A607" i="17"/>
  <c r="H607" i="17"/>
  <c r="I607" i="17"/>
  <c r="J607" i="17"/>
  <c r="V607" i="17" s="1"/>
  <c r="S607" i="17" s="1"/>
  <c r="K607" i="17"/>
  <c r="L607" i="17"/>
  <c r="AC607" i="17"/>
  <c r="A608" i="17"/>
  <c r="H608" i="17"/>
  <c r="I608" i="17"/>
  <c r="J608" i="17"/>
  <c r="V608" i="17" s="1"/>
  <c r="X608" i="17" s="1"/>
  <c r="AB608" i="17" s="1"/>
  <c r="K608" i="17"/>
  <c r="L608" i="17"/>
  <c r="AC608" i="17"/>
  <c r="A609" i="17"/>
  <c r="H609" i="17"/>
  <c r="I609" i="17"/>
  <c r="J609" i="17"/>
  <c r="V609" i="17" s="1"/>
  <c r="X609" i="17" s="1"/>
  <c r="AB609" i="17" s="1"/>
  <c r="K609" i="17"/>
  <c r="L609" i="17"/>
  <c r="AC609" i="17"/>
  <c r="A610" i="17"/>
  <c r="H610" i="17"/>
  <c r="I610" i="17"/>
  <c r="J610" i="17"/>
  <c r="V610" i="17" s="1"/>
  <c r="K610" i="17"/>
  <c r="L610" i="17"/>
  <c r="AC610" i="17"/>
  <c r="A611" i="17"/>
  <c r="H611" i="17"/>
  <c r="I611" i="17"/>
  <c r="J611" i="17"/>
  <c r="V611" i="17" s="1"/>
  <c r="S611" i="17" s="1"/>
  <c r="K611" i="17"/>
  <c r="L611" i="17"/>
  <c r="AC611" i="17"/>
  <c r="A612" i="17"/>
  <c r="H612" i="17"/>
  <c r="I612" i="17"/>
  <c r="J612" i="17"/>
  <c r="V612" i="17" s="1"/>
  <c r="X612" i="17" s="1"/>
  <c r="AB612" i="17" s="1"/>
  <c r="K612" i="17"/>
  <c r="L612" i="17"/>
  <c r="AC612" i="17"/>
  <c r="A613" i="17"/>
  <c r="H613" i="17"/>
  <c r="I613" i="17"/>
  <c r="J613" i="17"/>
  <c r="V613" i="17" s="1"/>
  <c r="K613" i="17"/>
  <c r="L613" i="17"/>
  <c r="AC613" i="17"/>
  <c r="A614" i="17"/>
  <c r="H614" i="17"/>
  <c r="I614" i="17"/>
  <c r="J614" i="17"/>
  <c r="V614" i="17" s="1"/>
  <c r="K614" i="17"/>
  <c r="L614" i="17"/>
  <c r="AC614" i="17"/>
  <c r="A615" i="17"/>
  <c r="H615" i="17"/>
  <c r="I615" i="17"/>
  <c r="J615" i="17"/>
  <c r="V615" i="17" s="1"/>
  <c r="S615" i="17" s="1"/>
  <c r="K615" i="17"/>
  <c r="L615" i="17"/>
  <c r="AC615" i="17"/>
  <c r="A616" i="17"/>
  <c r="H616" i="17"/>
  <c r="I616" i="17"/>
  <c r="J616" i="17"/>
  <c r="V616" i="17" s="1"/>
  <c r="X616" i="17" s="1"/>
  <c r="AB616" i="17" s="1"/>
  <c r="K616" i="17"/>
  <c r="L616" i="17"/>
  <c r="AC616" i="17"/>
  <c r="A617" i="17"/>
  <c r="H617" i="17"/>
  <c r="I617" i="17"/>
  <c r="J617" i="17"/>
  <c r="V617" i="17" s="1"/>
  <c r="S617" i="17" s="1"/>
  <c r="K617" i="17"/>
  <c r="L617" i="17"/>
  <c r="AC617" i="17"/>
  <c r="A618" i="17"/>
  <c r="H618" i="17"/>
  <c r="I618" i="17"/>
  <c r="J618" i="17"/>
  <c r="V618" i="17" s="1"/>
  <c r="S618" i="17" s="1"/>
  <c r="K618" i="17"/>
  <c r="L618" i="17"/>
  <c r="AC618" i="17"/>
  <c r="A619" i="17"/>
  <c r="H619" i="17"/>
  <c r="I619" i="17"/>
  <c r="J619" i="17"/>
  <c r="V619" i="17" s="1"/>
  <c r="K619" i="17"/>
  <c r="L619" i="17"/>
  <c r="AC619" i="17"/>
  <c r="A620" i="17"/>
  <c r="H620" i="17"/>
  <c r="I620" i="17"/>
  <c r="J620" i="17"/>
  <c r="V620" i="17" s="1"/>
  <c r="S620" i="17" s="1"/>
  <c r="K620" i="17"/>
  <c r="L620" i="17"/>
  <c r="AC620" i="17"/>
  <c r="A621" i="17"/>
  <c r="H621" i="17"/>
  <c r="I621" i="17"/>
  <c r="J621" i="17"/>
  <c r="V621" i="17" s="1"/>
  <c r="K621" i="17"/>
  <c r="L621" i="17"/>
  <c r="AC621" i="17"/>
  <c r="A622" i="17"/>
  <c r="H622" i="17"/>
  <c r="I622" i="17"/>
  <c r="J622" i="17"/>
  <c r="V622" i="17" s="1"/>
  <c r="S622" i="17" s="1"/>
  <c r="K622" i="17"/>
  <c r="L622" i="17"/>
  <c r="AC622" i="17"/>
  <c r="A623" i="17"/>
  <c r="H623" i="17"/>
  <c r="I623" i="17"/>
  <c r="J623" i="17"/>
  <c r="V623" i="17" s="1"/>
  <c r="K623" i="17"/>
  <c r="L623" i="17"/>
  <c r="AC623" i="17"/>
  <c r="A624" i="17"/>
  <c r="H624" i="17"/>
  <c r="I624" i="17"/>
  <c r="J624" i="17"/>
  <c r="V624" i="17" s="1"/>
  <c r="S624" i="17" s="1"/>
  <c r="K624" i="17"/>
  <c r="L624" i="17"/>
  <c r="AC624" i="17"/>
  <c r="A625" i="17"/>
  <c r="H625" i="17"/>
  <c r="I625" i="17"/>
  <c r="J625" i="17"/>
  <c r="V625" i="17" s="1"/>
  <c r="K625" i="17"/>
  <c r="L625" i="17"/>
  <c r="AC625" i="17"/>
  <c r="A626" i="17"/>
  <c r="H626" i="17"/>
  <c r="I626" i="17"/>
  <c r="J626" i="17"/>
  <c r="V626" i="17" s="1"/>
  <c r="S626" i="17" s="1"/>
  <c r="K626" i="17"/>
  <c r="L626" i="17"/>
  <c r="AC626" i="17"/>
  <c r="A627" i="17"/>
  <c r="H627" i="17"/>
  <c r="I627" i="17"/>
  <c r="J627" i="17"/>
  <c r="V627" i="17" s="1"/>
  <c r="K627" i="17"/>
  <c r="L627" i="17"/>
  <c r="AC627" i="17"/>
  <c r="A628" i="17"/>
  <c r="H628" i="17"/>
  <c r="I628" i="17"/>
  <c r="J628" i="17"/>
  <c r="V628" i="17" s="1"/>
  <c r="S628" i="17" s="1"/>
  <c r="K628" i="17"/>
  <c r="L628" i="17"/>
  <c r="AC628" i="17"/>
  <c r="A629" i="17"/>
  <c r="H629" i="17"/>
  <c r="I629" i="17"/>
  <c r="J629" i="17"/>
  <c r="V629" i="17" s="1"/>
  <c r="K629" i="17"/>
  <c r="L629" i="17"/>
  <c r="AC629" i="17"/>
  <c r="A630" i="17"/>
  <c r="H630" i="17"/>
  <c r="I630" i="17"/>
  <c r="J630" i="17"/>
  <c r="V630" i="17" s="1"/>
  <c r="S630" i="17" s="1"/>
  <c r="K630" i="17"/>
  <c r="L630" i="17"/>
  <c r="AC630" i="17"/>
  <c r="A631" i="17"/>
  <c r="H631" i="17"/>
  <c r="I631" i="17"/>
  <c r="J631" i="17"/>
  <c r="V631" i="17" s="1"/>
  <c r="K631" i="17"/>
  <c r="L631" i="17"/>
  <c r="AC631" i="17"/>
  <c r="A632" i="17"/>
  <c r="H632" i="17"/>
  <c r="I632" i="17"/>
  <c r="J632" i="17"/>
  <c r="V632" i="17" s="1"/>
  <c r="S632" i="17" s="1"/>
  <c r="K632" i="17"/>
  <c r="L632" i="17"/>
  <c r="AC632" i="17"/>
  <c r="A633" i="17"/>
  <c r="H633" i="17"/>
  <c r="I633" i="17"/>
  <c r="J633" i="17"/>
  <c r="V633" i="17" s="1"/>
  <c r="K633" i="17"/>
  <c r="L633" i="17"/>
  <c r="AC633" i="17"/>
  <c r="A634" i="17"/>
  <c r="H634" i="17"/>
  <c r="I634" i="17"/>
  <c r="J634" i="17"/>
  <c r="V634" i="17" s="1"/>
  <c r="S634" i="17" s="1"/>
  <c r="K634" i="17"/>
  <c r="L634" i="17"/>
  <c r="AC634" i="17"/>
  <c r="A635" i="17"/>
  <c r="H635" i="17"/>
  <c r="I635" i="17"/>
  <c r="J635" i="17"/>
  <c r="V635" i="17" s="1"/>
  <c r="K635" i="17"/>
  <c r="L635" i="17"/>
  <c r="AC635" i="17"/>
  <c r="A636" i="17"/>
  <c r="H636" i="17"/>
  <c r="I636" i="17"/>
  <c r="J636" i="17"/>
  <c r="V636" i="17" s="1"/>
  <c r="S636" i="17" s="1"/>
  <c r="K636" i="17"/>
  <c r="L636" i="17"/>
  <c r="AC636" i="17"/>
  <c r="A637" i="17"/>
  <c r="H637" i="17"/>
  <c r="I637" i="17"/>
  <c r="J637" i="17"/>
  <c r="V637" i="17" s="1"/>
  <c r="K637" i="17"/>
  <c r="L637" i="17"/>
  <c r="AC637" i="17"/>
  <c r="A638" i="17"/>
  <c r="H638" i="17"/>
  <c r="I638" i="17"/>
  <c r="J638" i="17"/>
  <c r="V638" i="17" s="1"/>
  <c r="S638" i="17" s="1"/>
  <c r="K638" i="17"/>
  <c r="L638" i="17"/>
  <c r="AC638" i="17"/>
  <c r="A639" i="17"/>
  <c r="H639" i="17"/>
  <c r="I639" i="17"/>
  <c r="J639" i="17"/>
  <c r="V639" i="17" s="1"/>
  <c r="K639" i="17"/>
  <c r="L639" i="17"/>
  <c r="AC639" i="17"/>
  <c r="A640" i="17"/>
  <c r="H640" i="17"/>
  <c r="I640" i="17"/>
  <c r="J640" i="17"/>
  <c r="V640" i="17" s="1"/>
  <c r="S640" i="17" s="1"/>
  <c r="K640" i="17"/>
  <c r="L640" i="17"/>
  <c r="AC640" i="17"/>
  <c r="A641" i="17"/>
  <c r="H641" i="17"/>
  <c r="I641" i="17"/>
  <c r="J641" i="17"/>
  <c r="V641" i="17" s="1"/>
  <c r="K641" i="17"/>
  <c r="L641" i="17"/>
  <c r="AC641" i="17"/>
  <c r="A642" i="17"/>
  <c r="H642" i="17"/>
  <c r="I642" i="17"/>
  <c r="J642" i="17"/>
  <c r="V642" i="17" s="1"/>
  <c r="S642" i="17" s="1"/>
  <c r="K642" i="17"/>
  <c r="L642" i="17"/>
  <c r="AC642" i="17"/>
  <c r="A643" i="17"/>
  <c r="H643" i="17"/>
  <c r="I643" i="17"/>
  <c r="J643" i="17"/>
  <c r="V643" i="17" s="1"/>
  <c r="K643" i="17"/>
  <c r="L643" i="17"/>
  <c r="AC643" i="17"/>
  <c r="A644" i="17"/>
  <c r="H644" i="17"/>
  <c r="I644" i="17"/>
  <c r="J644" i="17"/>
  <c r="V644" i="17" s="1"/>
  <c r="S644" i="17" s="1"/>
  <c r="K644" i="17"/>
  <c r="L644" i="17"/>
  <c r="AC644" i="17"/>
  <c r="A645" i="17"/>
  <c r="H645" i="17"/>
  <c r="I645" i="17"/>
  <c r="J645" i="17"/>
  <c r="V645" i="17" s="1"/>
  <c r="K645" i="17"/>
  <c r="L645" i="17"/>
  <c r="AC645" i="17"/>
  <c r="A646" i="17"/>
  <c r="H646" i="17"/>
  <c r="I646" i="17"/>
  <c r="J646" i="17"/>
  <c r="V646" i="17" s="1"/>
  <c r="S646" i="17" s="1"/>
  <c r="K646" i="17"/>
  <c r="L646" i="17"/>
  <c r="AC646" i="17"/>
  <c r="A647" i="17"/>
  <c r="H647" i="17"/>
  <c r="I647" i="17"/>
  <c r="J647" i="17"/>
  <c r="V647" i="17" s="1"/>
  <c r="K647" i="17"/>
  <c r="L647" i="17"/>
  <c r="AC647" i="17"/>
  <c r="A648" i="17"/>
  <c r="H648" i="17"/>
  <c r="I648" i="17"/>
  <c r="J648" i="17"/>
  <c r="V648" i="17" s="1"/>
  <c r="S648" i="17" s="1"/>
  <c r="K648" i="17"/>
  <c r="L648" i="17"/>
  <c r="AC648" i="17"/>
  <c r="A649" i="17"/>
  <c r="H649" i="17"/>
  <c r="I649" i="17"/>
  <c r="J649" i="17"/>
  <c r="V649" i="17" s="1"/>
  <c r="K649" i="17"/>
  <c r="L649" i="17"/>
  <c r="AC649" i="17"/>
  <c r="A650" i="17"/>
  <c r="H650" i="17"/>
  <c r="I650" i="17"/>
  <c r="J650" i="17"/>
  <c r="V650" i="17" s="1"/>
  <c r="S650" i="17" s="1"/>
  <c r="K650" i="17"/>
  <c r="L650" i="17"/>
  <c r="AC650" i="17"/>
  <c r="A651" i="17"/>
  <c r="H651" i="17"/>
  <c r="I651" i="17"/>
  <c r="J651" i="17"/>
  <c r="V651" i="17" s="1"/>
  <c r="K651" i="17"/>
  <c r="L651" i="17"/>
  <c r="AC651" i="17"/>
  <c r="A652" i="17"/>
  <c r="H652" i="17"/>
  <c r="I652" i="17"/>
  <c r="J652" i="17"/>
  <c r="V652" i="17" s="1"/>
  <c r="S652" i="17" s="1"/>
  <c r="K652" i="17"/>
  <c r="L652" i="17"/>
  <c r="AC652" i="17"/>
  <c r="A653" i="17"/>
  <c r="H653" i="17"/>
  <c r="I653" i="17"/>
  <c r="J653" i="17"/>
  <c r="V653" i="17" s="1"/>
  <c r="K653" i="17"/>
  <c r="L653" i="17"/>
  <c r="AC653" i="17"/>
  <c r="A654" i="17"/>
  <c r="H654" i="17"/>
  <c r="I654" i="17"/>
  <c r="J654" i="17"/>
  <c r="V654" i="17" s="1"/>
  <c r="S654" i="17" s="1"/>
  <c r="K654" i="17"/>
  <c r="L654" i="17"/>
  <c r="AC654" i="17"/>
  <c r="A655" i="17"/>
  <c r="H655" i="17"/>
  <c r="I655" i="17"/>
  <c r="J655" i="17"/>
  <c r="V655" i="17" s="1"/>
  <c r="K655" i="17"/>
  <c r="L655" i="17"/>
  <c r="AC655" i="17"/>
  <c r="A656" i="17"/>
  <c r="H656" i="17"/>
  <c r="I656" i="17"/>
  <c r="J656" i="17"/>
  <c r="V656" i="17" s="1"/>
  <c r="S656" i="17" s="1"/>
  <c r="K656" i="17"/>
  <c r="L656" i="17"/>
  <c r="AC656" i="17"/>
  <c r="A657" i="17"/>
  <c r="H657" i="17"/>
  <c r="I657" i="17"/>
  <c r="J657" i="17"/>
  <c r="V657" i="17" s="1"/>
  <c r="K657" i="17"/>
  <c r="L657" i="17"/>
  <c r="AC657" i="17"/>
  <c r="A658" i="17"/>
  <c r="H658" i="17"/>
  <c r="I658" i="17"/>
  <c r="J658" i="17"/>
  <c r="V658" i="17" s="1"/>
  <c r="S658" i="17" s="1"/>
  <c r="K658" i="17"/>
  <c r="L658" i="17"/>
  <c r="AC658" i="17"/>
  <c r="A659" i="17"/>
  <c r="H659" i="17"/>
  <c r="I659" i="17"/>
  <c r="J659" i="17"/>
  <c r="V659" i="17" s="1"/>
  <c r="K659" i="17"/>
  <c r="L659" i="17"/>
  <c r="AC659" i="17"/>
  <c r="A660" i="17"/>
  <c r="H660" i="17"/>
  <c r="I660" i="17"/>
  <c r="J660" i="17"/>
  <c r="V660" i="17" s="1"/>
  <c r="S660" i="17" s="1"/>
  <c r="K660" i="17"/>
  <c r="L660" i="17"/>
  <c r="AC660" i="17"/>
  <c r="A661" i="17"/>
  <c r="H661" i="17"/>
  <c r="I661" i="17"/>
  <c r="J661" i="17"/>
  <c r="V661" i="17" s="1"/>
  <c r="K661" i="17"/>
  <c r="L661" i="17"/>
  <c r="AC661" i="17"/>
  <c r="A662" i="17"/>
  <c r="H662" i="17"/>
  <c r="I662" i="17"/>
  <c r="J662" i="17"/>
  <c r="V662" i="17" s="1"/>
  <c r="S662" i="17" s="1"/>
  <c r="K662" i="17"/>
  <c r="L662" i="17"/>
  <c r="AC662" i="17"/>
  <c r="A663" i="17"/>
  <c r="H663" i="17"/>
  <c r="I663" i="17"/>
  <c r="J663" i="17"/>
  <c r="V663" i="17" s="1"/>
  <c r="K663" i="17"/>
  <c r="L663" i="17"/>
  <c r="AC663" i="17"/>
  <c r="A664" i="17"/>
  <c r="H664" i="17"/>
  <c r="I664" i="17"/>
  <c r="J664" i="17"/>
  <c r="V664" i="17" s="1"/>
  <c r="S664" i="17" s="1"/>
  <c r="K664" i="17"/>
  <c r="L664" i="17"/>
  <c r="AC664" i="17"/>
  <c r="A665" i="17"/>
  <c r="H665" i="17"/>
  <c r="I665" i="17"/>
  <c r="J665" i="17"/>
  <c r="V665" i="17" s="1"/>
  <c r="K665" i="17"/>
  <c r="L665" i="17"/>
  <c r="AC665" i="17"/>
  <c r="A666" i="17"/>
  <c r="H666" i="17"/>
  <c r="I666" i="17"/>
  <c r="J666" i="17"/>
  <c r="V666" i="17" s="1"/>
  <c r="S666" i="17" s="1"/>
  <c r="K666" i="17"/>
  <c r="L666" i="17"/>
  <c r="AC666" i="17"/>
  <c r="A667" i="17"/>
  <c r="H667" i="17"/>
  <c r="I667" i="17"/>
  <c r="J667" i="17"/>
  <c r="V667" i="17" s="1"/>
  <c r="K667" i="17"/>
  <c r="L667" i="17"/>
  <c r="AC667" i="17"/>
  <c r="A668" i="17"/>
  <c r="H668" i="17"/>
  <c r="I668" i="17"/>
  <c r="J668" i="17"/>
  <c r="V668" i="17" s="1"/>
  <c r="S668" i="17" s="1"/>
  <c r="K668" i="17"/>
  <c r="L668" i="17"/>
  <c r="AC668" i="17"/>
  <c r="A669" i="17"/>
  <c r="H669" i="17"/>
  <c r="I669" i="17"/>
  <c r="J669" i="17"/>
  <c r="V669" i="17" s="1"/>
  <c r="K669" i="17"/>
  <c r="L669" i="17"/>
  <c r="AC669" i="17"/>
  <c r="A670" i="17"/>
  <c r="H670" i="17"/>
  <c r="I670" i="17"/>
  <c r="J670" i="17"/>
  <c r="V670" i="17" s="1"/>
  <c r="S670" i="17" s="1"/>
  <c r="K670" i="17"/>
  <c r="L670" i="17"/>
  <c r="AC670" i="17"/>
  <c r="A671" i="17"/>
  <c r="H671" i="17"/>
  <c r="I671" i="17"/>
  <c r="J671" i="17"/>
  <c r="V671" i="17" s="1"/>
  <c r="K671" i="17"/>
  <c r="L671" i="17"/>
  <c r="AC671" i="17"/>
  <c r="A672" i="17"/>
  <c r="H672" i="17"/>
  <c r="I672" i="17"/>
  <c r="J672" i="17"/>
  <c r="V672" i="17" s="1"/>
  <c r="S672" i="17" s="1"/>
  <c r="K672" i="17"/>
  <c r="L672" i="17"/>
  <c r="AC672" i="17"/>
  <c r="A673" i="17"/>
  <c r="H673" i="17"/>
  <c r="I673" i="17"/>
  <c r="J673" i="17"/>
  <c r="V673" i="17" s="1"/>
  <c r="K673" i="17"/>
  <c r="L673" i="17"/>
  <c r="AC673" i="17"/>
  <c r="A674" i="17"/>
  <c r="H674" i="17"/>
  <c r="I674" i="17"/>
  <c r="J674" i="17"/>
  <c r="V674" i="17" s="1"/>
  <c r="S674" i="17" s="1"/>
  <c r="K674" i="17"/>
  <c r="L674" i="17"/>
  <c r="AC674" i="17"/>
  <c r="A675" i="17"/>
  <c r="H675" i="17"/>
  <c r="I675" i="17"/>
  <c r="J675" i="17"/>
  <c r="V675" i="17" s="1"/>
  <c r="K675" i="17"/>
  <c r="L675" i="17"/>
  <c r="AC675" i="17"/>
  <c r="A676" i="17"/>
  <c r="H676" i="17"/>
  <c r="I676" i="17"/>
  <c r="J676" i="17"/>
  <c r="V676" i="17" s="1"/>
  <c r="S676" i="17" s="1"/>
  <c r="K676" i="17"/>
  <c r="L676" i="17"/>
  <c r="AC676" i="17"/>
  <c r="A677" i="17"/>
  <c r="H677" i="17"/>
  <c r="I677" i="17"/>
  <c r="J677" i="17"/>
  <c r="V677" i="17" s="1"/>
  <c r="K677" i="17"/>
  <c r="L677" i="17"/>
  <c r="AC677" i="17"/>
  <c r="A678" i="17"/>
  <c r="H678" i="17"/>
  <c r="I678" i="17"/>
  <c r="J678" i="17"/>
  <c r="V678" i="17" s="1"/>
  <c r="S678" i="17" s="1"/>
  <c r="K678" i="17"/>
  <c r="L678" i="17"/>
  <c r="AC678" i="17"/>
  <c r="A679" i="17"/>
  <c r="H679" i="17"/>
  <c r="I679" i="17"/>
  <c r="J679" i="17"/>
  <c r="V679" i="17" s="1"/>
  <c r="K679" i="17"/>
  <c r="L679" i="17"/>
  <c r="AC679" i="17"/>
  <c r="A680" i="17"/>
  <c r="H680" i="17"/>
  <c r="I680" i="17"/>
  <c r="J680" i="17"/>
  <c r="V680" i="17" s="1"/>
  <c r="S680" i="17" s="1"/>
  <c r="K680" i="17"/>
  <c r="L680" i="17"/>
  <c r="AC680" i="17"/>
  <c r="A681" i="17"/>
  <c r="H681" i="17"/>
  <c r="I681" i="17"/>
  <c r="J681" i="17"/>
  <c r="V681" i="17" s="1"/>
  <c r="K681" i="17"/>
  <c r="L681" i="17"/>
  <c r="AC681" i="17"/>
  <c r="A682" i="17"/>
  <c r="H682" i="17"/>
  <c r="I682" i="17"/>
  <c r="J682" i="17"/>
  <c r="V682" i="17" s="1"/>
  <c r="S682" i="17" s="1"/>
  <c r="K682" i="17"/>
  <c r="L682" i="17"/>
  <c r="AC682" i="17"/>
  <c r="A683" i="17"/>
  <c r="H683" i="17"/>
  <c r="I683" i="17"/>
  <c r="J683" i="17"/>
  <c r="V683" i="17" s="1"/>
  <c r="K683" i="17"/>
  <c r="L683" i="17"/>
  <c r="AC683" i="17"/>
  <c r="A684" i="17"/>
  <c r="H684" i="17"/>
  <c r="I684" i="17"/>
  <c r="J684" i="17"/>
  <c r="V684" i="17" s="1"/>
  <c r="S684" i="17" s="1"/>
  <c r="K684" i="17"/>
  <c r="L684" i="17"/>
  <c r="AC684" i="17"/>
  <c r="A685" i="17"/>
  <c r="H685" i="17"/>
  <c r="I685" i="17"/>
  <c r="J685" i="17"/>
  <c r="V685" i="17" s="1"/>
  <c r="K685" i="17"/>
  <c r="L685" i="17"/>
  <c r="AC685" i="17"/>
  <c r="A686" i="17"/>
  <c r="H686" i="17"/>
  <c r="I686" i="17"/>
  <c r="J686" i="17"/>
  <c r="V686" i="17" s="1"/>
  <c r="S686" i="17" s="1"/>
  <c r="K686" i="17"/>
  <c r="L686" i="17"/>
  <c r="AC686" i="17"/>
  <c r="A687" i="17"/>
  <c r="H687" i="17"/>
  <c r="I687" i="17"/>
  <c r="J687" i="17"/>
  <c r="V687" i="17" s="1"/>
  <c r="K687" i="17"/>
  <c r="L687" i="17"/>
  <c r="AC687" i="17"/>
  <c r="A688" i="17"/>
  <c r="H688" i="17"/>
  <c r="I688" i="17"/>
  <c r="J688" i="17"/>
  <c r="V688" i="17" s="1"/>
  <c r="S688" i="17" s="1"/>
  <c r="K688" i="17"/>
  <c r="L688" i="17"/>
  <c r="AC688" i="17"/>
  <c r="A689" i="17"/>
  <c r="H689" i="17"/>
  <c r="I689" i="17"/>
  <c r="J689" i="17"/>
  <c r="V689" i="17" s="1"/>
  <c r="K689" i="17"/>
  <c r="L689" i="17"/>
  <c r="AC689" i="17"/>
  <c r="A690" i="17"/>
  <c r="H690" i="17"/>
  <c r="I690" i="17"/>
  <c r="J690" i="17"/>
  <c r="V690" i="17" s="1"/>
  <c r="S690" i="17" s="1"/>
  <c r="K690" i="17"/>
  <c r="L690" i="17"/>
  <c r="AC690" i="17"/>
  <c r="A691" i="17"/>
  <c r="H691" i="17"/>
  <c r="I691" i="17"/>
  <c r="J691" i="17"/>
  <c r="V691" i="17" s="1"/>
  <c r="K691" i="17"/>
  <c r="L691" i="17"/>
  <c r="AC691" i="17"/>
  <c r="A692" i="17"/>
  <c r="H692" i="17"/>
  <c r="I692" i="17"/>
  <c r="J692" i="17"/>
  <c r="V692" i="17" s="1"/>
  <c r="S692" i="17" s="1"/>
  <c r="K692" i="17"/>
  <c r="L692" i="17"/>
  <c r="AC692" i="17"/>
  <c r="A693" i="17"/>
  <c r="H693" i="17"/>
  <c r="I693" i="17"/>
  <c r="J693" i="17"/>
  <c r="V693" i="17" s="1"/>
  <c r="K693" i="17"/>
  <c r="L693" i="17"/>
  <c r="AC693" i="17"/>
  <c r="A694" i="17"/>
  <c r="H694" i="17"/>
  <c r="I694" i="17"/>
  <c r="J694" i="17"/>
  <c r="V694" i="17" s="1"/>
  <c r="S694" i="17" s="1"/>
  <c r="K694" i="17"/>
  <c r="L694" i="17"/>
  <c r="AC694" i="17"/>
  <c r="A695" i="17"/>
  <c r="H695" i="17"/>
  <c r="I695" i="17"/>
  <c r="J695" i="17"/>
  <c r="V695" i="17" s="1"/>
  <c r="K695" i="17"/>
  <c r="L695" i="17"/>
  <c r="AC695" i="17"/>
  <c r="A696" i="17"/>
  <c r="H696" i="17"/>
  <c r="I696" i="17"/>
  <c r="J696" i="17"/>
  <c r="V696" i="17" s="1"/>
  <c r="S696" i="17" s="1"/>
  <c r="K696" i="17"/>
  <c r="L696" i="17"/>
  <c r="AC696" i="17"/>
  <c r="A697" i="17"/>
  <c r="H697" i="17"/>
  <c r="I697" i="17"/>
  <c r="J697" i="17"/>
  <c r="V697" i="17" s="1"/>
  <c r="K697" i="17"/>
  <c r="L697" i="17"/>
  <c r="AC697" i="17"/>
  <c r="A698" i="17"/>
  <c r="H698" i="17"/>
  <c r="I698" i="17"/>
  <c r="J698" i="17"/>
  <c r="V698" i="17" s="1"/>
  <c r="S698" i="17" s="1"/>
  <c r="K698" i="17"/>
  <c r="L698" i="17"/>
  <c r="AC698" i="17"/>
  <c r="A699" i="17"/>
  <c r="H699" i="17"/>
  <c r="I699" i="17"/>
  <c r="J699" i="17"/>
  <c r="V699" i="17" s="1"/>
  <c r="K699" i="17"/>
  <c r="L699" i="17"/>
  <c r="AC699" i="17"/>
  <c r="A700" i="17"/>
  <c r="H700" i="17"/>
  <c r="I700" i="17"/>
  <c r="J700" i="17"/>
  <c r="V700" i="17" s="1"/>
  <c r="S700" i="17" s="1"/>
  <c r="K700" i="17"/>
  <c r="L700" i="17"/>
  <c r="AC700" i="17"/>
  <c r="A701" i="17"/>
  <c r="H701" i="17"/>
  <c r="I701" i="17"/>
  <c r="J701" i="17"/>
  <c r="V701" i="17" s="1"/>
  <c r="K701" i="17"/>
  <c r="L701" i="17"/>
  <c r="AC701" i="17"/>
  <c r="A702" i="17"/>
  <c r="H702" i="17"/>
  <c r="I702" i="17"/>
  <c r="J702" i="17"/>
  <c r="K702" i="17"/>
  <c r="L702" i="17"/>
  <c r="V702" i="17"/>
  <c r="S702" i="17" s="1"/>
  <c r="AC702" i="17"/>
  <c r="A703" i="17"/>
  <c r="H703" i="17"/>
  <c r="I703" i="17"/>
  <c r="J703" i="17"/>
  <c r="V703" i="17" s="1"/>
  <c r="K703" i="17"/>
  <c r="L703" i="17"/>
  <c r="AC703" i="17"/>
  <c r="A704" i="17"/>
  <c r="H704" i="17"/>
  <c r="I704" i="17"/>
  <c r="J704" i="17"/>
  <c r="V704" i="17" s="1"/>
  <c r="S704" i="17" s="1"/>
  <c r="K704" i="17"/>
  <c r="L704" i="17"/>
  <c r="AC704" i="17"/>
  <c r="A705" i="17"/>
  <c r="H705" i="17"/>
  <c r="I705" i="17"/>
  <c r="J705" i="17"/>
  <c r="V705" i="17" s="1"/>
  <c r="K705" i="17"/>
  <c r="L705" i="17"/>
  <c r="AC705" i="17"/>
  <c r="A706" i="17"/>
  <c r="H706" i="17"/>
  <c r="I706" i="17"/>
  <c r="J706" i="17"/>
  <c r="V706" i="17" s="1"/>
  <c r="S706" i="17" s="1"/>
  <c r="K706" i="17"/>
  <c r="L706" i="17"/>
  <c r="AC706" i="17"/>
  <c r="A707" i="17"/>
  <c r="H707" i="17"/>
  <c r="I707" i="17"/>
  <c r="J707" i="17"/>
  <c r="V707" i="17" s="1"/>
  <c r="S707" i="17" s="1"/>
  <c r="K707" i="17"/>
  <c r="L707" i="17"/>
  <c r="AC707" i="17"/>
  <c r="A708" i="17"/>
  <c r="H708" i="17"/>
  <c r="I708" i="17"/>
  <c r="J708" i="17"/>
  <c r="V708" i="17" s="1"/>
  <c r="K708" i="17"/>
  <c r="L708" i="17"/>
  <c r="AC708" i="17"/>
  <c r="A709" i="17"/>
  <c r="H709" i="17"/>
  <c r="I709" i="17"/>
  <c r="J709" i="17"/>
  <c r="V709" i="17" s="1"/>
  <c r="S709" i="17" s="1"/>
  <c r="K709" i="17"/>
  <c r="L709" i="17"/>
  <c r="AC709" i="17"/>
  <c r="A710" i="17"/>
  <c r="H710" i="17"/>
  <c r="I710" i="17"/>
  <c r="J710" i="17"/>
  <c r="K710" i="17"/>
  <c r="L710" i="17"/>
  <c r="V710" i="17"/>
  <c r="AC710" i="17"/>
  <c r="A711" i="17"/>
  <c r="H711" i="17"/>
  <c r="I711" i="17"/>
  <c r="J711" i="17"/>
  <c r="V711" i="17" s="1"/>
  <c r="K711" i="17"/>
  <c r="L711" i="17"/>
  <c r="S711" i="17"/>
  <c r="W711" i="17" s="1"/>
  <c r="AA711" i="17" s="1"/>
  <c r="X711" i="17"/>
  <c r="AB711" i="17" s="1"/>
  <c r="AC711" i="17"/>
  <c r="A712" i="17"/>
  <c r="H712" i="17"/>
  <c r="I712" i="17"/>
  <c r="J712" i="17"/>
  <c r="V712" i="17" s="1"/>
  <c r="K712" i="17"/>
  <c r="L712" i="17"/>
  <c r="AC712" i="17"/>
  <c r="A713" i="17"/>
  <c r="H713" i="17"/>
  <c r="I713" i="17"/>
  <c r="J713" i="17"/>
  <c r="V713" i="17" s="1"/>
  <c r="X713" i="17" s="1"/>
  <c r="AB713" i="17" s="1"/>
  <c r="K713" i="17"/>
  <c r="L713" i="17"/>
  <c r="AC713" i="17"/>
  <c r="A714" i="17"/>
  <c r="H714" i="17"/>
  <c r="I714" i="17"/>
  <c r="J714" i="17"/>
  <c r="V714" i="17" s="1"/>
  <c r="K714" i="17"/>
  <c r="L714" i="17"/>
  <c r="AC714" i="17"/>
  <c r="A715" i="17"/>
  <c r="H715" i="17"/>
  <c r="I715" i="17"/>
  <c r="J715" i="17"/>
  <c r="V715" i="17" s="1"/>
  <c r="X715" i="17" s="1"/>
  <c r="AB715" i="17" s="1"/>
  <c r="K715" i="17"/>
  <c r="L715" i="17"/>
  <c r="AC715" i="17"/>
  <c r="A716" i="17"/>
  <c r="H716" i="17"/>
  <c r="I716" i="17"/>
  <c r="J716" i="17"/>
  <c r="V716" i="17" s="1"/>
  <c r="K716" i="17"/>
  <c r="L716" i="17"/>
  <c r="AC716" i="17"/>
  <c r="A717" i="17"/>
  <c r="H717" i="17"/>
  <c r="I717" i="17"/>
  <c r="J717" i="17"/>
  <c r="V717" i="17" s="1"/>
  <c r="S717" i="17" s="1"/>
  <c r="K717" i="17"/>
  <c r="L717" i="17"/>
  <c r="AC717" i="17"/>
  <c r="A718" i="17"/>
  <c r="H718" i="17"/>
  <c r="I718" i="17"/>
  <c r="J718" i="17"/>
  <c r="V718" i="17" s="1"/>
  <c r="K718" i="17"/>
  <c r="L718" i="17"/>
  <c r="AC718" i="17"/>
  <c r="A719" i="17"/>
  <c r="H719" i="17"/>
  <c r="I719" i="17"/>
  <c r="J719" i="17"/>
  <c r="V719" i="17" s="1"/>
  <c r="S719" i="17" s="1"/>
  <c r="K719" i="17"/>
  <c r="L719" i="17"/>
  <c r="AC719" i="17"/>
  <c r="A720" i="17"/>
  <c r="H720" i="17"/>
  <c r="I720" i="17"/>
  <c r="J720" i="17"/>
  <c r="V720" i="17" s="1"/>
  <c r="K720" i="17"/>
  <c r="L720" i="17"/>
  <c r="AC720" i="17"/>
  <c r="A721" i="17"/>
  <c r="H721" i="17"/>
  <c r="I721" i="17"/>
  <c r="J721" i="17"/>
  <c r="V721" i="17" s="1"/>
  <c r="X721" i="17" s="1"/>
  <c r="AB721" i="17" s="1"/>
  <c r="K721" i="17"/>
  <c r="L721" i="17"/>
  <c r="AC721" i="17"/>
  <c r="A722" i="17"/>
  <c r="H722" i="17"/>
  <c r="I722" i="17"/>
  <c r="J722" i="17"/>
  <c r="V722" i="17" s="1"/>
  <c r="K722" i="17"/>
  <c r="L722" i="17"/>
  <c r="AC722" i="17"/>
  <c r="A723" i="17"/>
  <c r="H723" i="17"/>
  <c r="I723" i="17"/>
  <c r="J723" i="17"/>
  <c r="V723" i="17" s="1"/>
  <c r="S723" i="17" s="1"/>
  <c r="K723" i="17"/>
  <c r="L723" i="17"/>
  <c r="AC723" i="17"/>
  <c r="A724" i="17"/>
  <c r="H724" i="17"/>
  <c r="I724" i="17"/>
  <c r="J724" i="17"/>
  <c r="V724" i="17" s="1"/>
  <c r="K724" i="17"/>
  <c r="L724" i="17"/>
  <c r="AC724" i="17"/>
  <c r="A725" i="17"/>
  <c r="H725" i="17"/>
  <c r="I725" i="17"/>
  <c r="J725" i="17"/>
  <c r="V725" i="17" s="1"/>
  <c r="S725" i="17" s="1"/>
  <c r="K725" i="17"/>
  <c r="L725" i="17"/>
  <c r="AC725" i="17"/>
  <c r="A726" i="17"/>
  <c r="H726" i="17"/>
  <c r="I726" i="17"/>
  <c r="J726" i="17"/>
  <c r="V726" i="17" s="1"/>
  <c r="K726" i="17"/>
  <c r="L726" i="17"/>
  <c r="AC726" i="17"/>
  <c r="A727" i="17"/>
  <c r="H727" i="17"/>
  <c r="I727" i="17"/>
  <c r="J727" i="17"/>
  <c r="V727" i="17" s="1"/>
  <c r="X727" i="17" s="1"/>
  <c r="AB727" i="17" s="1"/>
  <c r="K727" i="17"/>
  <c r="L727" i="17"/>
  <c r="AC727" i="17"/>
  <c r="A728" i="17"/>
  <c r="H728" i="17"/>
  <c r="I728" i="17"/>
  <c r="J728" i="17"/>
  <c r="V728" i="17" s="1"/>
  <c r="K728" i="17"/>
  <c r="L728" i="17"/>
  <c r="AC728" i="17"/>
  <c r="A729" i="17"/>
  <c r="H729" i="17"/>
  <c r="I729" i="17"/>
  <c r="J729" i="17"/>
  <c r="V729" i="17" s="1"/>
  <c r="X729" i="17" s="1"/>
  <c r="AB729" i="17" s="1"/>
  <c r="K729" i="17"/>
  <c r="L729" i="17"/>
  <c r="AC729" i="17"/>
  <c r="A730" i="17"/>
  <c r="H730" i="17"/>
  <c r="I730" i="17"/>
  <c r="J730" i="17"/>
  <c r="V730" i="17" s="1"/>
  <c r="K730" i="17"/>
  <c r="L730" i="17"/>
  <c r="AC730" i="17"/>
  <c r="A731" i="17"/>
  <c r="H731" i="17"/>
  <c r="I731" i="17"/>
  <c r="J731" i="17"/>
  <c r="V731" i="17" s="1"/>
  <c r="S731" i="17" s="1"/>
  <c r="U731" i="17" s="1"/>
  <c r="K731" i="17"/>
  <c r="L731" i="17"/>
  <c r="AC731" i="17"/>
  <c r="A732" i="17"/>
  <c r="H732" i="17"/>
  <c r="I732" i="17"/>
  <c r="J732" i="17"/>
  <c r="V732" i="17" s="1"/>
  <c r="K732" i="17"/>
  <c r="L732" i="17"/>
  <c r="AC732" i="17"/>
  <c r="A733" i="17"/>
  <c r="H733" i="17"/>
  <c r="I733" i="17"/>
  <c r="J733" i="17"/>
  <c r="V733" i="17" s="1"/>
  <c r="S733" i="17" s="1"/>
  <c r="K733" i="17"/>
  <c r="L733" i="17"/>
  <c r="AC733" i="17"/>
  <c r="A734" i="17"/>
  <c r="H734" i="17"/>
  <c r="I734" i="17"/>
  <c r="J734" i="17"/>
  <c r="V734" i="17" s="1"/>
  <c r="K734" i="17"/>
  <c r="L734" i="17"/>
  <c r="AC734" i="17"/>
  <c r="A735" i="17"/>
  <c r="H735" i="17"/>
  <c r="I735" i="17"/>
  <c r="J735" i="17"/>
  <c r="V735" i="17" s="1"/>
  <c r="X735" i="17" s="1"/>
  <c r="AB735" i="17" s="1"/>
  <c r="K735" i="17"/>
  <c r="L735" i="17"/>
  <c r="AC735" i="17"/>
  <c r="A736" i="17"/>
  <c r="H736" i="17"/>
  <c r="I736" i="17"/>
  <c r="J736" i="17"/>
  <c r="V736" i="17" s="1"/>
  <c r="K736" i="17"/>
  <c r="L736" i="17"/>
  <c r="AC736" i="17"/>
  <c r="A737" i="17"/>
  <c r="H737" i="17"/>
  <c r="I737" i="17"/>
  <c r="J737" i="17"/>
  <c r="V737" i="17" s="1"/>
  <c r="X737" i="17" s="1"/>
  <c r="AB737" i="17" s="1"/>
  <c r="K737" i="17"/>
  <c r="L737" i="17"/>
  <c r="AC737" i="17"/>
  <c r="A738" i="17"/>
  <c r="H738" i="17"/>
  <c r="I738" i="17"/>
  <c r="J738" i="17"/>
  <c r="V738" i="17" s="1"/>
  <c r="K738" i="17"/>
  <c r="L738" i="17"/>
  <c r="AC738" i="17"/>
  <c r="A739" i="17"/>
  <c r="H739" i="17"/>
  <c r="I739" i="17"/>
  <c r="J739" i="17"/>
  <c r="V739" i="17" s="1"/>
  <c r="S739" i="17" s="1"/>
  <c r="U739" i="17" s="1"/>
  <c r="K739" i="17"/>
  <c r="L739" i="17"/>
  <c r="AC739" i="17"/>
  <c r="A740" i="17"/>
  <c r="H740" i="17"/>
  <c r="I740" i="17"/>
  <c r="J740" i="17"/>
  <c r="V740" i="17" s="1"/>
  <c r="K740" i="17"/>
  <c r="L740" i="17"/>
  <c r="AC740" i="17"/>
  <c r="A741" i="17"/>
  <c r="H741" i="17"/>
  <c r="I741" i="17"/>
  <c r="J741" i="17"/>
  <c r="V741" i="17" s="1"/>
  <c r="S741" i="17" s="1"/>
  <c r="K741" i="17"/>
  <c r="L741" i="17"/>
  <c r="AC741" i="17"/>
  <c r="A742" i="17"/>
  <c r="H742" i="17"/>
  <c r="I742" i="17"/>
  <c r="J742" i="17"/>
  <c r="V742" i="17" s="1"/>
  <c r="K742" i="17"/>
  <c r="L742" i="17"/>
  <c r="AC742" i="17"/>
  <c r="A743" i="17"/>
  <c r="H743" i="17"/>
  <c r="I743" i="17"/>
  <c r="J743" i="17"/>
  <c r="V743" i="17" s="1"/>
  <c r="X743" i="17" s="1"/>
  <c r="AB743" i="17" s="1"/>
  <c r="K743" i="17"/>
  <c r="L743" i="17"/>
  <c r="AC743" i="17"/>
  <c r="A744" i="17"/>
  <c r="H744" i="17"/>
  <c r="I744" i="17"/>
  <c r="J744" i="17"/>
  <c r="V744" i="17" s="1"/>
  <c r="K744" i="17"/>
  <c r="L744" i="17"/>
  <c r="AC744" i="17"/>
  <c r="A745" i="17"/>
  <c r="H745" i="17"/>
  <c r="I745" i="17"/>
  <c r="J745" i="17"/>
  <c r="V745" i="17" s="1"/>
  <c r="X745" i="17" s="1"/>
  <c r="AB745" i="17" s="1"/>
  <c r="K745" i="17"/>
  <c r="L745" i="17"/>
  <c r="AC745" i="17"/>
  <c r="A746" i="17"/>
  <c r="H746" i="17"/>
  <c r="I746" i="17"/>
  <c r="J746" i="17"/>
  <c r="V746" i="17" s="1"/>
  <c r="K746" i="17"/>
  <c r="L746" i="17"/>
  <c r="AC746" i="17"/>
  <c r="A747" i="17"/>
  <c r="H747" i="17"/>
  <c r="I747" i="17"/>
  <c r="J747" i="17"/>
  <c r="V747" i="17" s="1"/>
  <c r="S747" i="17" s="1"/>
  <c r="U747" i="17" s="1"/>
  <c r="K747" i="17"/>
  <c r="L747" i="17"/>
  <c r="AC747" i="17"/>
  <c r="A748" i="17"/>
  <c r="H748" i="17"/>
  <c r="I748" i="17"/>
  <c r="J748" i="17"/>
  <c r="V748" i="17" s="1"/>
  <c r="K748" i="17"/>
  <c r="L748" i="17"/>
  <c r="AC748" i="17"/>
  <c r="A749" i="17"/>
  <c r="H749" i="17"/>
  <c r="I749" i="17"/>
  <c r="J749" i="17"/>
  <c r="V749" i="17" s="1"/>
  <c r="S749" i="17" s="1"/>
  <c r="K749" i="17"/>
  <c r="L749" i="17"/>
  <c r="AC749" i="17"/>
  <c r="A750" i="17"/>
  <c r="H750" i="17"/>
  <c r="I750" i="17"/>
  <c r="J750" i="17"/>
  <c r="V750" i="17" s="1"/>
  <c r="K750" i="17"/>
  <c r="L750" i="17"/>
  <c r="AC750" i="17"/>
  <c r="A751" i="17"/>
  <c r="H751" i="17"/>
  <c r="I751" i="17"/>
  <c r="J751" i="17"/>
  <c r="V751" i="17" s="1"/>
  <c r="X751" i="17" s="1"/>
  <c r="AB751" i="17" s="1"/>
  <c r="K751" i="17"/>
  <c r="L751" i="17"/>
  <c r="AC751" i="17"/>
  <c r="A752" i="17"/>
  <c r="H752" i="17"/>
  <c r="I752" i="17"/>
  <c r="J752" i="17"/>
  <c r="V752" i="17" s="1"/>
  <c r="K752" i="17"/>
  <c r="L752" i="17"/>
  <c r="AC752" i="17"/>
  <c r="A753" i="17"/>
  <c r="H753" i="17"/>
  <c r="I753" i="17"/>
  <c r="J753" i="17"/>
  <c r="V753" i="17" s="1"/>
  <c r="X753" i="17" s="1"/>
  <c r="AB753" i="17" s="1"/>
  <c r="K753" i="17"/>
  <c r="L753" i="17"/>
  <c r="AC753" i="17"/>
  <c r="A754" i="17"/>
  <c r="H754" i="17"/>
  <c r="I754" i="17"/>
  <c r="J754" i="17"/>
  <c r="V754" i="17" s="1"/>
  <c r="K754" i="17"/>
  <c r="L754" i="17"/>
  <c r="AC754" i="17"/>
  <c r="A755" i="17"/>
  <c r="H755" i="17"/>
  <c r="I755" i="17"/>
  <c r="J755" i="17"/>
  <c r="V755" i="17" s="1"/>
  <c r="S755" i="17" s="1"/>
  <c r="K755" i="17"/>
  <c r="L755" i="17"/>
  <c r="AC755" i="17"/>
  <c r="A756" i="17"/>
  <c r="H756" i="17"/>
  <c r="I756" i="17"/>
  <c r="J756" i="17"/>
  <c r="V756" i="17" s="1"/>
  <c r="K756" i="17"/>
  <c r="L756" i="17"/>
  <c r="AC756" i="17"/>
  <c r="A757" i="17"/>
  <c r="H757" i="17"/>
  <c r="I757" i="17"/>
  <c r="J757" i="17"/>
  <c r="V757" i="17" s="1"/>
  <c r="S757" i="17" s="1"/>
  <c r="K757" i="17"/>
  <c r="L757" i="17"/>
  <c r="AC757" i="17"/>
  <c r="A758" i="17"/>
  <c r="H758" i="17"/>
  <c r="I758" i="17"/>
  <c r="J758" i="17"/>
  <c r="V758" i="17" s="1"/>
  <c r="K758" i="17"/>
  <c r="L758" i="17"/>
  <c r="AC758" i="17"/>
  <c r="A759" i="17"/>
  <c r="H759" i="17"/>
  <c r="I759" i="17"/>
  <c r="J759" i="17"/>
  <c r="V759" i="17" s="1"/>
  <c r="X759" i="17" s="1"/>
  <c r="AB759" i="17" s="1"/>
  <c r="K759" i="17"/>
  <c r="L759" i="17"/>
  <c r="AC759" i="17"/>
  <c r="A760" i="17"/>
  <c r="H760" i="17"/>
  <c r="I760" i="17"/>
  <c r="J760" i="17"/>
  <c r="V760" i="17" s="1"/>
  <c r="K760" i="17"/>
  <c r="L760" i="17"/>
  <c r="AC760" i="17"/>
  <c r="A761" i="17"/>
  <c r="H761" i="17"/>
  <c r="I761" i="17"/>
  <c r="J761" i="17"/>
  <c r="V761" i="17" s="1"/>
  <c r="X761" i="17" s="1"/>
  <c r="AB761" i="17" s="1"/>
  <c r="K761" i="17"/>
  <c r="L761" i="17"/>
  <c r="AC761" i="17"/>
  <c r="A762" i="17"/>
  <c r="H762" i="17"/>
  <c r="I762" i="17"/>
  <c r="J762" i="17"/>
  <c r="V762" i="17" s="1"/>
  <c r="K762" i="17"/>
  <c r="L762" i="17"/>
  <c r="AC762" i="17"/>
  <c r="A763" i="17"/>
  <c r="H763" i="17"/>
  <c r="I763" i="17"/>
  <c r="J763" i="17"/>
  <c r="V763" i="17" s="1"/>
  <c r="S763" i="17" s="1"/>
  <c r="K763" i="17"/>
  <c r="L763" i="17"/>
  <c r="AC763" i="17"/>
  <c r="A764" i="17"/>
  <c r="H764" i="17"/>
  <c r="I764" i="17"/>
  <c r="J764" i="17"/>
  <c r="V764" i="17" s="1"/>
  <c r="K764" i="17"/>
  <c r="L764" i="17"/>
  <c r="AC764" i="17"/>
  <c r="A765" i="17"/>
  <c r="H765" i="17"/>
  <c r="I765" i="17"/>
  <c r="J765" i="17"/>
  <c r="V765" i="17" s="1"/>
  <c r="S765" i="17" s="1"/>
  <c r="K765" i="17"/>
  <c r="L765" i="17"/>
  <c r="AC765" i="17"/>
  <c r="A766" i="17"/>
  <c r="H766" i="17"/>
  <c r="I766" i="17"/>
  <c r="J766" i="17"/>
  <c r="V766" i="17" s="1"/>
  <c r="K766" i="17"/>
  <c r="L766" i="17"/>
  <c r="AC766" i="17"/>
  <c r="A767" i="17"/>
  <c r="H767" i="17"/>
  <c r="I767" i="17"/>
  <c r="J767" i="17"/>
  <c r="V767" i="17" s="1"/>
  <c r="X767" i="17" s="1"/>
  <c r="AB767" i="17" s="1"/>
  <c r="K767" i="17"/>
  <c r="L767" i="17"/>
  <c r="AC767" i="17"/>
  <c r="A768" i="17"/>
  <c r="H768" i="17"/>
  <c r="I768" i="17"/>
  <c r="J768" i="17"/>
  <c r="V768" i="17" s="1"/>
  <c r="K768" i="17"/>
  <c r="L768" i="17"/>
  <c r="AC768" i="17"/>
  <c r="A769" i="17"/>
  <c r="H769" i="17"/>
  <c r="I769" i="17"/>
  <c r="J769" i="17"/>
  <c r="V769" i="17" s="1"/>
  <c r="K769" i="17"/>
  <c r="L769" i="17"/>
  <c r="AC769" i="17"/>
  <c r="A770" i="17"/>
  <c r="H770" i="17"/>
  <c r="I770" i="17"/>
  <c r="J770" i="17"/>
  <c r="V770" i="17" s="1"/>
  <c r="K770" i="17"/>
  <c r="L770" i="17"/>
  <c r="AC770" i="17"/>
  <c r="A771" i="17"/>
  <c r="H771" i="17"/>
  <c r="I771" i="17"/>
  <c r="J771" i="17"/>
  <c r="V771" i="17" s="1"/>
  <c r="S771" i="17" s="1"/>
  <c r="U771" i="17" s="1"/>
  <c r="K771" i="17"/>
  <c r="L771" i="17"/>
  <c r="AC771" i="17"/>
  <c r="A772" i="17"/>
  <c r="H772" i="17"/>
  <c r="I772" i="17"/>
  <c r="J772" i="17"/>
  <c r="V772" i="17" s="1"/>
  <c r="K772" i="17"/>
  <c r="L772" i="17"/>
  <c r="AC772" i="17"/>
  <c r="A773" i="17"/>
  <c r="H773" i="17"/>
  <c r="I773" i="17"/>
  <c r="J773" i="17"/>
  <c r="V773" i="17" s="1"/>
  <c r="S773" i="17" s="1"/>
  <c r="K773" i="17"/>
  <c r="L773" i="17"/>
  <c r="AC773" i="17"/>
  <c r="A774" i="17"/>
  <c r="H774" i="17"/>
  <c r="I774" i="17"/>
  <c r="J774" i="17"/>
  <c r="V774" i="17" s="1"/>
  <c r="K774" i="17"/>
  <c r="L774" i="17"/>
  <c r="AC774" i="17"/>
  <c r="A775" i="17"/>
  <c r="H775" i="17"/>
  <c r="I775" i="17"/>
  <c r="J775" i="17"/>
  <c r="V775" i="17" s="1"/>
  <c r="X775" i="17" s="1"/>
  <c r="AB775" i="17" s="1"/>
  <c r="K775" i="17"/>
  <c r="L775" i="17"/>
  <c r="AC775" i="17"/>
  <c r="A776" i="17"/>
  <c r="H776" i="17"/>
  <c r="I776" i="17"/>
  <c r="J776" i="17"/>
  <c r="V776" i="17" s="1"/>
  <c r="K776" i="17"/>
  <c r="L776" i="17"/>
  <c r="AC776" i="17"/>
  <c r="A777" i="17"/>
  <c r="H777" i="17"/>
  <c r="I777" i="17"/>
  <c r="J777" i="17"/>
  <c r="V777" i="17" s="1"/>
  <c r="X777" i="17" s="1"/>
  <c r="AB777" i="17" s="1"/>
  <c r="K777" i="17"/>
  <c r="L777" i="17"/>
  <c r="AC777" i="17"/>
  <c r="A778" i="17"/>
  <c r="H778" i="17"/>
  <c r="I778" i="17"/>
  <c r="J778" i="17"/>
  <c r="V778" i="17" s="1"/>
  <c r="K778" i="17"/>
  <c r="L778" i="17"/>
  <c r="AC778" i="17"/>
  <c r="A779" i="17"/>
  <c r="H779" i="17"/>
  <c r="I779" i="17"/>
  <c r="J779" i="17"/>
  <c r="V779" i="17" s="1"/>
  <c r="S779" i="17" s="1"/>
  <c r="K779" i="17"/>
  <c r="L779" i="17"/>
  <c r="AC779" i="17"/>
  <c r="A780" i="17"/>
  <c r="H780" i="17"/>
  <c r="I780" i="17"/>
  <c r="J780" i="17"/>
  <c r="V780" i="17" s="1"/>
  <c r="K780" i="17"/>
  <c r="L780" i="17"/>
  <c r="AC780" i="17"/>
  <c r="A781" i="17"/>
  <c r="H781" i="17"/>
  <c r="I781" i="17"/>
  <c r="J781" i="17"/>
  <c r="V781" i="17" s="1"/>
  <c r="S781" i="17" s="1"/>
  <c r="K781" i="17"/>
  <c r="L781" i="17"/>
  <c r="AC781" i="17"/>
  <c r="A782" i="17"/>
  <c r="H782" i="17"/>
  <c r="I782" i="17"/>
  <c r="J782" i="17"/>
  <c r="V782" i="17" s="1"/>
  <c r="K782" i="17"/>
  <c r="L782" i="17"/>
  <c r="AC782" i="17"/>
  <c r="A783" i="17"/>
  <c r="H783" i="17"/>
  <c r="I783" i="17"/>
  <c r="J783" i="17"/>
  <c r="V783" i="17" s="1"/>
  <c r="X783" i="17" s="1"/>
  <c r="AB783" i="17" s="1"/>
  <c r="K783" i="17"/>
  <c r="L783" i="17"/>
  <c r="AC783" i="17"/>
  <c r="A784" i="17"/>
  <c r="H784" i="17"/>
  <c r="I784" i="17"/>
  <c r="J784" i="17"/>
  <c r="V784" i="17" s="1"/>
  <c r="K784" i="17"/>
  <c r="L784" i="17"/>
  <c r="AC784" i="17"/>
  <c r="A785" i="17"/>
  <c r="H785" i="17"/>
  <c r="I785" i="17"/>
  <c r="J785" i="17"/>
  <c r="V785" i="17" s="1"/>
  <c r="K785" i="17"/>
  <c r="L785" i="17"/>
  <c r="AC785" i="17"/>
  <c r="A786" i="17"/>
  <c r="H786" i="17"/>
  <c r="I786" i="17"/>
  <c r="J786" i="17"/>
  <c r="V786" i="17" s="1"/>
  <c r="K786" i="17"/>
  <c r="L786" i="17"/>
  <c r="AC786" i="17"/>
  <c r="A787" i="17"/>
  <c r="H787" i="17"/>
  <c r="I787" i="17"/>
  <c r="J787" i="17"/>
  <c r="V787" i="17" s="1"/>
  <c r="S787" i="17" s="1"/>
  <c r="U787" i="17" s="1"/>
  <c r="K787" i="17"/>
  <c r="L787" i="17"/>
  <c r="AC787" i="17"/>
  <c r="A788" i="17"/>
  <c r="H788" i="17"/>
  <c r="I788" i="17"/>
  <c r="J788" i="17"/>
  <c r="V788" i="17" s="1"/>
  <c r="K788" i="17"/>
  <c r="L788" i="17"/>
  <c r="AC788" i="17"/>
  <c r="A789" i="17"/>
  <c r="H789" i="17"/>
  <c r="I789" i="17"/>
  <c r="J789" i="17"/>
  <c r="V789" i="17" s="1"/>
  <c r="X789" i="17" s="1"/>
  <c r="AB789" i="17" s="1"/>
  <c r="K789" i="17"/>
  <c r="L789" i="17"/>
  <c r="AC789" i="17"/>
  <c r="A790" i="17"/>
  <c r="H790" i="17"/>
  <c r="I790" i="17"/>
  <c r="J790" i="17"/>
  <c r="V790" i="17" s="1"/>
  <c r="K790" i="17"/>
  <c r="L790" i="17"/>
  <c r="AC790" i="17"/>
  <c r="A791" i="17"/>
  <c r="H791" i="17"/>
  <c r="I791" i="17"/>
  <c r="J791" i="17"/>
  <c r="V791" i="17" s="1"/>
  <c r="X791" i="17" s="1"/>
  <c r="AB791" i="17" s="1"/>
  <c r="K791" i="17"/>
  <c r="L791" i="17"/>
  <c r="AC791" i="17"/>
  <c r="A792" i="17"/>
  <c r="H792" i="17"/>
  <c r="I792" i="17"/>
  <c r="J792" i="17"/>
  <c r="K792" i="17"/>
  <c r="L792" i="17"/>
  <c r="V792" i="17"/>
  <c r="AC792" i="17"/>
  <c r="A793" i="17"/>
  <c r="H793" i="17"/>
  <c r="I793" i="17"/>
  <c r="J793" i="17"/>
  <c r="V793" i="17" s="1"/>
  <c r="K793" i="17"/>
  <c r="L793" i="17"/>
  <c r="S793" i="17"/>
  <c r="U793" i="17" s="1"/>
  <c r="X793" i="17"/>
  <c r="AB793" i="17" s="1"/>
  <c r="AC793" i="17"/>
  <c r="A794" i="17"/>
  <c r="H794" i="17"/>
  <c r="I794" i="17"/>
  <c r="J794" i="17"/>
  <c r="V794" i="17" s="1"/>
  <c r="K794" i="17"/>
  <c r="L794" i="17"/>
  <c r="AC794" i="17"/>
  <c r="A795" i="17"/>
  <c r="H795" i="17"/>
  <c r="I795" i="17"/>
  <c r="J795" i="17"/>
  <c r="V795" i="17" s="1"/>
  <c r="S795" i="17" s="1"/>
  <c r="U795" i="17" s="1"/>
  <c r="K795" i="17"/>
  <c r="L795" i="17"/>
  <c r="X795" i="17"/>
  <c r="AB795" i="17" s="1"/>
  <c r="AC795" i="17"/>
  <c r="A796" i="17"/>
  <c r="H796" i="17"/>
  <c r="I796" i="17"/>
  <c r="J796" i="17"/>
  <c r="V796" i="17" s="1"/>
  <c r="K796" i="17"/>
  <c r="L796" i="17"/>
  <c r="AC796" i="17"/>
  <c r="A797" i="17"/>
  <c r="H797" i="17"/>
  <c r="I797" i="17"/>
  <c r="J797" i="17"/>
  <c r="V797" i="17" s="1"/>
  <c r="S797" i="17" s="1"/>
  <c r="K797" i="17"/>
  <c r="L797" i="17"/>
  <c r="AC797" i="17"/>
  <c r="A798" i="17"/>
  <c r="H798" i="17"/>
  <c r="I798" i="17"/>
  <c r="J798" i="17"/>
  <c r="V798" i="17" s="1"/>
  <c r="K798" i="17"/>
  <c r="L798" i="17"/>
  <c r="AC798" i="17"/>
  <c r="A799" i="17"/>
  <c r="H799" i="17"/>
  <c r="I799" i="17"/>
  <c r="J799" i="17"/>
  <c r="V799" i="17" s="1"/>
  <c r="X799" i="17" s="1"/>
  <c r="AB799" i="17" s="1"/>
  <c r="K799" i="17"/>
  <c r="L799" i="17"/>
  <c r="AC799" i="17"/>
  <c r="A800" i="17"/>
  <c r="H800" i="17"/>
  <c r="I800" i="17"/>
  <c r="J800" i="17"/>
  <c r="V800" i="17" s="1"/>
  <c r="K800" i="17"/>
  <c r="L800" i="17"/>
  <c r="AC800" i="17"/>
  <c r="A801" i="17"/>
  <c r="H801" i="17"/>
  <c r="I801" i="17"/>
  <c r="J801" i="17"/>
  <c r="V801" i="17" s="1"/>
  <c r="S801" i="17" s="1"/>
  <c r="K801" i="17"/>
  <c r="L801" i="17"/>
  <c r="AC801" i="17"/>
  <c r="A802" i="17"/>
  <c r="H802" i="17"/>
  <c r="I802" i="17"/>
  <c r="J802" i="17"/>
  <c r="V802" i="17" s="1"/>
  <c r="K802" i="17"/>
  <c r="L802" i="17"/>
  <c r="AC802" i="17"/>
  <c r="E13" i="6"/>
  <c r="E3" i="6"/>
  <c r="D3" i="6"/>
  <c r="E53" i="6"/>
  <c r="E49" i="6"/>
  <c r="E44" i="6"/>
  <c r="E18" i="6"/>
  <c r="E25" i="6"/>
  <c r="E36" i="6"/>
  <c r="E8" i="6"/>
  <c r="T5" i="17"/>
  <c r="U4" i="17"/>
  <c r="P4" i="17"/>
  <c r="S4" i="17"/>
  <c r="L3" i="19"/>
  <c r="I3" i="19"/>
  <c r="N3" i="19"/>
  <c r="T4" i="17"/>
  <c r="L7" i="17"/>
  <c r="L11" i="17"/>
  <c r="L8" i="17"/>
  <c r="X400" i="17" l="1"/>
  <c r="AB400" i="17" s="1"/>
  <c r="X707" i="17"/>
  <c r="AB707" i="17" s="1"/>
  <c r="W588" i="17"/>
  <c r="AA588" i="17" s="1"/>
  <c r="X570" i="17"/>
  <c r="AB570" i="17" s="1"/>
  <c r="X306" i="17"/>
  <c r="AB306" i="17" s="1"/>
  <c r="S266" i="17"/>
  <c r="W266" i="17" s="1"/>
  <c r="AA266" i="17" s="1"/>
  <c r="S258" i="17"/>
  <c r="W258" i="17" s="1"/>
  <c r="AA258" i="17" s="1"/>
  <c r="X175" i="17"/>
  <c r="W175" i="17" s="1"/>
  <c r="AA175" i="17" s="1"/>
  <c r="X117" i="17"/>
  <c r="AB117" i="17" s="1"/>
  <c r="X87" i="17"/>
  <c r="AB87" i="17" s="1"/>
  <c r="S81" i="17"/>
  <c r="X79" i="17"/>
  <c r="AB79" i="17" s="1"/>
  <c r="U723" i="17"/>
  <c r="Z723" i="17"/>
  <c r="X723" i="17"/>
  <c r="AB723" i="17" s="1"/>
  <c r="X527" i="17"/>
  <c r="AB527" i="17" s="1"/>
  <c r="X402" i="17"/>
  <c r="AB402" i="17" s="1"/>
  <c r="X398" i="17"/>
  <c r="AB398" i="17" s="1"/>
  <c r="S391" i="17"/>
  <c r="W391" i="17" s="1"/>
  <c r="AA391" i="17" s="1"/>
  <c r="S389" i="17"/>
  <c r="S381" i="17"/>
  <c r="S373" i="17"/>
  <c r="S346" i="17"/>
  <c r="S298" i="17"/>
  <c r="U298" i="17" s="1"/>
  <c r="X247" i="17"/>
  <c r="AB247" i="17" s="1"/>
  <c r="X219" i="17"/>
  <c r="AB219" i="17" s="1"/>
  <c r="X201" i="17"/>
  <c r="AB201" i="17" s="1"/>
  <c r="X113" i="17"/>
  <c r="AB113" i="17" s="1"/>
  <c r="X580" i="17"/>
  <c r="AB580" i="17" s="1"/>
  <c r="S318" i="17"/>
  <c r="U318" i="17" s="1"/>
  <c r="S314" i="17"/>
  <c r="U314" i="17" s="1"/>
  <c r="S310" i="17"/>
  <c r="U310" i="17" s="1"/>
  <c r="S302" i="17"/>
  <c r="U302" i="17" s="1"/>
  <c r="S274" i="17"/>
  <c r="X225" i="17"/>
  <c r="AB225" i="17" s="1"/>
  <c r="AF225" i="17" s="1"/>
  <c r="X193" i="17"/>
  <c r="AB193" i="17" s="1"/>
  <c r="U175" i="17"/>
  <c r="AF217" i="17"/>
  <c r="S96" i="17"/>
  <c r="U96" i="17" s="1"/>
  <c r="S94" i="17"/>
  <c r="U755" i="17"/>
  <c r="Z755" i="17"/>
  <c r="AD755" i="17" s="1"/>
  <c r="X785" i="17"/>
  <c r="AB785" i="17" s="1"/>
  <c r="S785" i="17"/>
  <c r="X731" i="17"/>
  <c r="AB731" i="17" s="1"/>
  <c r="S715" i="17"/>
  <c r="U715" i="17" s="1"/>
  <c r="S609" i="17"/>
  <c r="X601" i="17"/>
  <c r="AB601" i="17" s="1"/>
  <c r="S256" i="17"/>
  <c r="X256" i="17"/>
  <c r="AB256" i="17" s="1"/>
  <c r="X747" i="17"/>
  <c r="AB747" i="17" s="1"/>
  <c r="Z739" i="17"/>
  <c r="S291" i="17"/>
  <c r="X291" i="17"/>
  <c r="AB291" i="17" s="1"/>
  <c r="AF291" i="17" s="1"/>
  <c r="S283" i="17"/>
  <c r="X283" i="17"/>
  <c r="AB283" i="17" s="1"/>
  <c r="Z787" i="17"/>
  <c r="X755" i="17"/>
  <c r="AB755" i="17" s="1"/>
  <c r="X787" i="17"/>
  <c r="AB787" i="17" s="1"/>
  <c r="X773" i="17"/>
  <c r="AB773" i="17" s="1"/>
  <c r="X771" i="17"/>
  <c r="AB771" i="17" s="1"/>
  <c r="X739" i="17"/>
  <c r="AB739" i="17" s="1"/>
  <c r="X719" i="17"/>
  <c r="AB719" i="17" s="1"/>
  <c r="X617" i="17"/>
  <c r="AB617" i="17" s="1"/>
  <c r="AF617" i="17" s="1"/>
  <c r="S419" i="17"/>
  <c r="X419" i="17"/>
  <c r="S272" i="17"/>
  <c r="X272" i="17"/>
  <c r="AB272" i="17" s="1"/>
  <c r="X769" i="17"/>
  <c r="AB769" i="17" s="1"/>
  <c r="S769" i="17"/>
  <c r="W769" i="17" s="1"/>
  <c r="AA769" i="17" s="1"/>
  <c r="AE769" i="17" s="1"/>
  <c r="X529" i="17"/>
  <c r="AB529" i="17" s="1"/>
  <c r="AF529" i="17" s="1"/>
  <c r="S529" i="17"/>
  <c r="S395" i="17"/>
  <c r="X395" i="17"/>
  <c r="AB395" i="17" s="1"/>
  <c r="S285" i="17"/>
  <c r="X285" i="17"/>
  <c r="AB285" i="17" s="1"/>
  <c r="S264" i="17"/>
  <c r="X264" i="17"/>
  <c r="AB264" i="17" s="1"/>
  <c r="S386" i="17"/>
  <c r="S378" i="17"/>
  <c r="S370" i="17"/>
  <c r="S334" i="17"/>
  <c r="U334" i="17" s="1"/>
  <c r="S330" i="17"/>
  <c r="U330" i="17" s="1"/>
  <c r="S326" i="17"/>
  <c r="U326" i="17" s="1"/>
  <c r="X245" i="17"/>
  <c r="AB245" i="17" s="1"/>
  <c r="AF231" i="17"/>
  <c r="S217" i="17"/>
  <c r="X207" i="17"/>
  <c r="X109" i="17"/>
  <c r="AB109" i="17" s="1"/>
  <c r="X519" i="17"/>
  <c r="AB519" i="17" s="1"/>
  <c r="AF519" i="17" s="1"/>
  <c r="X411" i="17"/>
  <c r="AB411" i="17" s="1"/>
  <c r="S385" i="17"/>
  <c r="S377" i="17"/>
  <c r="S369" i="17"/>
  <c r="U369" i="17" s="1"/>
  <c r="S293" i="17"/>
  <c r="Z293" i="17" s="1"/>
  <c r="AD293" i="17" s="1"/>
  <c r="X289" i="17"/>
  <c r="AB289" i="17" s="1"/>
  <c r="X281" i="17"/>
  <c r="AB281" i="17" s="1"/>
  <c r="X235" i="17"/>
  <c r="AB235" i="17" s="1"/>
  <c r="W233" i="17"/>
  <c r="AA233" i="17" s="1"/>
  <c r="S223" i="17"/>
  <c r="X199" i="17"/>
  <c r="W199" i="17" s="1"/>
  <c r="AA199" i="17" s="1"/>
  <c r="AE199" i="17" s="1"/>
  <c r="X191" i="17"/>
  <c r="W191" i="17" s="1"/>
  <c r="AA191" i="17" s="1"/>
  <c r="AE191" i="17" s="1"/>
  <c r="X185" i="17"/>
  <c r="AB185" i="17" s="1"/>
  <c r="X423" i="17"/>
  <c r="AF393" i="17"/>
  <c r="X287" i="17"/>
  <c r="AB287" i="17" s="1"/>
  <c r="AF287" i="17" s="1"/>
  <c r="X279" i="17"/>
  <c r="AB279" i="17" s="1"/>
  <c r="X276" i="17"/>
  <c r="AB276" i="17" s="1"/>
  <c r="X268" i="17"/>
  <c r="AB268" i="17" s="1"/>
  <c r="X260" i="17"/>
  <c r="AB260" i="17" s="1"/>
  <c r="X252" i="17"/>
  <c r="AB252" i="17" s="1"/>
  <c r="AF87" i="17"/>
  <c r="S73" i="17"/>
  <c r="Z73" i="17" s="1"/>
  <c r="X71" i="17"/>
  <c r="AB71" i="17" s="1"/>
  <c r="AF71" i="17" s="1"/>
  <c r="S65" i="17"/>
  <c r="Z65" i="17" s="1"/>
  <c r="S63" i="17"/>
  <c r="U63" i="17" s="1"/>
  <c r="S61" i="17"/>
  <c r="U763" i="17"/>
  <c r="Z763" i="17"/>
  <c r="X550" i="17"/>
  <c r="AB550" i="17" s="1"/>
  <c r="S550" i="17"/>
  <c r="U550" i="17" s="1"/>
  <c r="U779" i="17"/>
  <c r="Z779" i="17"/>
  <c r="U801" i="17"/>
  <c r="Z801" i="17"/>
  <c r="AD801" i="17" s="1"/>
  <c r="S548" i="17"/>
  <c r="W548" i="17" s="1"/>
  <c r="AA548" i="17" s="1"/>
  <c r="X548" i="17"/>
  <c r="AB548" i="17" s="1"/>
  <c r="AD779" i="17"/>
  <c r="X763" i="17"/>
  <c r="AB763" i="17" s="1"/>
  <c r="AF763" i="17" s="1"/>
  <c r="S613" i="17"/>
  <c r="X613" i="17"/>
  <c r="AB613" i="17" s="1"/>
  <c r="S597" i="17"/>
  <c r="X597" i="17"/>
  <c r="AB597" i="17" s="1"/>
  <c r="AF597" i="17" s="1"/>
  <c r="S596" i="17"/>
  <c r="X596" i="17"/>
  <c r="AB596" i="17" s="1"/>
  <c r="S592" i="17"/>
  <c r="U592" i="17" s="1"/>
  <c r="X592" i="17"/>
  <c r="AB592" i="17" s="1"/>
  <c r="AF592" i="17" s="1"/>
  <c r="S574" i="17"/>
  <c r="X574" i="17"/>
  <c r="AB574" i="17" s="1"/>
  <c r="X533" i="17"/>
  <c r="AB533" i="17" s="1"/>
  <c r="AF533" i="17" s="1"/>
  <c r="X509" i="17"/>
  <c r="AB509" i="17" s="1"/>
  <c r="AF509" i="17" s="1"/>
  <c r="X501" i="17"/>
  <c r="AB501" i="17" s="1"/>
  <c r="U402" i="17"/>
  <c r="Z402" i="17"/>
  <c r="AD402" i="17" s="1"/>
  <c r="S324" i="17"/>
  <c r="U324" i="17" s="1"/>
  <c r="X324" i="17"/>
  <c r="AB324" i="17" s="1"/>
  <c r="X801" i="17"/>
  <c r="AB801" i="17" s="1"/>
  <c r="X781" i="17"/>
  <c r="AB781" i="17" s="1"/>
  <c r="S761" i="17"/>
  <c r="W761" i="17" s="1"/>
  <c r="AA761" i="17" s="1"/>
  <c r="AE761" i="17" s="1"/>
  <c r="S759" i="17"/>
  <c r="U759" i="17" s="1"/>
  <c r="S745" i="17"/>
  <c r="Z745" i="17" s="1"/>
  <c r="S743" i="17"/>
  <c r="U743" i="17" s="1"/>
  <c r="S729" i="17"/>
  <c r="Z729" i="17" s="1"/>
  <c r="AD729" i="17" s="1"/>
  <c r="S727" i="17"/>
  <c r="U727" i="17" s="1"/>
  <c r="U617" i="17"/>
  <c r="Z617" i="17"/>
  <c r="S582" i="17"/>
  <c r="U582" i="17" s="1"/>
  <c r="X582" i="17"/>
  <c r="AB582" i="17" s="1"/>
  <c r="S542" i="17"/>
  <c r="X542" i="17"/>
  <c r="AB542" i="17" s="1"/>
  <c r="S541" i="17"/>
  <c r="X541" i="17"/>
  <c r="AB541" i="17" s="1"/>
  <c r="S531" i="17"/>
  <c r="X531" i="17"/>
  <c r="AB531" i="17" s="1"/>
  <c r="U525" i="17"/>
  <c r="U519" i="17"/>
  <c r="Z519" i="17"/>
  <c r="AD519" i="17" s="1"/>
  <c r="W497" i="17"/>
  <c r="AA497" i="17" s="1"/>
  <c r="S336" i="17"/>
  <c r="U336" i="17" s="1"/>
  <c r="X336" i="17"/>
  <c r="AB336" i="17" s="1"/>
  <c r="S292" i="17"/>
  <c r="X292" i="17"/>
  <c r="AB292" i="17" s="1"/>
  <c r="AF292" i="17" s="1"/>
  <c r="Z793" i="17"/>
  <c r="AD793" i="17" s="1"/>
  <c r="X779" i="17"/>
  <c r="AB779" i="17" s="1"/>
  <c r="Z771" i="17"/>
  <c r="AD771" i="17" s="1"/>
  <c r="Z747" i="17"/>
  <c r="AD747" i="17" s="1"/>
  <c r="X605" i="17"/>
  <c r="AB605" i="17" s="1"/>
  <c r="AF605" i="17" s="1"/>
  <c r="S605" i="17"/>
  <c r="S590" i="17"/>
  <c r="X590" i="17"/>
  <c r="AB590" i="17" s="1"/>
  <c r="S576" i="17"/>
  <c r="W576" i="17" s="1"/>
  <c r="AA576" i="17" s="1"/>
  <c r="AE576" i="17" s="1"/>
  <c r="X576" i="17"/>
  <c r="AB576" i="17" s="1"/>
  <c r="S572" i="17"/>
  <c r="X572" i="17"/>
  <c r="AB572" i="17" s="1"/>
  <c r="S544" i="17"/>
  <c r="Z544" i="17" s="1"/>
  <c r="AD544" i="17" s="1"/>
  <c r="X544" i="17"/>
  <c r="AB544" i="17" s="1"/>
  <c r="U527" i="17"/>
  <c r="Z527" i="17"/>
  <c r="AD527" i="17" s="1"/>
  <c r="X513" i="17"/>
  <c r="AB513" i="17" s="1"/>
  <c r="AF513" i="17" s="1"/>
  <c r="X505" i="17"/>
  <c r="AB505" i="17" s="1"/>
  <c r="X497" i="17"/>
  <c r="AB497" i="17" s="1"/>
  <c r="S308" i="17"/>
  <c r="U308" i="17" s="1"/>
  <c r="X308" i="17"/>
  <c r="AB308" i="17" s="1"/>
  <c r="AD763" i="17"/>
  <c r="Z731" i="17"/>
  <c r="AD731" i="17" s="1"/>
  <c r="S777" i="17"/>
  <c r="Z777" i="17" s="1"/>
  <c r="X765" i="17"/>
  <c r="AB765" i="17" s="1"/>
  <c r="AF765" i="17" s="1"/>
  <c r="S753" i="17"/>
  <c r="Z753" i="17" s="1"/>
  <c r="S751" i="17"/>
  <c r="U751" i="17" s="1"/>
  <c r="AD739" i="17"/>
  <c r="S737" i="17"/>
  <c r="Z737" i="17" s="1"/>
  <c r="AD737" i="17" s="1"/>
  <c r="S735" i="17"/>
  <c r="U735" i="17" s="1"/>
  <c r="AD723" i="17"/>
  <c r="S721" i="17"/>
  <c r="Z721" i="17" s="1"/>
  <c r="AF596" i="17"/>
  <c r="S584" i="17"/>
  <c r="X584" i="17"/>
  <c r="AB584" i="17" s="1"/>
  <c r="X546" i="17"/>
  <c r="AB546" i="17" s="1"/>
  <c r="S546" i="17"/>
  <c r="U546" i="17" s="1"/>
  <c r="U533" i="17"/>
  <c r="Z533" i="17"/>
  <c r="AD533" i="17" s="1"/>
  <c r="X517" i="17"/>
  <c r="AB517" i="17" s="1"/>
  <c r="S517" i="17"/>
  <c r="U517" i="17" s="1"/>
  <c r="W501" i="17"/>
  <c r="AA501" i="17" s="1"/>
  <c r="U410" i="17"/>
  <c r="Z410" i="17"/>
  <c r="S340" i="17"/>
  <c r="U340" i="17" s="1"/>
  <c r="X340" i="17"/>
  <c r="AB340" i="17" s="1"/>
  <c r="S320" i="17"/>
  <c r="U320" i="17" s="1"/>
  <c r="X320" i="17"/>
  <c r="AB320" i="17" s="1"/>
  <c r="S300" i="17"/>
  <c r="U300" i="17" s="1"/>
  <c r="X300" i="17"/>
  <c r="AB300" i="17" s="1"/>
  <c r="S296" i="17"/>
  <c r="U296" i="17" s="1"/>
  <c r="X296" i="17"/>
  <c r="AB296" i="17" s="1"/>
  <c r="Z529" i="17"/>
  <c r="AD529" i="17" s="1"/>
  <c r="X525" i="17"/>
  <c r="AB525" i="17" s="1"/>
  <c r="W419" i="17"/>
  <c r="AA419" i="17" s="1"/>
  <c r="AE419" i="17" s="1"/>
  <c r="S415" i="17"/>
  <c r="W415" i="17" s="1"/>
  <c r="AA415" i="17" s="1"/>
  <c r="S413" i="17"/>
  <c r="W413" i="17" s="1"/>
  <c r="AA413" i="17" s="1"/>
  <c r="AE413" i="17" s="1"/>
  <c r="X239" i="17"/>
  <c r="AB239" i="17" s="1"/>
  <c r="AF239" i="17" s="1"/>
  <c r="S239" i="17"/>
  <c r="U79" i="17"/>
  <c r="Z79" i="17"/>
  <c r="AD79" i="17" s="1"/>
  <c r="AD410" i="17"/>
  <c r="S408" i="17"/>
  <c r="S406" i="17"/>
  <c r="U406" i="17" s="1"/>
  <c r="S388" i="17"/>
  <c r="U388" i="17" s="1"/>
  <c r="S384" i="17"/>
  <c r="S380" i="17"/>
  <c r="S376" i="17"/>
  <c r="S372" i="17"/>
  <c r="S368" i="17"/>
  <c r="S338" i="17"/>
  <c r="U338" i="17" s="1"/>
  <c r="AF294" i="17"/>
  <c r="S290" i="17"/>
  <c r="U290" i="17" s="1"/>
  <c r="S286" i="17"/>
  <c r="S282" i="17"/>
  <c r="S278" i="17"/>
  <c r="S262" i="17"/>
  <c r="W262" i="17" s="1"/>
  <c r="AA262" i="17" s="1"/>
  <c r="W247" i="17"/>
  <c r="AA247" i="17" s="1"/>
  <c r="Z247" i="17"/>
  <c r="AD247" i="17" s="1"/>
  <c r="S227" i="17"/>
  <c r="X227" i="17"/>
  <c r="AB227" i="17" s="1"/>
  <c r="U207" i="17"/>
  <c r="Z207" i="17"/>
  <c r="U69" i="17"/>
  <c r="Z69" i="17"/>
  <c r="S537" i="17"/>
  <c r="X535" i="17"/>
  <c r="AB535" i="17" s="1"/>
  <c r="S521" i="17"/>
  <c r="Z521" i="17" s="1"/>
  <c r="AD521" i="17" s="1"/>
  <c r="S417" i="17"/>
  <c r="U417" i="17" s="1"/>
  <c r="S393" i="17"/>
  <c r="S387" i="17"/>
  <c r="S383" i="17"/>
  <c r="S379" i="17"/>
  <c r="U379" i="17" s="1"/>
  <c r="S375" i="17"/>
  <c r="S371" i="17"/>
  <c r="S350" i="17"/>
  <c r="X348" i="17"/>
  <c r="AB348" i="17" s="1"/>
  <c r="AF348" i="17" s="1"/>
  <c r="X332" i="17"/>
  <c r="AB332" i="17" s="1"/>
  <c r="X316" i="17"/>
  <c r="AB316" i="17" s="1"/>
  <c r="X304" i="17"/>
  <c r="AB304" i="17" s="1"/>
  <c r="U293" i="17"/>
  <c r="U241" i="17"/>
  <c r="Z241" i="17"/>
  <c r="U199" i="17"/>
  <c r="Z199" i="17"/>
  <c r="U191" i="17"/>
  <c r="Z191" i="17"/>
  <c r="U185" i="17"/>
  <c r="Z185" i="17"/>
  <c r="AD185" i="17" s="1"/>
  <c r="U85" i="17"/>
  <c r="Z85" i="17"/>
  <c r="U77" i="17"/>
  <c r="Z77" i="17"/>
  <c r="W423" i="17"/>
  <c r="AA423" i="17" s="1"/>
  <c r="AE423" i="17" s="1"/>
  <c r="X344" i="17"/>
  <c r="AB344" i="17" s="1"/>
  <c r="X328" i="17"/>
  <c r="AB328" i="17" s="1"/>
  <c r="X312" i="17"/>
  <c r="AB312" i="17" s="1"/>
  <c r="S288" i="17"/>
  <c r="S284" i="17"/>
  <c r="S280" i="17"/>
  <c r="W272" i="17"/>
  <c r="AA272" i="17" s="1"/>
  <c r="AE272" i="17" s="1"/>
  <c r="S270" i="17"/>
  <c r="W270" i="17" s="1"/>
  <c r="AA270" i="17" s="1"/>
  <c r="S254" i="17"/>
  <c r="W254" i="17" s="1"/>
  <c r="AA254" i="17" s="1"/>
  <c r="X241" i="17"/>
  <c r="AB241" i="17" s="1"/>
  <c r="AF241" i="17" s="1"/>
  <c r="U71" i="17"/>
  <c r="Z71" i="17"/>
  <c r="AD71" i="17" s="1"/>
  <c r="W207" i="17"/>
  <c r="AA207" i="17" s="1"/>
  <c r="AD175" i="17"/>
  <c r="X85" i="17"/>
  <c r="AB85" i="17" s="1"/>
  <c r="X77" i="17"/>
  <c r="AB77" i="17" s="1"/>
  <c r="X69" i="17"/>
  <c r="AB69" i="17" s="1"/>
  <c r="AD65" i="17"/>
  <c r="U176" i="17"/>
  <c r="AB175" i="17"/>
  <c r="AF175" i="17" s="1"/>
  <c r="S231" i="17"/>
  <c r="W231" i="17" s="1"/>
  <c r="AA231" i="17" s="1"/>
  <c r="AD207" i="17"/>
  <c r="S203" i="17"/>
  <c r="Z201" i="17"/>
  <c r="AD201" i="17" s="1"/>
  <c r="S195" i="17"/>
  <c r="Z193" i="17"/>
  <c r="AD193" i="17" s="1"/>
  <c r="AD176" i="17"/>
  <c r="AF121" i="17"/>
  <c r="AD85" i="17"/>
  <c r="AF233" i="17"/>
  <c r="AD199" i="17"/>
  <c r="AD191" i="17"/>
  <c r="Z96" i="17"/>
  <c r="AF203" i="17"/>
  <c r="AF193" i="17"/>
  <c r="AF413" i="17"/>
  <c r="AF389" i="17"/>
  <c r="AF789" i="17"/>
  <c r="AF247" i="17"/>
  <c r="AF185" i="17"/>
  <c r="AF195" i="17"/>
  <c r="AD107" i="17"/>
  <c r="AF609" i="17"/>
  <c r="AF537" i="17"/>
  <c r="AF417" i="17"/>
  <c r="AF235" i="17"/>
  <c r="AF795" i="17"/>
  <c r="AD787" i="17"/>
  <c r="AF535" i="17"/>
  <c r="AF521" i="17"/>
  <c r="AF81" i="17"/>
  <c r="AF787" i="17"/>
  <c r="AF601" i="17"/>
  <c r="AF527" i="17"/>
  <c r="AF249" i="17"/>
  <c r="AD241" i="17"/>
  <c r="AD87" i="17"/>
  <c r="AF73" i="17"/>
  <c r="AF613" i="17"/>
  <c r="AF65" i="17"/>
  <c r="AF227" i="17"/>
  <c r="AF201" i="17"/>
  <c r="AD115" i="17"/>
  <c r="AF79" i="17"/>
  <c r="S788" i="17"/>
  <c r="X788" i="17"/>
  <c r="AB788" i="17" s="1"/>
  <c r="AF788" i="17" s="1"/>
  <c r="S798" i="17"/>
  <c r="X798" i="17"/>
  <c r="AB798" i="17" s="1"/>
  <c r="AF798" i="17" s="1"/>
  <c r="S790" i="17"/>
  <c r="X790" i="17"/>
  <c r="AB790" i="17" s="1"/>
  <c r="AF790" i="17" s="1"/>
  <c r="W773" i="17"/>
  <c r="AA773" i="17" s="1"/>
  <c r="Z773" i="17"/>
  <c r="AD773" i="17" s="1"/>
  <c r="U773" i="17"/>
  <c r="Z765" i="17"/>
  <c r="AD765" i="17" s="1"/>
  <c r="U765" i="17"/>
  <c r="Z717" i="17"/>
  <c r="AD717" i="17" s="1"/>
  <c r="U717" i="17"/>
  <c r="Z709" i="17"/>
  <c r="AD709" i="17" s="1"/>
  <c r="U709" i="17"/>
  <c r="Z725" i="17"/>
  <c r="AD725" i="17" s="1"/>
  <c r="U725" i="17"/>
  <c r="S796" i="17"/>
  <c r="X796" i="17"/>
  <c r="AB796" i="17" s="1"/>
  <c r="AF796" i="17" s="1"/>
  <c r="W757" i="17"/>
  <c r="AA757" i="17" s="1"/>
  <c r="AE757" i="17" s="1"/>
  <c r="Z757" i="17"/>
  <c r="AD757" i="17" s="1"/>
  <c r="U757" i="17"/>
  <c r="Z741" i="17"/>
  <c r="AD741" i="17" s="1"/>
  <c r="U741" i="17"/>
  <c r="Z797" i="17"/>
  <c r="U797" i="17"/>
  <c r="Z781" i="17"/>
  <c r="AD781" i="17" s="1"/>
  <c r="U781" i="17"/>
  <c r="AD797" i="17"/>
  <c r="Z749" i="17"/>
  <c r="AD749" i="17" s="1"/>
  <c r="U749" i="17"/>
  <c r="Z733" i="17"/>
  <c r="AD733" i="17" s="1"/>
  <c r="U733" i="17"/>
  <c r="W785" i="17"/>
  <c r="AA785" i="17" s="1"/>
  <c r="AE785" i="17" s="1"/>
  <c r="S778" i="17"/>
  <c r="X778" i="17"/>
  <c r="AB778" i="17" s="1"/>
  <c r="AF778" i="17" s="1"/>
  <c r="S770" i="17"/>
  <c r="X770" i="17"/>
  <c r="AB770" i="17" s="1"/>
  <c r="AF770" i="17" s="1"/>
  <c r="AF769" i="17"/>
  <c r="S762" i="17"/>
  <c r="X762" i="17"/>
  <c r="AB762" i="17" s="1"/>
  <c r="AF762" i="17" s="1"/>
  <c r="AF761" i="17"/>
  <c r="X757" i="17"/>
  <c r="AB757" i="17" s="1"/>
  <c r="S754" i="17"/>
  <c r="X754" i="17"/>
  <c r="AB754" i="17" s="1"/>
  <c r="AF754" i="17" s="1"/>
  <c r="AF753" i="17"/>
  <c r="X749" i="17"/>
  <c r="AB749" i="17" s="1"/>
  <c r="AF749" i="17" s="1"/>
  <c r="S746" i="17"/>
  <c r="X746" i="17"/>
  <c r="AB746" i="17" s="1"/>
  <c r="AF746" i="17" s="1"/>
  <c r="AF745" i="17"/>
  <c r="W745" i="17"/>
  <c r="AA745" i="17" s="1"/>
  <c r="AE745" i="17" s="1"/>
  <c r="X741" i="17"/>
  <c r="AB741" i="17" s="1"/>
  <c r="AF741" i="17" s="1"/>
  <c r="S738" i="17"/>
  <c r="X738" i="17"/>
  <c r="AB738" i="17" s="1"/>
  <c r="AF738" i="17" s="1"/>
  <c r="AF737" i="17"/>
  <c r="X733" i="17"/>
  <c r="AB733" i="17" s="1"/>
  <c r="AF733" i="17" s="1"/>
  <c r="S730" i="17"/>
  <c r="X730" i="17"/>
  <c r="AB730" i="17" s="1"/>
  <c r="AF730" i="17" s="1"/>
  <c r="AF729" i="17"/>
  <c r="W729" i="17"/>
  <c r="AA729" i="17" s="1"/>
  <c r="AE729" i="17" s="1"/>
  <c r="X725" i="17"/>
  <c r="AB725" i="17" s="1"/>
  <c r="AF725" i="17" s="1"/>
  <c r="S722" i="17"/>
  <c r="X722" i="17"/>
  <c r="AB722" i="17" s="1"/>
  <c r="AF722" i="17" s="1"/>
  <c r="AF721" i="17"/>
  <c r="W721" i="17"/>
  <c r="AA721" i="17" s="1"/>
  <c r="AE721" i="17" s="1"/>
  <c r="U719" i="17"/>
  <c r="X717" i="17"/>
  <c r="AB717" i="17" s="1"/>
  <c r="AF717" i="17" s="1"/>
  <c r="S714" i="17"/>
  <c r="X714" i="17"/>
  <c r="AB714" i="17" s="1"/>
  <c r="AF714" i="17" s="1"/>
  <c r="AF713" i="17"/>
  <c r="S713" i="17"/>
  <c r="U711" i="17"/>
  <c r="X709" i="17"/>
  <c r="AB709" i="17" s="1"/>
  <c r="AF709" i="17" s="1"/>
  <c r="Z707" i="17"/>
  <c r="AD707" i="17" s="1"/>
  <c r="U702" i="17"/>
  <c r="Z702" i="17"/>
  <c r="AD702" i="17" s="1"/>
  <c r="S697" i="17"/>
  <c r="X697" i="17"/>
  <c r="AB697" i="17" s="1"/>
  <c r="U694" i="17"/>
  <c r="Z694" i="17"/>
  <c r="AD694" i="17" s="1"/>
  <c r="S689" i="17"/>
  <c r="X689" i="17"/>
  <c r="AB689" i="17" s="1"/>
  <c r="U686" i="17"/>
  <c r="Z686" i="17"/>
  <c r="AD686" i="17" s="1"/>
  <c r="S681" i="17"/>
  <c r="X681" i="17"/>
  <c r="AB681" i="17" s="1"/>
  <c r="U678" i="17"/>
  <c r="Z678" i="17"/>
  <c r="AD678" i="17" s="1"/>
  <c r="S673" i="17"/>
  <c r="X673" i="17"/>
  <c r="AB673" i="17" s="1"/>
  <c r="AF673" i="17" s="1"/>
  <c r="U670" i="17"/>
  <c r="Z670" i="17"/>
  <c r="AD670" i="17" s="1"/>
  <c r="S665" i="17"/>
  <c r="X665" i="17"/>
  <c r="AB665" i="17" s="1"/>
  <c r="U662" i="17"/>
  <c r="Z662" i="17"/>
  <c r="AD662" i="17" s="1"/>
  <c r="S657" i="17"/>
  <c r="X657" i="17"/>
  <c r="AB657" i="17" s="1"/>
  <c r="U654" i="17"/>
  <c r="Z654" i="17"/>
  <c r="AD654" i="17" s="1"/>
  <c r="S649" i="17"/>
  <c r="X649" i="17"/>
  <c r="AB649" i="17" s="1"/>
  <c r="U646" i="17"/>
  <c r="Z646" i="17"/>
  <c r="AD646" i="17" s="1"/>
  <c r="S641" i="17"/>
  <c r="X641" i="17"/>
  <c r="AB641" i="17" s="1"/>
  <c r="AF641" i="17" s="1"/>
  <c r="U638" i="17"/>
  <c r="Z638" i="17"/>
  <c r="AD638" i="17" s="1"/>
  <c r="S633" i="17"/>
  <c r="X633" i="17"/>
  <c r="AB633" i="17" s="1"/>
  <c r="U630" i="17"/>
  <c r="Z630" i="17"/>
  <c r="AD630" i="17" s="1"/>
  <c r="S625" i="17"/>
  <c r="X625" i="17"/>
  <c r="AB625" i="17" s="1"/>
  <c r="U622" i="17"/>
  <c r="Z622" i="17"/>
  <c r="AD622" i="17" s="1"/>
  <c r="X610" i="17"/>
  <c r="AB610" i="17" s="1"/>
  <c r="S610" i="17"/>
  <c r="U603" i="17"/>
  <c r="Z603" i="17"/>
  <c r="AD603" i="17" s="1"/>
  <c r="Z795" i="17"/>
  <c r="AD795" i="17" s="1"/>
  <c r="AF785" i="17"/>
  <c r="AF777" i="17"/>
  <c r="S789" i="17"/>
  <c r="AF783" i="17"/>
  <c r="S783" i="17"/>
  <c r="AF775" i="17"/>
  <c r="S775" i="17"/>
  <c r="AF767" i="17"/>
  <c r="S767" i="17"/>
  <c r="AF759" i="17"/>
  <c r="W759" i="17"/>
  <c r="AA759" i="17" s="1"/>
  <c r="AE759" i="17" s="1"/>
  <c r="S752" i="17"/>
  <c r="X752" i="17"/>
  <c r="AB752" i="17" s="1"/>
  <c r="AF752" i="17" s="1"/>
  <c r="AF751" i="17"/>
  <c r="S744" i="17"/>
  <c r="X744" i="17"/>
  <c r="AB744" i="17" s="1"/>
  <c r="AF744" i="17" s="1"/>
  <c r="AF743" i="17"/>
  <c r="S736" i="17"/>
  <c r="X736" i="17"/>
  <c r="AB736" i="17" s="1"/>
  <c r="AF736" i="17" s="1"/>
  <c r="AF735" i="17"/>
  <c r="S728" i="17"/>
  <c r="X728" i="17"/>
  <c r="AB728" i="17" s="1"/>
  <c r="AF728" i="17" s="1"/>
  <c r="AF727" i="17"/>
  <c r="W727" i="17"/>
  <c r="AA727" i="17" s="1"/>
  <c r="AE727" i="17" s="1"/>
  <c r="S720" i="17"/>
  <c r="X720" i="17"/>
  <c r="AB720" i="17" s="1"/>
  <c r="AF720" i="17" s="1"/>
  <c r="AF719" i="17"/>
  <c r="S712" i="17"/>
  <c r="X712" i="17"/>
  <c r="AB712" i="17" s="1"/>
  <c r="AF712" i="17" s="1"/>
  <c r="AF711" i="17"/>
  <c r="AE711" i="17"/>
  <c r="S699" i="17"/>
  <c r="X699" i="17"/>
  <c r="AB699" i="17" s="1"/>
  <c r="AF697" i="17"/>
  <c r="U696" i="17"/>
  <c r="Z696" i="17"/>
  <c r="AD696" i="17" s="1"/>
  <c r="S691" i="17"/>
  <c r="X691" i="17"/>
  <c r="AB691" i="17" s="1"/>
  <c r="AF691" i="17" s="1"/>
  <c r="AF689" i="17"/>
  <c r="U688" i="17"/>
  <c r="Z688" i="17"/>
  <c r="AD688" i="17" s="1"/>
  <c r="S683" i="17"/>
  <c r="X683" i="17"/>
  <c r="AB683" i="17" s="1"/>
  <c r="AF683" i="17" s="1"/>
  <c r="AF681" i="17"/>
  <c r="U680" i="17"/>
  <c r="Z680" i="17"/>
  <c r="AD680" i="17" s="1"/>
  <c r="S675" i="17"/>
  <c r="X675" i="17"/>
  <c r="AB675" i="17" s="1"/>
  <c r="AF675" i="17" s="1"/>
  <c r="U672" i="17"/>
  <c r="Z672" i="17"/>
  <c r="AD672" i="17" s="1"/>
  <c r="S667" i="17"/>
  <c r="X667" i="17"/>
  <c r="AB667" i="17" s="1"/>
  <c r="AF667" i="17" s="1"/>
  <c r="AF665" i="17"/>
  <c r="U664" i="17"/>
  <c r="Z664" i="17"/>
  <c r="AD664" i="17" s="1"/>
  <c r="S659" i="17"/>
  <c r="X659" i="17"/>
  <c r="AB659" i="17" s="1"/>
  <c r="AF657" i="17"/>
  <c r="U656" i="17"/>
  <c r="Z656" i="17"/>
  <c r="AD656" i="17" s="1"/>
  <c r="S651" i="17"/>
  <c r="X651" i="17"/>
  <c r="AB651" i="17" s="1"/>
  <c r="AF651" i="17" s="1"/>
  <c r="AF649" i="17"/>
  <c r="U648" i="17"/>
  <c r="Z648" i="17"/>
  <c r="AD648" i="17" s="1"/>
  <c r="S643" i="17"/>
  <c r="X643" i="17"/>
  <c r="AB643" i="17" s="1"/>
  <c r="AF643" i="17" s="1"/>
  <c r="U640" i="17"/>
  <c r="Z640" i="17"/>
  <c r="AD640" i="17" s="1"/>
  <c r="S635" i="17"/>
  <c r="X635" i="17"/>
  <c r="AB635" i="17" s="1"/>
  <c r="AF635" i="17" s="1"/>
  <c r="AF633" i="17"/>
  <c r="U632" i="17"/>
  <c r="Z632" i="17"/>
  <c r="AD632" i="17" s="1"/>
  <c r="S627" i="17"/>
  <c r="X627" i="17"/>
  <c r="AB627" i="17" s="1"/>
  <c r="AF627" i="17" s="1"/>
  <c r="AF625" i="17"/>
  <c r="U624" i="17"/>
  <c r="Z624" i="17"/>
  <c r="AD624" i="17" s="1"/>
  <c r="S619" i="17"/>
  <c r="X619" i="17"/>
  <c r="AB619" i="17" s="1"/>
  <c r="AF619" i="17" s="1"/>
  <c r="U615" i="17"/>
  <c r="Z615" i="17"/>
  <c r="X606" i="17"/>
  <c r="AB606" i="17" s="1"/>
  <c r="S606" i="17"/>
  <c r="U599" i="17"/>
  <c r="Z599" i="17"/>
  <c r="X594" i="17"/>
  <c r="AB594" i="17" s="1"/>
  <c r="S594" i="17"/>
  <c r="W592" i="17"/>
  <c r="AA592" i="17" s="1"/>
  <c r="AE592" i="17" s="1"/>
  <c r="Z592" i="17"/>
  <c r="AD592" i="17" s="1"/>
  <c r="W590" i="17"/>
  <c r="AA590" i="17" s="1"/>
  <c r="U590" i="17"/>
  <c r="Z590" i="17"/>
  <c r="AD590" i="17" s="1"/>
  <c r="Z586" i="17"/>
  <c r="AD586" i="17" s="1"/>
  <c r="U586" i="17"/>
  <c r="U584" i="17"/>
  <c r="Z584" i="17"/>
  <c r="AD584" i="17" s="1"/>
  <c r="Z578" i="17"/>
  <c r="AD578" i="17" s="1"/>
  <c r="U578" i="17"/>
  <c r="Z576" i="17"/>
  <c r="AD576" i="17" s="1"/>
  <c r="W574" i="17"/>
  <c r="AA574" i="17" s="1"/>
  <c r="U574" i="17"/>
  <c r="Z574" i="17"/>
  <c r="AD574" i="17" s="1"/>
  <c r="W572" i="17"/>
  <c r="AA572" i="17" s="1"/>
  <c r="AE572" i="17" s="1"/>
  <c r="U572" i="17"/>
  <c r="Z572" i="17"/>
  <c r="S786" i="17"/>
  <c r="X786" i="17"/>
  <c r="AB786" i="17" s="1"/>
  <c r="AF786" i="17" s="1"/>
  <c r="W801" i="17"/>
  <c r="AA801" i="17" s="1"/>
  <c r="AE801" i="17" s="1"/>
  <c r="W793" i="17"/>
  <c r="AA793" i="17" s="1"/>
  <c r="AE793" i="17" s="1"/>
  <c r="Z785" i="17"/>
  <c r="AD785" i="17" s="1"/>
  <c r="S784" i="17"/>
  <c r="X784" i="17"/>
  <c r="AB784" i="17" s="1"/>
  <c r="AF784" i="17" s="1"/>
  <c r="S776" i="17"/>
  <c r="X776" i="17"/>
  <c r="AB776" i="17" s="1"/>
  <c r="AF776" i="17" s="1"/>
  <c r="Z769" i="17"/>
  <c r="AD769" i="17" s="1"/>
  <c r="S768" i="17"/>
  <c r="X768" i="17"/>
  <c r="AB768" i="17" s="1"/>
  <c r="AF768" i="17" s="1"/>
  <c r="S760" i="17"/>
  <c r="X760" i="17"/>
  <c r="AB760" i="17" s="1"/>
  <c r="AF760" i="17" s="1"/>
  <c r="S800" i="17"/>
  <c r="X800" i="17"/>
  <c r="AB800" i="17" s="1"/>
  <c r="AF800" i="17" s="1"/>
  <c r="AF799" i="17"/>
  <c r="S799" i="17"/>
  <c r="X797" i="17"/>
  <c r="AB797" i="17" s="1"/>
  <c r="AF797" i="17" s="1"/>
  <c r="W795" i="17"/>
  <c r="AA795" i="17" s="1"/>
  <c r="AE795" i="17" s="1"/>
  <c r="S792" i="17"/>
  <c r="X792" i="17"/>
  <c r="AB792" i="17" s="1"/>
  <c r="AF792" i="17" s="1"/>
  <c r="AF791" i="17"/>
  <c r="S791" i="17"/>
  <c r="S782" i="17"/>
  <c r="X782" i="17"/>
  <c r="AB782" i="17" s="1"/>
  <c r="AF782" i="17" s="1"/>
  <c r="AF781" i="17"/>
  <c r="S774" i="17"/>
  <c r="X774" i="17"/>
  <c r="AB774" i="17" s="1"/>
  <c r="AF774" i="17" s="1"/>
  <c r="AF773" i="17"/>
  <c r="AE773" i="17"/>
  <c r="S766" i="17"/>
  <c r="X766" i="17"/>
  <c r="AB766" i="17" s="1"/>
  <c r="AF766" i="17" s="1"/>
  <c r="Z759" i="17"/>
  <c r="AD759" i="17" s="1"/>
  <c r="S758" i="17"/>
  <c r="X758" i="17"/>
  <c r="AB758" i="17" s="1"/>
  <c r="AF758" i="17" s="1"/>
  <c r="AF757" i="17"/>
  <c r="Z751" i="17"/>
  <c r="AD751" i="17" s="1"/>
  <c r="S750" i="17"/>
  <c r="X750" i="17"/>
  <c r="AB750" i="17" s="1"/>
  <c r="AF750" i="17" s="1"/>
  <c r="Z743" i="17"/>
  <c r="AD743" i="17" s="1"/>
  <c r="S742" i="17"/>
  <c r="X742" i="17"/>
  <c r="AB742" i="17" s="1"/>
  <c r="AF742" i="17" s="1"/>
  <c r="Z735" i="17"/>
  <c r="AD735" i="17" s="1"/>
  <c r="S734" i="17"/>
  <c r="X734" i="17"/>
  <c r="AB734" i="17" s="1"/>
  <c r="AF734" i="17" s="1"/>
  <c r="Z727" i="17"/>
  <c r="AD727" i="17" s="1"/>
  <c r="S726" i="17"/>
  <c r="X726" i="17"/>
  <c r="AB726" i="17" s="1"/>
  <c r="AF726" i="17" s="1"/>
  <c r="Z719" i="17"/>
  <c r="AD719" i="17" s="1"/>
  <c r="S718" i="17"/>
  <c r="X718" i="17"/>
  <c r="AB718" i="17" s="1"/>
  <c r="AF718" i="17" s="1"/>
  <c r="Z711" i="17"/>
  <c r="AD711" i="17" s="1"/>
  <c r="S710" i="17"/>
  <c r="X710" i="17"/>
  <c r="AB710" i="17" s="1"/>
  <c r="AF710" i="17" s="1"/>
  <c r="U707" i="17"/>
  <c r="U706" i="17"/>
  <c r="Z706" i="17"/>
  <c r="AD706" i="17" s="1"/>
  <c r="S701" i="17"/>
  <c r="X701" i="17"/>
  <c r="AB701" i="17" s="1"/>
  <c r="AF699" i="17"/>
  <c r="U698" i="17"/>
  <c r="Z698" i="17"/>
  <c r="AD698" i="17" s="1"/>
  <c r="S693" i="17"/>
  <c r="X693" i="17"/>
  <c r="AB693" i="17" s="1"/>
  <c r="AF693" i="17" s="1"/>
  <c r="U690" i="17"/>
  <c r="Z690" i="17"/>
  <c r="AD690" i="17" s="1"/>
  <c r="S685" i="17"/>
  <c r="X685" i="17"/>
  <c r="AB685" i="17" s="1"/>
  <c r="AF685" i="17" s="1"/>
  <c r="U682" i="17"/>
  <c r="Z682" i="17"/>
  <c r="AD682" i="17" s="1"/>
  <c r="S677" i="17"/>
  <c r="X677" i="17"/>
  <c r="AB677" i="17" s="1"/>
  <c r="AF677" i="17" s="1"/>
  <c r="U674" i="17"/>
  <c r="Z674" i="17"/>
  <c r="AD674" i="17" s="1"/>
  <c r="S669" i="17"/>
  <c r="X669" i="17"/>
  <c r="AB669" i="17" s="1"/>
  <c r="AF669" i="17" s="1"/>
  <c r="U666" i="17"/>
  <c r="Z666" i="17"/>
  <c r="AD666" i="17" s="1"/>
  <c r="S661" i="17"/>
  <c r="X661" i="17"/>
  <c r="AB661" i="17" s="1"/>
  <c r="AF661" i="17" s="1"/>
  <c r="AF659" i="17"/>
  <c r="U658" i="17"/>
  <c r="Z658" i="17"/>
  <c r="AD658" i="17" s="1"/>
  <c r="S653" i="17"/>
  <c r="X653" i="17"/>
  <c r="AB653" i="17" s="1"/>
  <c r="AF653" i="17" s="1"/>
  <c r="U650" i="17"/>
  <c r="Z650" i="17"/>
  <c r="AD650" i="17" s="1"/>
  <c r="S645" i="17"/>
  <c r="X645" i="17"/>
  <c r="AB645" i="17" s="1"/>
  <c r="AF645" i="17" s="1"/>
  <c r="U642" i="17"/>
  <c r="Z642" i="17"/>
  <c r="AD642" i="17" s="1"/>
  <c r="S637" i="17"/>
  <c r="X637" i="17"/>
  <c r="AB637" i="17" s="1"/>
  <c r="AF637" i="17" s="1"/>
  <c r="U634" i="17"/>
  <c r="Z634" i="17"/>
  <c r="AD634" i="17" s="1"/>
  <c r="S629" i="17"/>
  <c r="X629" i="17"/>
  <c r="AB629" i="17" s="1"/>
  <c r="AF629" i="17" s="1"/>
  <c r="U626" i="17"/>
  <c r="Z626" i="17"/>
  <c r="AD626" i="17" s="1"/>
  <c r="S621" i="17"/>
  <c r="X621" i="17"/>
  <c r="AB621" i="17" s="1"/>
  <c r="U618" i="17"/>
  <c r="Z618" i="17"/>
  <c r="AD618" i="17" s="1"/>
  <c r="U611" i="17"/>
  <c r="Z611" i="17"/>
  <c r="AD611" i="17" s="1"/>
  <c r="X602" i="17"/>
  <c r="AB602" i="17" s="1"/>
  <c r="AF602" i="17" s="1"/>
  <c r="S602" i="17"/>
  <c r="W777" i="17"/>
  <c r="AA777" i="17" s="1"/>
  <c r="AE777" i="17" s="1"/>
  <c r="S802" i="17"/>
  <c r="X802" i="17"/>
  <c r="AB802" i="17" s="1"/>
  <c r="AF802" i="17" s="1"/>
  <c r="AF801" i="17"/>
  <c r="S794" i="17"/>
  <c r="X794" i="17"/>
  <c r="AB794" i="17" s="1"/>
  <c r="AF794" i="17" s="1"/>
  <c r="AF793" i="17"/>
  <c r="W787" i="17"/>
  <c r="AA787" i="17" s="1"/>
  <c r="AE787" i="17" s="1"/>
  <c r="U785" i="17"/>
  <c r="S780" i="17"/>
  <c r="X780" i="17"/>
  <c r="AB780" i="17" s="1"/>
  <c r="AF780" i="17" s="1"/>
  <c r="AF779" i="17"/>
  <c r="W779" i="17"/>
  <c r="AA779" i="17" s="1"/>
  <c r="AE779" i="17" s="1"/>
  <c r="AD777" i="17"/>
  <c r="U777" i="17"/>
  <c r="S772" i="17"/>
  <c r="X772" i="17"/>
  <c r="AB772" i="17" s="1"/>
  <c r="AF772" i="17" s="1"/>
  <c r="AF771" i="17"/>
  <c r="W771" i="17"/>
  <c r="AA771" i="17" s="1"/>
  <c r="AE771" i="17" s="1"/>
  <c r="S764" i="17"/>
  <c r="X764" i="17"/>
  <c r="AB764" i="17" s="1"/>
  <c r="AF764" i="17" s="1"/>
  <c r="U761" i="17"/>
  <c r="S756" i="17"/>
  <c r="X756" i="17"/>
  <c r="AB756" i="17" s="1"/>
  <c r="AF756" i="17" s="1"/>
  <c r="AF755" i="17"/>
  <c r="W755" i="17"/>
  <c r="AA755" i="17" s="1"/>
  <c r="AE755" i="17" s="1"/>
  <c r="AD753" i="17"/>
  <c r="U753" i="17"/>
  <c r="S748" i="17"/>
  <c r="X748" i="17"/>
  <c r="AB748" i="17" s="1"/>
  <c r="AF748" i="17" s="1"/>
  <c r="AF747" i="17"/>
  <c r="W747" i="17"/>
  <c r="AA747" i="17" s="1"/>
  <c r="AE747" i="17" s="1"/>
  <c r="AD745" i="17"/>
  <c r="U745" i="17"/>
  <c r="S740" i="17"/>
  <c r="X740" i="17"/>
  <c r="AB740" i="17" s="1"/>
  <c r="AF740" i="17" s="1"/>
  <c r="AF739" i="17"/>
  <c r="W739" i="17"/>
  <c r="AA739" i="17" s="1"/>
  <c r="AE739" i="17" s="1"/>
  <c r="S732" i="17"/>
  <c r="X732" i="17"/>
  <c r="AB732" i="17" s="1"/>
  <c r="AF732" i="17" s="1"/>
  <c r="AF731" i="17"/>
  <c r="W731" i="17"/>
  <c r="AA731" i="17" s="1"/>
  <c r="AE731" i="17" s="1"/>
  <c r="U729" i="17"/>
  <c r="S724" i="17"/>
  <c r="X724" i="17"/>
  <c r="AB724" i="17" s="1"/>
  <c r="AF724" i="17" s="1"/>
  <c r="AF723" i="17"/>
  <c r="W723" i="17"/>
  <c r="AA723" i="17" s="1"/>
  <c r="AE723" i="17" s="1"/>
  <c r="AD721" i="17"/>
  <c r="U721" i="17"/>
  <c r="S716" i="17"/>
  <c r="X716" i="17"/>
  <c r="AB716" i="17" s="1"/>
  <c r="AF716" i="17" s="1"/>
  <c r="AF715" i="17"/>
  <c r="W715" i="17"/>
  <c r="AA715" i="17" s="1"/>
  <c r="AE715" i="17" s="1"/>
  <c r="S708" i="17"/>
  <c r="X708" i="17"/>
  <c r="AB708" i="17" s="1"/>
  <c r="AF708" i="17" s="1"/>
  <c r="AF707" i="17"/>
  <c r="S705" i="17"/>
  <c r="X705" i="17"/>
  <c r="AB705" i="17" s="1"/>
  <c r="AF705" i="17" s="1"/>
  <c r="U704" i="17"/>
  <c r="Z704" i="17"/>
  <c r="AD704" i="17" s="1"/>
  <c r="S703" i="17"/>
  <c r="X703" i="17"/>
  <c r="AB703" i="17" s="1"/>
  <c r="AF703" i="17" s="1"/>
  <c r="AF701" i="17"/>
  <c r="U700" i="17"/>
  <c r="Z700" i="17"/>
  <c r="AD700" i="17" s="1"/>
  <c r="S695" i="17"/>
  <c r="X695" i="17"/>
  <c r="AB695" i="17" s="1"/>
  <c r="AF695" i="17" s="1"/>
  <c r="U692" i="17"/>
  <c r="Z692" i="17"/>
  <c r="AD692" i="17" s="1"/>
  <c r="S687" i="17"/>
  <c r="X687" i="17"/>
  <c r="AB687" i="17" s="1"/>
  <c r="AF687" i="17" s="1"/>
  <c r="U684" i="17"/>
  <c r="Z684" i="17"/>
  <c r="AD684" i="17" s="1"/>
  <c r="S679" i="17"/>
  <c r="X679" i="17"/>
  <c r="AB679" i="17" s="1"/>
  <c r="AF679" i="17" s="1"/>
  <c r="U676" i="17"/>
  <c r="Z676" i="17"/>
  <c r="AD676" i="17" s="1"/>
  <c r="S671" i="17"/>
  <c r="X671" i="17"/>
  <c r="AB671" i="17" s="1"/>
  <c r="AF671" i="17" s="1"/>
  <c r="U668" i="17"/>
  <c r="Z668" i="17"/>
  <c r="AD668" i="17" s="1"/>
  <c r="S663" i="17"/>
  <c r="X663" i="17"/>
  <c r="AB663" i="17" s="1"/>
  <c r="AF663" i="17" s="1"/>
  <c r="U660" i="17"/>
  <c r="Z660" i="17"/>
  <c r="AD660" i="17" s="1"/>
  <c r="S655" i="17"/>
  <c r="X655" i="17"/>
  <c r="AB655" i="17" s="1"/>
  <c r="AF655" i="17" s="1"/>
  <c r="U652" i="17"/>
  <c r="Z652" i="17"/>
  <c r="AD652" i="17" s="1"/>
  <c r="S647" i="17"/>
  <c r="X647" i="17"/>
  <c r="AB647" i="17" s="1"/>
  <c r="AF647" i="17" s="1"/>
  <c r="U644" i="17"/>
  <c r="Z644" i="17"/>
  <c r="AD644" i="17" s="1"/>
  <c r="S639" i="17"/>
  <c r="X639" i="17"/>
  <c r="AB639" i="17" s="1"/>
  <c r="AF639" i="17" s="1"/>
  <c r="U636" i="17"/>
  <c r="Z636" i="17"/>
  <c r="AD636" i="17" s="1"/>
  <c r="S631" i="17"/>
  <c r="X631" i="17"/>
  <c r="AB631" i="17" s="1"/>
  <c r="AF631" i="17" s="1"/>
  <c r="U628" i="17"/>
  <c r="Z628" i="17"/>
  <c r="AD628" i="17" s="1"/>
  <c r="S623" i="17"/>
  <c r="X623" i="17"/>
  <c r="AB623" i="17" s="1"/>
  <c r="AF623" i="17" s="1"/>
  <c r="AF621" i="17"/>
  <c r="U620" i="17"/>
  <c r="Z620" i="17"/>
  <c r="AD620" i="17" s="1"/>
  <c r="X614" i="17"/>
  <c r="AB614" i="17" s="1"/>
  <c r="AF614" i="17" s="1"/>
  <c r="S614" i="17"/>
  <c r="U607" i="17"/>
  <c r="Z607" i="17"/>
  <c r="AD607" i="17" s="1"/>
  <c r="X598" i="17"/>
  <c r="AB598" i="17" s="1"/>
  <c r="AF598" i="17" s="1"/>
  <c r="S598" i="17"/>
  <c r="W596" i="17"/>
  <c r="AA596" i="17" s="1"/>
  <c r="U596" i="17"/>
  <c r="Z596" i="17"/>
  <c r="AD596" i="17" s="1"/>
  <c r="U595" i="17"/>
  <c r="Z595" i="17"/>
  <c r="X706" i="17"/>
  <c r="X704" i="17"/>
  <c r="AB704" i="17" s="1"/>
  <c r="AF704" i="17" s="1"/>
  <c r="X702" i="17"/>
  <c r="AB702" i="17" s="1"/>
  <c r="AF702" i="17" s="1"/>
  <c r="X700" i="17"/>
  <c r="AB700" i="17" s="1"/>
  <c r="AF700" i="17" s="1"/>
  <c r="X698" i="17"/>
  <c r="AB698" i="17" s="1"/>
  <c r="AF698" i="17" s="1"/>
  <c r="X696" i="17"/>
  <c r="AB696" i="17" s="1"/>
  <c r="AF696" i="17" s="1"/>
  <c r="X694" i="17"/>
  <c r="AB694" i="17" s="1"/>
  <c r="AF694" i="17" s="1"/>
  <c r="X692" i="17"/>
  <c r="AB692" i="17" s="1"/>
  <c r="AF692" i="17" s="1"/>
  <c r="X690" i="17"/>
  <c r="AB690" i="17" s="1"/>
  <c r="AF690" i="17" s="1"/>
  <c r="X688" i="17"/>
  <c r="AB688" i="17" s="1"/>
  <c r="AF688" i="17" s="1"/>
  <c r="X686" i="17"/>
  <c r="AB686" i="17" s="1"/>
  <c r="AF686" i="17" s="1"/>
  <c r="X684" i="17"/>
  <c r="AB684" i="17" s="1"/>
  <c r="AF684" i="17" s="1"/>
  <c r="X682" i="17"/>
  <c r="AB682" i="17" s="1"/>
  <c r="AF682" i="17" s="1"/>
  <c r="X680" i="17"/>
  <c r="AB680" i="17" s="1"/>
  <c r="AF680" i="17" s="1"/>
  <c r="X678" i="17"/>
  <c r="AB678" i="17" s="1"/>
  <c r="AF678" i="17" s="1"/>
  <c r="X676" i="17"/>
  <c r="AB676" i="17" s="1"/>
  <c r="AF676" i="17" s="1"/>
  <c r="X674" i="17"/>
  <c r="AB674" i="17" s="1"/>
  <c r="AF674" i="17" s="1"/>
  <c r="X672" i="17"/>
  <c r="AB672" i="17" s="1"/>
  <c r="AF672" i="17" s="1"/>
  <c r="X670" i="17"/>
  <c r="AB670" i="17" s="1"/>
  <c r="AF670" i="17" s="1"/>
  <c r="X668" i="17"/>
  <c r="AB668" i="17" s="1"/>
  <c r="AF668" i="17" s="1"/>
  <c r="X666" i="17"/>
  <c r="AB666" i="17" s="1"/>
  <c r="AF666" i="17" s="1"/>
  <c r="X664" i="17"/>
  <c r="AB664" i="17" s="1"/>
  <c r="AF664" i="17" s="1"/>
  <c r="X662" i="17"/>
  <c r="AB662" i="17" s="1"/>
  <c r="AF662" i="17" s="1"/>
  <c r="X660" i="17"/>
  <c r="AB660" i="17" s="1"/>
  <c r="AF660" i="17" s="1"/>
  <c r="X658" i="17"/>
  <c r="AB658" i="17" s="1"/>
  <c r="AF658" i="17" s="1"/>
  <c r="X656" i="17"/>
  <c r="AB656" i="17" s="1"/>
  <c r="AF656" i="17" s="1"/>
  <c r="X654" i="17"/>
  <c r="AB654" i="17" s="1"/>
  <c r="AF654" i="17" s="1"/>
  <c r="X652" i="17"/>
  <c r="AB652" i="17" s="1"/>
  <c r="AF652" i="17" s="1"/>
  <c r="X650" i="17"/>
  <c r="AB650" i="17" s="1"/>
  <c r="AF650" i="17" s="1"/>
  <c r="X648" i="17"/>
  <c r="AB648" i="17" s="1"/>
  <c r="AF648" i="17" s="1"/>
  <c r="X646" i="17"/>
  <c r="AB646" i="17" s="1"/>
  <c r="AF646" i="17" s="1"/>
  <c r="X644" i="17"/>
  <c r="AB644" i="17" s="1"/>
  <c r="AF644" i="17" s="1"/>
  <c r="X642" i="17"/>
  <c r="AB642" i="17" s="1"/>
  <c r="AF642" i="17" s="1"/>
  <c r="X640" i="17"/>
  <c r="AB640" i="17" s="1"/>
  <c r="AF640" i="17" s="1"/>
  <c r="X638" i="17"/>
  <c r="AB638" i="17" s="1"/>
  <c r="AF638" i="17" s="1"/>
  <c r="X636" i="17"/>
  <c r="AB636" i="17" s="1"/>
  <c r="AF636" i="17" s="1"/>
  <c r="X634" i="17"/>
  <c r="AB634" i="17" s="1"/>
  <c r="AF634" i="17" s="1"/>
  <c r="X632" i="17"/>
  <c r="AB632" i="17" s="1"/>
  <c r="AF632" i="17" s="1"/>
  <c r="X630" i="17"/>
  <c r="AB630" i="17" s="1"/>
  <c r="AF630" i="17" s="1"/>
  <c r="X628" i="17"/>
  <c r="AB628" i="17" s="1"/>
  <c r="AF628" i="17" s="1"/>
  <c r="X626" i="17"/>
  <c r="AB626" i="17" s="1"/>
  <c r="AF626" i="17" s="1"/>
  <c r="X624" i="17"/>
  <c r="AB624" i="17" s="1"/>
  <c r="AF624" i="17" s="1"/>
  <c r="X622" i="17"/>
  <c r="AB622" i="17" s="1"/>
  <c r="AF622" i="17" s="1"/>
  <c r="X620" i="17"/>
  <c r="AB620" i="17" s="1"/>
  <c r="AF620" i="17" s="1"/>
  <c r="X618" i="17"/>
  <c r="AB618" i="17" s="1"/>
  <c r="AF618" i="17" s="1"/>
  <c r="S616" i="17"/>
  <c r="X615" i="17"/>
  <c r="AB615" i="17" s="1"/>
  <c r="AF615" i="17" s="1"/>
  <c r="S612" i="17"/>
  <c r="X611" i="17"/>
  <c r="AB611" i="17" s="1"/>
  <c r="AF611" i="17" s="1"/>
  <c r="AF610" i="17"/>
  <c r="S608" i="17"/>
  <c r="X607" i="17"/>
  <c r="AB607" i="17" s="1"/>
  <c r="AF607" i="17" s="1"/>
  <c r="AF606" i="17"/>
  <c r="S604" i="17"/>
  <c r="X603" i="17"/>
  <c r="AB603" i="17" s="1"/>
  <c r="AF603" i="17" s="1"/>
  <c r="S600" i="17"/>
  <c r="X599" i="17"/>
  <c r="AB599" i="17" s="1"/>
  <c r="AF599" i="17" s="1"/>
  <c r="AE596" i="17"/>
  <c r="X595" i="17"/>
  <c r="AB595" i="17" s="1"/>
  <c r="AF594" i="17"/>
  <c r="S591" i="17"/>
  <c r="X591" i="17"/>
  <c r="AB591" i="17" s="1"/>
  <c r="AF591" i="17" s="1"/>
  <c r="AE590" i="17"/>
  <c r="AF590" i="17"/>
  <c r="U588" i="17"/>
  <c r="X586" i="17"/>
  <c r="AB586" i="17" s="1"/>
  <c r="AF586" i="17" s="1"/>
  <c r="S583" i="17"/>
  <c r="X583" i="17"/>
  <c r="AB583" i="17" s="1"/>
  <c r="AF583" i="17" s="1"/>
  <c r="AF582" i="17"/>
  <c r="U580" i="17"/>
  <c r="X578" i="17"/>
  <c r="AB578" i="17" s="1"/>
  <c r="AF578" i="17" s="1"/>
  <c r="S575" i="17"/>
  <c r="X575" i="17"/>
  <c r="AB575" i="17" s="1"/>
  <c r="AF575" i="17" s="1"/>
  <c r="AE574" i="17"/>
  <c r="AF574" i="17"/>
  <c r="AF572" i="17"/>
  <c r="AD572" i="17"/>
  <c r="S571" i="17"/>
  <c r="X571" i="17"/>
  <c r="AB571" i="17" s="1"/>
  <c r="AF571" i="17" s="1"/>
  <c r="S566" i="17"/>
  <c r="X566" i="17"/>
  <c r="AB566" i="17" s="1"/>
  <c r="AF566" i="17" s="1"/>
  <c r="U563" i="17"/>
  <c r="Z563" i="17"/>
  <c r="AD563" i="17" s="1"/>
  <c r="S558" i="17"/>
  <c r="X558" i="17"/>
  <c r="AB558" i="17" s="1"/>
  <c r="AF558" i="17" s="1"/>
  <c r="U555" i="17"/>
  <c r="Z555" i="17"/>
  <c r="U549" i="17"/>
  <c r="Z549" i="17"/>
  <c r="AD549" i="17" s="1"/>
  <c r="U545" i="17"/>
  <c r="Z545" i="17"/>
  <c r="AD545" i="17" s="1"/>
  <c r="Z515" i="17"/>
  <c r="AD515" i="17" s="1"/>
  <c r="U515" i="17"/>
  <c r="Z507" i="17"/>
  <c r="AD507" i="17" s="1"/>
  <c r="U507" i="17"/>
  <c r="Z499" i="17"/>
  <c r="AD499" i="17" s="1"/>
  <c r="U499" i="17"/>
  <c r="Z491" i="17"/>
  <c r="AD491" i="17" s="1"/>
  <c r="U491" i="17"/>
  <c r="AD617" i="17"/>
  <c r="AD615" i="17"/>
  <c r="U613" i="17"/>
  <c r="Z613" i="17"/>
  <c r="AD613" i="17" s="1"/>
  <c r="U609" i="17"/>
  <c r="Z609" i="17"/>
  <c r="AD609" i="17" s="1"/>
  <c r="U605" i="17"/>
  <c r="Z605" i="17"/>
  <c r="U601" i="17"/>
  <c r="Z601" i="17"/>
  <c r="AD601" i="17" s="1"/>
  <c r="AD599" i="17"/>
  <c r="U597" i="17"/>
  <c r="Z597" i="17"/>
  <c r="AD597" i="17" s="1"/>
  <c r="AD595" i="17"/>
  <c r="S589" i="17"/>
  <c r="X589" i="17"/>
  <c r="AB589" i="17" s="1"/>
  <c r="AF589" i="17" s="1"/>
  <c r="AE588" i="17"/>
  <c r="AF588" i="17"/>
  <c r="S581" i="17"/>
  <c r="X581" i="17"/>
  <c r="AB581" i="17" s="1"/>
  <c r="AF581" i="17" s="1"/>
  <c r="AF580" i="17"/>
  <c r="S573" i="17"/>
  <c r="X573" i="17"/>
  <c r="AB573" i="17" s="1"/>
  <c r="AF573" i="17" s="1"/>
  <c r="W570" i="17"/>
  <c r="AA570" i="17" s="1"/>
  <c r="AE570" i="17" s="1"/>
  <c r="U570" i="17"/>
  <c r="Z570" i="17"/>
  <c r="AD570" i="17" s="1"/>
  <c r="S568" i="17"/>
  <c r="X568" i="17"/>
  <c r="AB568" i="17" s="1"/>
  <c r="AF568" i="17" s="1"/>
  <c r="U565" i="17"/>
  <c r="Z565" i="17"/>
  <c r="AD565" i="17" s="1"/>
  <c r="S560" i="17"/>
  <c r="X560" i="17"/>
  <c r="AB560" i="17" s="1"/>
  <c r="AF560" i="17" s="1"/>
  <c r="U557" i="17"/>
  <c r="Z557" i="17"/>
  <c r="AD557" i="17" s="1"/>
  <c r="S552" i="17"/>
  <c r="X552" i="17"/>
  <c r="AB552" i="17" s="1"/>
  <c r="AF552" i="17" s="1"/>
  <c r="U535" i="17"/>
  <c r="W535" i="17"/>
  <c r="AA535" i="17" s="1"/>
  <c r="AE535" i="17" s="1"/>
  <c r="Z535" i="17"/>
  <c r="AD535" i="17" s="1"/>
  <c r="AF616" i="17"/>
  <c r="AF612" i="17"/>
  <c r="AF608" i="17"/>
  <c r="AF604" i="17"/>
  <c r="AF600" i="17"/>
  <c r="Z588" i="17"/>
  <c r="AD588" i="17" s="1"/>
  <c r="S587" i="17"/>
  <c r="X587" i="17"/>
  <c r="AB587" i="17" s="1"/>
  <c r="AF587" i="17" s="1"/>
  <c r="Z580" i="17"/>
  <c r="AD580" i="17" s="1"/>
  <c r="S579" i="17"/>
  <c r="X579" i="17"/>
  <c r="AB579" i="17" s="1"/>
  <c r="AF579" i="17" s="1"/>
  <c r="U567" i="17"/>
  <c r="Z567" i="17"/>
  <c r="AD567" i="17" s="1"/>
  <c r="S562" i="17"/>
  <c r="X562" i="17"/>
  <c r="AB562" i="17" s="1"/>
  <c r="AF562" i="17" s="1"/>
  <c r="U559" i="17"/>
  <c r="Z559" i="17"/>
  <c r="AD559" i="17" s="1"/>
  <c r="S554" i="17"/>
  <c r="X554" i="17"/>
  <c r="AB554" i="17" s="1"/>
  <c r="AF554" i="17" s="1"/>
  <c r="U551" i="17"/>
  <c r="Z551" i="17"/>
  <c r="AD551" i="17" s="1"/>
  <c r="U547" i="17"/>
  <c r="Z547" i="17"/>
  <c r="AD547" i="17" s="1"/>
  <c r="U543" i="17"/>
  <c r="Z543" i="17"/>
  <c r="AD543" i="17" s="1"/>
  <c r="W617" i="17"/>
  <c r="AA617" i="17" s="1"/>
  <c r="AE617" i="17" s="1"/>
  <c r="W613" i="17"/>
  <c r="AA613" i="17" s="1"/>
  <c r="AE613" i="17" s="1"/>
  <c r="W609" i="17"/>
  <c r="AA609" i="17" s="1"/>
  <c r="AE609" i="17" s="1"/>
  <c r="AD605" i="17"/>
  <c r="W605" i="17"/>
  <c r="AA605" i="17" s="1"/>
  <c r="AE605" i="17" s="1"/>
  <c r="W601" i="17"/>
  <c r="AA601" i="17" s="1"/>
  <c r="AE601" i="17" s="1"/>
  <c r="AF595" i="17"/>
  <c r="S593" i="17"/>
  <c r="X593" i="17"/>
  <c r="AB593" i="17" s="1"/>
  <c r="AF593" i="17" s="1"/>
  <c r="S585" i="17"/>
  <c r="X585" i="17"/>
  <c r="AB585" i="17" s="1"/>
  <c r="AF585" i="17" s="1"/>
  <c r="AF584" i="17"/>
  <c r="S577" i="17"/>
  <c r="X577" i="17"/>
  <c r="AB577" i="17" s="1"/>
  <c r="AF577" i="17" s="1"/>
  <c r="AF576" i="17"/>
  <c r="AF570" i="17"/>
  <c r="S569" i="17"/>
  <c r="X569" i="17"/>
  <c r="AB569" i="17" s="1"/>
  <c r="AF569" i="17" s="1"/>
  <c r="S564" i="17"/>
  <c r="X564" i="17"/>
  <c r="AB564" i="17" s="1"/>
  <c r="U561" i="17"/>
  <c r="Z561" i="17"/>
  <c r="AD561" i="17" s="1"/>
  <c r="S556" i="17"/>
  <c r="X556" i="17"/>
  <c r="AB556" i="17" s="1"/>
  <c r="AF556" i="17" s="1"/>
  <c r="AD555" i="17"/>
  <c r="U553" i="17"/>
  <c r="Z553" i="17"/>
  <c r="AD553" i="17" s="1"/>
  <c r="AE548" i="17"/>
  <c r="Z531" i="17"/>
  <c r="AD531" i="17" s="1"/>
  <c r="U531" i="17"/>
  <c r="W531" i="17"/>
  <c r="AA531" i="17" s="1"/>
  <c r="W521" i="17"/>
  <c r="AA521" i="17" s="1"/>
  <c r="AE521" i="17" s="1"/>
  <c r="Z550" i="17"/>
  <c r="AD550" i="17" s="1"/>
  <c r="Z548" i="17"/>
  <c r="AD548" i="17" s="1"/>
  <c r="U548" i="17"/>
  <c r="Z546" i="17"/>
  <c r="AD546" i="17" s="1"/>
  <c r="U544" i="17"/>
  <c r="Z542" i="17"/>
  <c r="AD542" i="17" s="1"/>
  <c r="U542" i="17"/>
  <c r="U537" i="17"/>
  <c r="S536" i="17"/>
  <c r="X536" i="17"/>
  <c r="AB536" i="17" s="1"/>
  <c r="AF536" i="17" s="1"/>
  <c r="AE531" i="17"/>
  <c r="U529" i="17"/>
  <c r="S528" i="17"/>
  <c r="X528" i="17"/>
  <c r="AB528" i="17" s="1"/>
  <c r="AF528" i="17" s="1"/>
  <c r="AD525" i="17"/>
  <c r="U521" i="17"/>
  <c r="S520" i="17"/>
  <c r="X520" i="17"/>
  <c r="AB520" i="17" s="1"/>
  <c r="AF520" i="17" s="1"/>
  <c r="X515" i="17"/>
  <c r="AB515" i="17" s="1"/>
  <c r="Z513" i="17"/>
  <c r="AD513" i="17" s="1"/>
  <c r="S512" i="17"/>
  <c r="X512" i="17"/>
  <c r="AB512" i="17" s="1"/>
  <c r="AF512" i="17" s="1"/>
  <c r="AF511" i="17"/>
  <c r="S511" i="17"/>
  <c r="U509" i="17"/>
  <c r="X507" i="17"/>
  <c r="AB507" i="17" s="1"/>
  <c r="AF507" i="17" s="1"/>
  <c r="Z505" i="17"/>
  <c r="AD505" i="17" s="1"/>
  <c r="S504" i="17"/>
  <c r="X504" i="17"/>
  <c r="AB504" i="17" s="1"/>
  <c r="AF504" i="17" s="1"/>
  <c r="AF503" i="17"/>
  <c r="S503" i="17"/>
  <c r="U501" i="17"/>
  <c r="X499" i="17"/>
  <c r="AB499" i="17" s="1"/>
  <c r="AF499" i="17" s="1"/>
  <c r="Z497" i="17"/>
  <c r="AD497" i="17" s="1"/>
  <c r="S496" i="17"/>
  <c r="X496" i="17"/>
  <c r="AB496" i="17" s="1"/>
  <c r="AF496" i="17" s="1"/>
  <c r="AF495" i="17"/>
  <c r="S495" i="17"/>
  <c r="X491" i="17"/>
  <c r="AB491" i="17" s="1"/>
  <c r="AF491" i="17" s="1"/>
  <c r="S489" i="17"/>
  <c r="X489" i="17"/>
  <c r="AB489" i="17" s="1"/>
  <c r="AF489" i="17" s="1"/>
  <c r="U488" i="17"/>
  <c r="Z488" i="17"/>
  <c r="AD488" i="17" s="1"/>
  <c r="S483" i="17"/>
  <c r="X483" i="17"/>
  <c r="AB483" i="17" s="1"/>
  <c r="AF483" i="17" s="1"/>
  <c r="U480" i="17"/>
  <c r="Z480" i="17"/>
  <c r="AD480" i="17" s="1"/>
  <c r="S475" i="17"/>
  <c r="X475" i="17"/>
  <c r="AB475" i="17" s="1"/>
  <c r="AF475" i="17" s="1"/>
  <c r="U472" i="17"/>
  <c r="Z472" i="17"/>
  <c r="AD472" i="17" s="1"/>
  <c r="S467" i="17"/>
  <c r="X467" i="17"/>
  <c r="AB467" i="17" s="1"/>
  <c r="AF467" i="17" s="1"/>
  <c r="U464" i="17"/>
  <c r="Z464" i="17"/>
  <c r="AD464" i="17" s="1"/>
  <c r="S459" i="17"/>
  <c r="X459" i="17"/>
  <c r="AB459" i="17" s="1"/>
  <c r="AF459" i="17" s="1"/>
  <c r="U456" i="17"/>
  <c r="Z456" i="17"/>
  <c r="AD456" i="17" s="1"/>
  <c r="S451" i="17"/>
  <c r="X451" i="17"/>
  <c r="AB451" i="17" s="1"/>
  <c r="AF451" i="17" s="1"/>
  <c r="U448" i="17"/>
  <c r="Z448" i="17"/>
  <c r="AD448" i="17" s="1"/>
  <c r="S443" i="17"/>
  <c r="X443" i="17"/>
  <c r="AB443" i="17" s="1"/>
  <c r="AF443" i="17" s="1"/>
  <c r="U440" i="17"/>
  <c r="Z440" i="17"/>
  <c r="AD440" i="17" s="1"/>
  <c r="S435" i="17"/>
  <c r="X435" i="17"/>
  <c r="AB435" i="17" s="1"/>
  <c r="S430" i="17"/>
  <c r="X430" i="17"/>
  <c r="AB430" i="17" s="1"/>
  <c r="AF430" i="17" s="1"/>
  <c r="X424" i="17"/>
  <c r="AB424" i="17" s="1"/>
  <c r="AF424" i="17" s="1"/>
  <c r="S424" i="17"/>
  <c r="X414" i="17"/>
  <c r="AB414" i="17" s="1"/>
  <c r="S414" i="17"/>
  <c r="X412" i="17"/>
  <c r="AB412" i="17" s="1"/>
  <c r="AF412" i="17" s="1"/>
  <c r="S412" i="17"/>
  <c r="S538" i="17"/>
  <c r="X538" i="17"/>
  <c r="AB538" i="17" s="1"/>
  <c r="AF538" i="17" s="1"/>
  <c r="W533" i="17"/>
  <c r="AA533" i="17" s="1"/>
  <c r="AE533" i="17" s="1"/>
  <c r="S530" i="17"/>
  <c r="X530" i="17"/>
  <c r="AB530" i="17" s="1"/>
  <c r="AF530" i="17" s="1"/>
  <c r="S522" i="17"/>
  <c r="X522" i="17"/>
  <c r="AB522" i="17" s="1"/>
  <c r="AF522" i="17" s="1"/>
  <c r="S518" i="17"/>
  <c r="X518" i="17"/>
  <c r="AB518" i="17" s="1"/>
  <c r="AF518" i="17" s="1"/>
  <c r="AF517" i="17"/>
  <c r="W517" i="17"/>
  <c r="AA517" i="17" s="1"/>
  <c r="AE517" i="17" s="1"/>
  <c r="S510" i="17"/>
  <c r="X510" i="17"/>
  <c r="AB510" i="17" s="1"/>
  <c r="AF510" i="17" s="1"/>
  <c r="S502" i="17"/>
  <c r="X502" i="17"/>
  <c r="AB502" i="17" s="1"/>
  <c r="AF502" i="17" s="1"/>
  <c r="AE501" i="17"/>
  <c r="AF501" i="17"/>
  <c r="S494" i="17"/>
  <c r="X494" i="17"/>
  <c r="AB494" i="17" s="1"/>
  <c r="AF494" i="17" s="1"/>
  <c r="AF493" i="17"/>
  <c r="W493" i="17"/>
  <c r="AA493" i="17" s="1"/>
  <c r="AE493" i="17" s="1"/>
  <c r="S487" i="17"/>
  <c r="X487" i="17"/>
  <c r="AB487" i="17" s="1"/>
  <c r="U486" i="17"/>
  <c r="Z486" i="17"/>
  <c r="AD486" i="17" s="1"/>
  <c r="U482" i="17"/>
  <c r="Z482" i="17"/>
  <c r="AD482" i="17" s="1"/>
  <c r="S477" i="17"/>
  <c r="X477" i="17"/>
  <c r="AB477" i="17" s="1"/>
  <c r="U474" i="17"/>
  <c r="Z474" i="17"/>
  <c r="AD474" i="17" s="1"/>
  <c r="S469" i="17"/>
  <c r="X469" i="17"/>
  <c r="AB469" i="17" s="1"/>
  <c r="AF469" i="17" s="1"/>
  <c r="U466" i="17"/>
  <c r="Z466" i="17"/>
  <c r="AD466" i="17" s="1"/>
  <c r="S461" i="17"/>
  <c r="X461" i="17"/>
  <c r="AB461" i="17" s="1"/>
  <c r="AF461" i="17" s="1"/>
  <c r="U458" i="17"/>
  <c r="Z458" i="17"/>
  <c r="AD458" i="17" s="1"/>
  <c r="S453" i="17"/>
  <c r="X453" i="17"/>
  <c r="AB453" i="17" s="1"/>
  <c r="U450" i="17"/>
  <c r="Z450" i="17"/>
  <c r="AD450" i="17" s="1"/>
  <c r="S445" i="17"/>
  <c r="X445" i="17"/>
  <c r="AB445" i="17" s="1"/>
  <c r="AF445" i="17" s="1"/>
  <c r="U442" i="17"/>
  <c r="Z442" i="17"/>
  <c r="AD442" i="17" s="1"/>
  <c r="S437" i="17"/>
  <c r="X437" i="17"/>
  <c r="AB437" i="17" s="1"/>
  <c r="U434" i="17"/>
  <c r="Z434" i="17"/>
  <c r="AD434" i="17" s="1"/>
  <c r="S431" i="17"/>
  <c r="X431" i="17"/>
  <c r="AB431" i="17" s="1"/>
  <c r="AF431" i="17" s="1"/>
  <c r="S426" i="17"/>
  <c r="X426" i="17"/>
  <c r="AB426" i="17" s="1"/>
  <c r="AF426" i="17" s="1"/>
  <c r="X420" i="17"/>
  <c r="AB420" i="17" s="1"/>
  <c r="AF420" i="17" s="1"/>
  <c r="S420" i="17"/>
  <c r="AF564" i="17"/>
  <c r="AF550" i="17"/>
  <c r="AF548" i="17"/>
  <c r="AF546" i="17"/>
  <c r="AF544" i="17"/>
  <c r="AF542" i="17"/>
  <c r="S540" i="17"/>
  <c r="X540" i="17"/>
  <c r="AB540" i="17" s="1"/>
  <c r="AF540" i="17" s="1"/>
  <c r="AF539" i="17"/>
  <c r="S539" i="17"/>
  <c r="S532" i="17"/>
  <c r="X532" i="17"/>
  <c r="AB532" i="17" s="1"/>
  <c r="AF532" i="17" s="1"/>
  <c r="AF531" i="17"/>
  <c r="W527" i="17"/>
  <c r="AA527" i="17" s="1"/>
  <c r="AE527" i="17" s="1"/>
  <c r="S524" i="17"/>
  <c r="X524" i="17"/>
  <c r="AB524" i="17" s="1"/>
  <c r="AF524" i="17" s="1"/>
  <c r="AF523" i="17"/>
  <c r="S523" i="17"/>
  <c r="S516" i="17"/>
  <c r="X516" i="17"/>
  <c r="AB516" i="17" s="1"/>
  <c r="AF516" i="17" s="1"/>
  <c r="AF515" i="17"/>
  <c r="Z509" i="17"/>
  <c r="AD509" i="17" s="1"/>
  <c r="S508" i="17"/>
  <c r="X508" i="17"/>
  <c r="AB508" i="17" s="1"/>
  <c r="AF508" i="17" s="1"/>
  <c r="Z501" i="17"/>
  <c r="AD501" i="17" s="1"/>
  <c r="S500" i="17"/>
  <c r="X500" i="17"/>
  <c r="AB500" i="17" s="1"/>
  <c r="AF500" i="17" s="1"/>
  <c r="U497" i="17"/>
  <c r="Z493" i="17"/>
  <c r="AD493" i="17" s="1"/>
  <c r="S492" i="17"/>
  <c r="X492" i="17"/>
  <c r="AB492" i="17" s="1"/>
  <c r="AF492" i="17" s="1"/>
  <c r="S485" i="17"/>
  <c r="X485" i="17"/>
  <c r="AB485" i="17" s="1"/>
  <c r="AF485" i="17" s="1"/>
  <c r="U484" i="17"/>
  <c r="Z484" i="17"/>
  <c r="AD484" i="17" s="1"/>
  <c r="S479" i="17"/>
  <c r="X479" i="17"/>
  <c r="AB479" i="17" s="1"/>
  <c r="AF479" i="17" s="1"/>
  <c r="U476" i="17"/>
  <c r="Z476" i="17"/>
  <c r="AD476" i="17" s="1"/>
  <c r="S471" i="17"/>
  <c r="X471" i="17"/>
  <c r="AB471" i="17" s="1"/>
  <c r="AF471" i="17" s="1"/>
  <c r="U468" i="17"/>
  <c r="Z468" i="17"/>
  <c r="AD468" i="17" s="1"/>
  <c r="S463" i="17"/>
  <c r="X463" i="17"/>
  <c r="AB463" i="17" s="1"/>
  <c r="U460" i="17"/>
  <c r="Z460" i="17"/>
  <c r="AD460" i="17" s="1"/>
  <c r="S455" i="17"/>
  <c r="X455" i="17"/>
  <c r="AB455" i="17" s="1"/>
  <c r="AF455" i="17" s="1"/>
  <c r="U452" i="17"/>
  <c r="Z452" i="17"/>
  <c r="AD452" i="17" s="1"/>
  <c r="S447" i="17"/>
  <c r="X447" i="17"/>
  <c r="AB447" i="17" s="1"/>
  <c r="U444" i="17"/>
  <c r="Z444" i="17"/>
  <c r="AD444" i="17" s="1"/>
  <c r="S439" i="17"/>
  <c r="X439" i="17"/>
  <c r="AB439" i="17" s="1"/>
  <c r="AF439" i="17" s="1"/>
  <c r="U436" i="17"/>
  <c r="Z436" i="17"/>
  <c r="AD436" i="17" s="1"/>
  <c r="S432" i="17"/>
  <c r="X432" i="17"/>
  <c r="AB432" i="17" s="1"/>
  <c r="AF432" i="17" s="1"/>
  <c r="S428" i="17"/>
  <c r="X428" i="17"/>
  <c r="AB428" i="17" s="1"/>
  <c r="AF428" i="17" s="1"/>
  <c r="U425" i="17"/>
  <c r="Z425" i="17"/>
  <c r="AD425" i="17" s="1"/>
  <c r="X418" i="17"/>
  <c r="AB418" i="17" s="1"/>
  <c r="AF418" i="17" s="1"/>
  <c r="S418" i="17"/>
  <c r="X416" i="17"/>
  <c r="AB416" i="17" s="1"/>
  <c r="AF416" i="17" s="1"/>
  <c r="S416" i="17"/>
  <c r="AE415" i="17"/>
  <c r="X567" i="17"/>
  <c r="AB567" i="17" s="1"/>
  <c r="AF567" i="17" s="1"/>
  <c r="X565" i="17"/>
  <c r="AB565" i="17" s="1"/>
  <c r="AF565" i="17" s="1"/>
  <c r="X563" i="17"/>
  <c r="AB563" i="17" s="1"/>
  <c r="AF563" i="17" s="1"/>
  <c r="X561" i="17"/>
  <c r="AB561" i="17" s="1"/>
  <c r="AF561" i="17" s="1"/>
  <c r="X559" i="17"/>
  <c r="AB559" i="17" s="1"/>
  <c r="AF559" i="17" s="1"/>
  <c r="X557" i="17"/>
  <c r="AB557" i="17" s="1"/>
  <c r="AF557" i="17" s="1"/>
  <c r="X555" i="17"/>
  <c r="AB555" i="17" s="1"/>
  <c r="AF555" i="17" s="1"/>
  <c r="X553" i="17"/>
  <c r="AB553" i="17" s="1"/>
  <c r="AF553" i="17" s="1"/>
  <c r="X551" i="17"/>
  <c r="AB551" i="17" s="1"/>
  <c r="AF551" i="17" s="1"/>
  <c r="X549" i="17"/>
  <c r="AB549" i="17" s="1"/>
  <c r="AF549" i="17" s="1"/>
  <c r="X547" i="17"/>
  <c r="AB547" i="17" s="1"/>
  <c r="AF547" i="17" s="1"/>
  <c r="X545" i="17"/>
  <c r="AB545" i="17" s="1"/>
  <c r="AF545" i="17" s="1"/>
  <c r="X543" i="17"/>
  <c r="AB543" i="17" s="1"/>
  <c r="AF543" i="17" s="1"/>
  <c r="AF541" i="17"/>
  <c r="S534" i="17"/>
  <c r="X534" i="17"/>
  <c r="AB534" i="17" s="1"/>
  <c r="AF534" i="17" s="1"/>
  <c r="S526" i="17"/>
  <c r="X526" i="17"/>
  <c r="AB526" i="17" s="1"/>
  <c r="AF526" i="17" s="1"/>
  <c r="AF525" i="17"/>
  <c r="S514" i="17"/>
  <c r="X514" i="17"/>
  <c r="AB514" i="17" s="1"/>
  <c r="AF514" i="17" s="1"/>
  <c r="S506" i="17"/>
  <c r="X506" i="17"/>
  <c r="AB506" i="17" s="1"/>
  <c r="AF506" i="17" s="1"/>
  <c r="AF505" i="17"/>
  <c r="W505" i="17"/>
  <c r="AA505" i="17" s="1"/>
  <c r="AE505" i="17" s="1"/>
  <c r="S498" i="17"/>
  <c r="X498" i="17"/>
  <c r="AB498" i="17" s="1"/>
  <c r="AF498" i="17" s="1"/>
  <c r="AE497" i="17"/>
  <c r="AF497" i="17"/>
  <c r="S490" i="17"/>
  <c r="X490" i="17"/>
  <c r="AB490" i="17" s="1"/>
  <c r="AF490" i="17" s="1"/>
  <c r="S481" i="17"/>
  <c r="X481" i="17"/>
  <c r="AB481" i="17" s="1"/>
  <c r="AF481" i="17" s="1"/>
  <c r="U478" i="17"/>
  <c r="Z478" i="17"/>
  <c r="AD478" i="17" s="1"/>
  <c r="S473" i="17"/>
  <c r="X473" i="17"/>
  <c r="AB473" i="17" s="1"/>
  <c r="AF473" i="17" s="1"/>
  <c r="U470" i="17"/>
  <c r="Z470" i="17"/>
  <c r="AD470" i="17" s="1"/>
  <c r="S465" i="17"/>
  <c r="X465" i="17"/>
  <c r="AB465" i="17" s="1"/>
  <c r="AF465" i="17" s="1"/>
  <c r="U462" i="17"/>
  <c r="Z462" i="17"/>
  <c r="AD462" i="17" s="1"/>
  <c r="S457" i="17"/>
  <c r="X457" i="17"/>
  <c r="AB457" i="17" s="1"/>
  <c r="AF457" i="17" s="1"/>
  <c r="U454" i="17"/>
  <c r="Z454" i="17"/>
  <c r="AD454" i="17" s="1"/>
  <c r="S449" i="17"/>
  <c r="X449" i="17"/>
  <c r="AB449" i="17" s="1"/>
  <c r="AF449" i="17" s="1"/>
  <c r="U446" i="17"/>
  <c r="Z446" i="17"/>
  <c r="AD446" i="17" s="1"/>
  <c r="S441" i="17"/>
  <c r="X441" i="17"/>
  <c r="AB441" i="17" s="1"/>
  <c r="AF441" i="17" s="1"/>
  <c r="U438" i="17"/>
  <c r="Z438" i="17"/>
  <c r="AD438" i="17" s="1"/>
  <c r="S433" i="17"/>
  <c r="X433" i="17"/>
  <c r="AB433" i="17" s="1"/>
  <c r="AF433" i="17" s="1"/>
  <c r="S429" i="17"/>
  <c r="X429" i="17"/>
  <c r="AB429" i="17" s="1"/>
  <c r="AF429" i="17" s="1"/>
  <c r="U427" i="17"/>
  <c r="Z427" i="17"/>
  <c r="AD427" i="17" s="1"/>
  <c r="U421" i="17"/>
  <c r="Z421" i="17"/>
  <c r="AD421" i="17" s="1"/>
  <c r="X425" i="17"/>
  <c r="AB425" i="17" s="1"/>
  <c r="AF425" i="17" s="1"/>
  <c r="AB423" i="17"/>
  <c r="AF423" i="17" s="1"/>
  <c r="S422" i="17"/>
  <c r="X421" i="17"/>
  <c r="AB421" i="17" s="1"/>
  <c r="AF421" i="17" s="1"/>
  <c r="AB419" i="17"/>
  <c r="AF419" i="17" s="1"/>
  <c r="Z406" i="17"/>
  <c r="AD406" i="17" s="1"/>
  <c r="S405" i="17"/>
  <c r="X405" i="17"/>
  <c r="AB405" i="17" s="1"/>
  <c r="AF405" i="17" s="1"/>
  <c r="AF404" i="17"/>
  <c r="S404" i="17"/>
  <c r="AF398" i="17"/>
  <c r="S397" i="17"/>
  <c r="X397" i="17"/>
  <c r="AB397" i="17" s="1"/>
  <c r="AF397" i="17" s="1"/>
  <c r="X396" i="17"/>
  <c r="AB396" i="17" s="1"/>
  <c r="AF396" i="17" s="1"/>
  <c r="X392" i="17"/>
  <c r="AB392" i="17" s="1"/>
  <c r="AF392" i="17" s="1"/>
  <c r="W388" i="17"/>
  <c r="AA388" i="17" s="1"/>
  <c r="AE388" i="17" s="1"/>
  <c r="AF386" i="17"/>
  <c r="U384" i="17"/>
  <c r="Z384" i="17"/>
  <c r="AD384" i="17" s="1"/>
  <c r="W384" i="17"/>
  <c r="AA384" i="17" s="1"/>
  <c r="AE384" i="17" s="1"/>
  <c r="AF382" i="17"/>
  <c r="U380" i="17"/>
  <c r="Z380" i="17"/>
  <c r="AD380" i="17" s="1"/>
  <c r="W380" i="17"/>
  <c r="AA380" i="17" s="1"/>
  <c r="AE380" i="17" s="1"/>
  <c r="X427" i="17"/>
  <c r="AB427" i="17" s="1"/>
  <c r="AF427" i="17" s="1"/>
  <c r="U423" i="17"/>
  <c r="Z423" i="17"/>
  <c r="AD423" i="17" s="1"/>
  <c r="U419" i="17"/>
  <c r="Z419" i="17"/>
  <c r="AD419" i="17" s="1"/>
  <c r="AF415" i="17"/>
  <c r="U415" i="17"/>
  <c r="Z415" i="17"/>
  <c r="AF411" i="17"/>
  <c r="U411" i="17"/>
  <c r="Z411" i="17"/>
  <c r="AD411" i="17" s="1"/>
  <c r="AF410" i="17"/>
  <c r="W410" i="17"/>
  <c r="AA410" i="17" s="1"/>
  <c r="AE410" i="17" s="1"/>
  <c r="S403" i="17"/>
  <c r="X403" i="17"/>
  <c r="AB403" i="17" s="1"/>
  <c r="AF403" i="17" s="1"/>
  <c r="AF402" i="17"/>
  <c r="W402" i="17"/>
  <c r="AA402" i="17" s="1"/>
  <c r="AE402" i="17" s="1"/>
  <c r="AF400" i="17"/>
  <c r="S399" i="17"/>
  <c r="X399" i="17"/>
  <c r="AB399" i="17" s="1"/>
  <c r="AF399" i="17" s="1"/>
  <c r="W387" i="17"/>
  <c r="AA387" i="17" s="1"/>
  <c r="AE387" i="17" s="1"/>
  <c r="U387" i="17"/>
  <c r="Z387" i="17"/>
  <c r="AF385" i="17"/>
  <c r="W383" i="17"/>
  <c r="AA383" i="17" s="1"/>
  <c r="AE383" i="17" s="1"/>
  <c r="U383" i="17"/>
  <c r="Z383" i="17"/>
  <c r="AD383" i="17" s="1"/>
  <c r="AF381" i="17"/>
  <c r="AF487" i="17"/>
  <c r="AF477" i="17"/>
  <c r="AF463" i="17"/>
  <c r="AF453" i="17"/>
  <c r="AF447" i="17"/>
  <c r="AF437" i="17"/>
  <c r="AF435" i="17"/>
  <c r="AF422" i="17"/>
  <c r="AF414" i="17"/>
  <c r="S409" i="17"/>
  <c r="X409" i="17"/>
  <c r="AB409" i="17" s="1"/>
  <c r="AF409" i="17" s="1"/>
  <c r="AF408" i="17"/>
  <c r="W408" i="17"/>
  <c r="AA408" i="17" s="1"/>
  <c r="AE408" i="17" s="1"/>
  <c r="S401" i="17"/>
  <c r="X401" i="17"/>
  <c r="AB401" i="17" s="1"/>
  <c r="AF401" i="17" s="1"/>
  <c r="U398" i="17"/>
  <c r="Z398" i="17"/>
  <c r="AD398" i="17" s="1"/>
  <c r="W398" i="17"/>
  <c r="AA398" i="17" s="1"/>
  <c r="AE398" i="17" s="1"/>
  <c r="AF388" i="17"/>
  <c r="U386" i="17"/>
  <c r="Z386" i="17"/>
  <c r="AD386" i="17" s="1"/>
  <c r="W386" i="17"/>
  <c r="AA386" i="17" s="1"/>
  <c r="AE386" i="17" s="1"/>
  <c r="AF384" i="17"/>
  <c r="U382" i="17"/>
  <c r="Z382" i="17"/>
  <c r="AD382" i="17" s="1"/>
  <c r="W382" i="17"/>
  <c r="AA382" i="17" s="1"/>
  <c r="AE382" i="17" s="1"/>
  <c r="AF380" i="17"/>
  <c r="X488" i="17"/>
  <c r="X486" i="17"/>
  <c r="AB486" i="17" s="1"/>
  <c r="AF486" i="17" s="1"/>
  <c r="X484" i="17"/>
  <c r="X482" i="17"/>
  <c r="AB482" i="17" s="1"/>
  <c r="AF482" i="17" s="1"/>
  <c r="X480" i="17"/>
  <c r="AB480" i="17" s="1"/>
  <c r="AF480" i="17" s="1"/>
  <c r="X478" i="17"/>
  <c r="AB478" i="17" s="1"/>
  <c r="AF478" i="17" s="1"/>
  <c r="X476" i="17"/>
  <c r="AB476" i="17" s="1"/>
  <c r="AF476" i="17" s="1"/>
  <c r="X474" i="17"/>
  <c r="AB474" i="17" s="1"/>
  <c r="AF474" i="17" s="1"/>
  <c r="X472" i="17"/>
  <c r="AB472" i="17" s="1"/>
  <c r="AF472" i="17" s="1"/>
  <c r="X470" i="17"/>
  <c r="AB470" i="17" s="1"/>
  <c r="AF470" i="17" s="1"/>
  <c r="X468" i="17"/>
  <c r="AB468" i="17" s="1"/>
  <c r="AF468" i="17" s="1"/>
  <c r="X466" i="17"/>
  <c r="AB466" i="17" s="1"/>
  <c r="AF466" i="17" s="1"/>
  <c r="X464" i="17"/>
  <c r="AB464" i="17" s="1"/>
  <c r="AF464" i="17" s="1"/>
  <c r="X462" i="17"/>
  <c r="AB462" i="17" s="1"/>
  <c r="AF462" i="17" s="1"/>
  <c r="X460" i="17"/>
  <c r="AB460" i="17" s="1"/>
  <c r="AF460" i="17" s="1"/>
  <c r="X458" i="17"/>
  <c r="AB458" i="17" s="1"/>
  <c r="AF458" i="17" s="1"/>
  <c r="X456" i="17"/>
  <c r="AB456" i="17" s="1"/>
  <c r="AF456" i="17" s="1"/>
  <c r="X454" i="17"/>
  <c r="AB454" i="17" s="1"/>
  <c r="AF454" i="17" s="1"/>
  <c r="X452" i="17"/>
  <c r="AB452" i="17" s="1"/>
  <c r="AF452" i="17" s="1"/>
  <c r="X450" i="17"/>
  <c r="AB450" i="17" s="1"/>
  <c r="AF450" i="17" s="1"/>
  <c r="X448" i="17"/>
  <c r="AB448" i="17" s="1"/>
  <c r="AF448" i="17" s="1"/>
  <c r="X446" i="17"/>
  <c r="AB446" i="17" s="1"/>
  <c r="AF446" i="17" s="1"/>
  <c r="X444" i="17"/>
  <c r="AB444" i="17" s="1"/>
  <c r="AF444" i="17" s="1"/>
  <c r="X442" i="17"/>
  <c r="AB442" i="17" s="1"/>
  <c r="AF442" i="17" s="1"/>
  <c r="X440" i="17"/>
  <c r="AB440" i="17" s="1"/>
  <c r="AF440" i="17" s="1"/>
  <c r="X438" i="17"/>
  <c r="AB438" i="17" s="1"/>
  <c r="AF438" i="17" s="1"/>
  <c r="X436" i="17"/>
  <c r="AB436" i="17" s="1"/>
  <c r="AF436" i="17" s="1"/>
  <c r="X434" i="17"/>
  <c r="AB434" i="17" s="1"/>
  <c r="AF434" i="17" s="1"/>
  <c r="AD415" i="17"/>
  <c r="S407" i="17"/>
  <c r="X407" i="17"/>
  <c r="AB407" i="17" s="1"/>
  <c r="AF407" i="17" s="1"/>
  <c r="AF406" i="17"/>
  <c r="W406" i="17"/>
  <c r="AA406" i="17" s="1"/>
  <c r="AE406" i="17" s="1"/>
  <c r="U400" i="17"/>
  <c r="Z400" i="17"/>
  <c r="AD400" i="17" s="1"/>
  <c r="W400" i="17"/>
  <c r="AA400" i="17" s="1"/>
  <c r="AE400" i="17" s="1"/>
  <c r="Z396" i="17"/>
  <c r="AD396" i="17" s="1"/>
  <c r="U396" i="17"/>
  <c r="AF395" i="17"/>
  <c r="X394" i="17"/>
  <c r="AB394" i="17" s="1"/>
  <c r="AF394" i="17" s="1"/>
  <c r="S394" i="17"/>
  <c r="U393" i="17"/>
  <c r="Z393" i="17"/>
  <c r="AD393" i="17" s="1"/>
  <c r="W393" i="17"/>
  <c r="AA393" i="17" s="1"/>
  <c r="AE393" i="17" s="1"/>
  <c r="Z392" i="17"/>
  <c r="AD392" i="17" s="1"/>
  <c r="U392" i="17"/>
  <c r="AE391" i="17"/>
  <c r="AF391" i="17"/>
  <c r="X390" i="17"/>
  <c r="AB390" i="17" s="1"/>
  <c r="AF390" i="17" s="1"/>
  <c r="S390" i="17"/>
  <c r="U389" i="17"/>
  <c r="Z389" i="17"/>
  <c r="W389" i="17"/>
  <c r="AA389" i="17" s="1"/>
  <c r="AE389" i="17" s="1"/>
  <c r="AF387" i="17"/>
  <c r="AD387" i="17"/>
  <c r="W385" i="17"/>
  <c r="AA385" i="17" s="1"/>
  <c r="AE385" i="17" s="1"/>
  <c r="U385" i="17"/>
  <c r="Z385" i="17"/>
  <c r="AD385" i="17" s="1"/>
  <c r="AF383" i="17"/>
  <c r="W381" i="17"/>
  <c r="AA381" i="17" s="1"/>
  <c r="AE381" i="17" s="1"/>
  <c r="U381" i="17"/>
  <c r="Z381" i="17"/>
  <c r="AD381" i="17" s="1"/>
  <c r="AF379" i="17"/>
  <c r="Z379" i="17"/>
  <c r="AD379" i="17" s="1"/>
  <c r="AF378" i="17"/>
  <c r="U378" i="17"/>
  <c r="Z378" i="17"/>
  <c r="AD378" i="17" s="1"/>
  <c r="W378" i="17"/>
  <c r="AA378" i="17" s="1"/>
  <c r="AE378" i="17" s="1"/>
  <c r="AF377" i="17"/>
  <c r="W377" i="17"/>
  <c r="AA377" i="17" s="1"/>
  <c r="U377" i="17"/>
  <c r="Z377" i="17"/>
  <c r="AD377" i="17" s="1"/>
  <c r="AF376" i="17"/>
  <c r="U376" i="17"/>
  <c r="Z376" i="17"/>
  <c r="AD376" i="17" s="1"/>
  <c r="W376" i="17"/>
  <c r="AA376" i="17" s="1"/>
  <c r="AE376" i="17" s="1"/>
  <c r="AF375" i="17"/>
  <c r="W375" i="17"/>
  <c r="AA375" i="17" s="1"/>
  <c r="AE375" i="17" s="1"/>
  <c r="U375" i="17"/>
  <c r="Z375" i="17"/>
  <c r="AD375" i="17" s="1"/>
  <c r="AF374" i="17"/>
  <c r="U374" i="17"/>
  <c r="Z374" i="17"/>
  <c r="AD374" i="17" s="1"/>
  <c r="W374" i="17"/>
  <c r="AA374" i="17" s="1"/>
  <c r="AE374" i="17" s="1"/>
  <c r="AF373" i="17"/>
  <c r="W373" i="17"/>
  <c r="AA373" i="17" s="1"/>
  <c r="AE373" i="17" s="1"/>
  <c r="U373" i="17"/>
  <c r="Z373" i="17"/>
  <c r="AD373" i="17" s="1"/>
  <c r="AF372" i="17"/>
  <c r="U372" i="17"/>
  <c r="Z372" i="17"/>
  <c r="AD372" i="17" s="1"/>
  <c r="W372" i="17"/>
  <c r="AA372" i="17" s="1"/>
  <c r="AE372" i="17" s="1"/>
  <c r="AF371" i="17"/>
  <c r="AD371" i="17"/>
  <c r="W371" i="17"/>
  <c r="AA371" i="17" s="1"/>
  <c r="AE371" i="17" s="1"/>
  <c r="U371" i="17"/>
  <c r="Z371" i="17"/>
  <c r="AD370" i="17"/>
  <c r="AF370" i="17"/>
  <c r="U370" i="17"/>
  <c r="Z370" i="17"/>
  <c r="W370" i="17"/>
  <c r="AA370" i="17" s="1"/>
  <c r="AE370" i="17" s="1"/>
  <c r="AF369" i="17"/>
  <c r="W369" i="17"/>
  <c r="AA369" i="17" s="1"/>
  <c r="AE369" i="17" s="1"/>
  <c r="Z369" i="17"/>
  <c r="AD369" i="17" s="1"/>
  <c r="AF368" i="17"/>
  <c r="U368" i="17"/>
  <c r="Z368" i="17"/>
  <c r="AD368" i="17" s="1"/>
  <c r="W368" i="17"/>
  <c r="AA368" i="17" s="1"/>
  <c r="AE368" i="17" s="1"/>
  <c r="AF367" i="17"/>
  <c r="S367" i="17"/>
  <c r="AF366" i="17"/>
  <c r="S366" i="17"/>
  <c r="AF365" i="17"/>
  <c r="S365" i="17"/>
  <c r="AF364" i="17"/>
  <c r="S364" i="17"/>
  <c r="AF363" i="17"/>
  <c r="S363" i="17"/>
  <c r="AF362" i="17"/>
  <c r="S362" i="17"/>
  <c r="AF361" i="17"/>
  <c r="S361" i="17"/>
  <c r="AF360" i="17"/>
  <c r="S360" i="17"/>
  <c r="AF359" i="17"/>
  <c r="S359" i="17"/>
  <c r="AF358" i="17"/>
  <c r="S358" i="17"/>
  <c r="AF357" i="17"/>
  <c r="S357" i="17"/>
  <c r="AF356" i="17"/>
  <c r="S356" i="17"/>
  <c r="AF355" i="17"/>
  <c r="S355" i="17"/>
  <c r="AF354" i="17"/>
  <c r="S354" i="17"/>
  <c r="AF353" i="17"/>
  <c r="S353" i="17"/>
  <c r="AF352" i="17"/>
  <c r="S352" i="17"/>
  <c r="U350" i="17"/>
  <c r="Z350" i="17"/>
  <c r="AD350" i="17" s="1"/>
  <c r="W350" i="17"/>
  <c r="AA350" i="17" s="1"/>
  <c r="AE350" i="17" s="1"/>
  <c r="U348" i="17"/>
  <c r="Z348" i="17"/>
  <c r="AD348" i="17" s="1"/>
  <c r="W348" i="17"/>
  <c r="AA348" i="17" s="1"/>
  <c r="U346" i="17"/>
  <c r="Z346" i="17"/>
  <c r="AD346" i="17" s="1"/>
  <c r="W346" i="17"/>
  <c r="AA346" i="17" s="1"/>
  <c r="AE346" i="17" s="1"/>
  <c r="U344" i="17"/>
  <c r="Z344" i="17"/>
  <c r="AD344" i="17" s="1"/>
  <c r="W344" i="17"/>
  <c r="AA344" i="17" s="1"/>
  <c r="AE344" i="17" s="1"/>
  <c r="U342" i="17"/>
  <c r="Z342" i="17"/>
  <c r="AD342" i="17" s="1"/>
  <c r="W342" i="17"/>
  <c r="AA342" i="17" s="1"/>
  <c r="AE342" i="17" s="1"/>
  <c r="U339" i="17"/>
  <c r="Z339" i="17"/>
  <c r="AD339" i="17" s="1"/>
  <c r="U335" i="17"/>
  <c r="Z335" i="17"/>
  <c r="AD335" i="17" s="1"/>
  <c r="U331" i="17"/>
  <c r="Z331" i="17"/>
  <c r="AD331" i="17" s="1"/>
  <c r="U327" i="17"/>
  <c r="Z327" i="17"/>
  <c r="U323" i="17"/>
  <c r="Z323" i="17"/>
  <c r="AD323" i="17" s="1"/>
  <c r="U319" i="17"/>
  <c r="Z319" i="17"/>
  <c r="AD319" i="17" s="1"/>
  <c r="U315" i="17"/>
  <c r="Z315" i="17"/>
  <c r="AD315" i="17" s="1"/>
  <c r="U311" i="17"/>
  <c r="Z311" i="17"/>
  <c r="AD311" i="17" s="1"/>
  <c r="U307" i="17"/>
  <c r="Z307" i="17"/>
  <c r="AD307" i="17" s="1"/>
  <c r="U303" i="17"/>
  <c r="Z303" i="17"/>
  <c r="AD303" i="17" s="1"/>
  <c r="U299" i="17"/>
  <c r="Z299" i="17"/>
  <c r="AD299" i="17" s="1"/>
  <c r="U295" i="17"/>
  <c r="Z295" i="17"/>
  <c r="AD295" i="17" s="1"/>
  <c r="AF350" i="17"/>
  <c r="AE348" i="17"/>
  <c r="AF346" i="17"/>
  <c r="AF344" i="17"/>
  <c r="AF342" i="17"/>
  <c r="U395" i="17"/>
  <c r="Z395" i="17"/>
  <c r="AD395" i="17" s="1"/>
  <c r="U391" i="17"/>
  <c r="Z391" i="17"/>
  <c r="AD391" i="17" s="1"/>
  <c r="AD389" i="17"/>
  <c r="S351" i="17"/>
  <c r="X351" i="17"/>
  <c r="AB351" i="17" s="1"/>
  <c r="AF351" i="17" s="1"/>
  <c r="S349" i="17"/>
  <c r="X349" i="17"/>
  <c r="AB349" i="17" s="1"/>
  <c r="AF349" i="17" s="1"/>
  <c r="S347" i="17"/>
  <c r="X347" i="17"/>
  <c r="AB347" i="17" s="1"/>
  <c r="AF347" i="17" s="1"/>
  <c r="S345" i="17"/>
  <c r="X345" i="17"/>
  <c r="AB345" i="17" s="1"/>
  <c r="AF345" i="17" s="1"/>
  <c r="S343" i="17"/>
  <c r="X343" i="17"/>
  <c r="AB343" i="17" s="1"/>
  <c r="AF343" i="17" s="1"/>
  <c r="U341" i="17"/>
  <c r="Z341" i="17"/>
  <c r="AD341" i="17" s="1"/>
  <c r="U337" i="17"/>
  <c r="Z337" i="17"/>
  <c r="AD337" i="17" s="1"/>
  <c r="U333" i="17"/>
  <c r="Z333" i="17"/>
  <c r="U329" i="17"/>
  <c r="Z329" i="17"/>
  <c r="U325" i="17"/>
  <c r="Z325" i="17"/>
  <c r="AD325" i="17" s="1"/>
  <c r="U321" i="17"/>
  <c r="Z321" i="17"/>
  <c r="AD321" i="17" s="1"/>
  <c r="U317" i="17"/>
  <c r="Z317" i="17"/>
  <c r="U313" i="17"/>
  <c r="Z313" i="17"/>
  <c r="AD313" i="17" s="1"/>
  <c r="U309" i="17"/>
  <c r="Z309" i="17"/>
  <c r="AD309" i="17" s="1"/>
  <c r="U305" i="17"/>
  <c r="Z305" i="17"/>
  <c r="U301" i="17"/>
  <c r="Z301" i="17"/>
  <c r="AD301" i="17" s="1"/>
  <c r="U297" i="17"/>
  <c r="Z297" i="17"/>
  <c r="AD297" i="17" s="1"/>
  <c r="AE289" i="17"/>
  <c r="AE377" i="17"/>
  <c r="U292" i="17"/>
  <c r="Z292" i="17"/>
  <c r="AD292" i="17" s="1"/>
  <c r="W292" i="17"/>
  <c r="AA292" i="17" s="1"/>
  <c r="AE292" i="17" s="1"/>
  <c r="AF340" i="17"/>
  <c r="W340" i="17"/>
  <c r="AA340" i="17" s="1"/>
  <c r="AE340" i="17" s="1"/>
  <c r="AF338" i="17"/>
  <c r="W338" i="17"/>
  <c r="AA338" i="17" s="1"/>
  <c r="AE338" i="17" s="1"/>
  <c r="AF336" i="17"/>
  <c r="W336" i="17"/>
  <c r="AA336" i="17" s="1"/>
  <c r="AE336" i="17" s="1"/>
  <c r="AF334" i="17"/>
  <c r="W334" i="17"/>
  <c r="AA334" i="17" s="1"/>
  <c r="AE334" i="17" s="1"/>
  <c r="AD333" i="17"/>
  <c r="AF332" i="17"/>
  <c r="W332" i="17"/>
  <c r="AA332" i="17" s="1"/>
  <c r="AF330" i="17"/>
  <c r="W330" i="17"/>
  <c r="AA330" i="17" s="1"/>
  <c r="AE330" i="17" s="1"/>
  <c r="AD329" i="17"/>
  <c r="AF328" i="17"/>
  <c r="W328" i="17"/>
  <c r="AA328" i="17" s="1"/>
  <c r="AE328" i="17" s="1"/>
  <c r="AD327" i="17"/>
  <c r="AF326" i="17"/>
  <c r="W326" i="17"/>
  <c r="AA326" i="17" s="1"/>
  <c r="AE326" i="17" s="1"/>
  <c r="AF324" i="17"/>
  <c r="W324" i="17"/>
  <c r="AA324" i="17" s="1"/>
  <c r="AE324" i="17" s="1"/>
  <c r="AF322" i="17"/>
  <c r="W322" i="17"/>
  <c r="AA322" i="17" s="1"/>
  <c r="AF320" i="17"/>
  <c r="W320" i="17"/>
  <c r="AA320" i="17" s="1"/>
  <c r="AE320" i="17" s="1"/>
  <c r="AF318" i="17"/>
  <c r="W318" i="17"/>
  <c r="AA318" i="17" s="1"/>
  <c r="AE318" i="17" s="1"/>
  <c r="AD317" i="17"/>
  <c r="AF316" i="17"/>
  <c r="W316" i="17"/>
  <c r="AA316" i="17" s="1"/>
  <c r="AE316" i="17" s="1"/>
  <c r="AF314" i="17"/>
  <c r="W314" i="17"/>
  <c r="AA314" i="17" s="1"/>
  <c r="AE314" i="17" s="1"/>
  <c r="AF312" i="17"/>
  <c r="W312" i="17"/>
  <c r="AA312" i="17" s="1"/>
  <c r="AE312" i="17" s="1"/>
  <c r="AF310" i="17"/>
  <c r="W310" i="17"/>
  <c r="AA310" i="17" s="1"/>
  <c r="AF308" i="17"/>
  <c r="W308" i="17"/>
  <c r="AA308" i="17" s="1"/>
  <c r="AE308" i="17" s="1"/>
  <c r="AF306" i="17"/>
  <c r="W306" i="17"/>
  <c r="AA306" i="17" s="1"/>
  <c r="AE306" i="17" s="1"/>
  <c r="AD305" i="17"/>
  <c r="AF304" i="17"/>
  <c r="W304" i="17"/>
  <c r="AA304" i="17" s="1"/>
  <c r="AF302" i="17"/>
  <c r="W302" i="17"/>
  <c r="AA302" i="17" s="1"/>
  <c r="AF300" i="17"/>
  <c r="AF298" i="17"/>
  <c r="W298" i="17"/>
  <c r="AA298" i="17" s="1"/>
  <c r="AF296" i="17"/>
  <c r="W296" i="17"/>
  <c r="AA296" i="17" s="1"/>
  <c r="AE296" i="17" s="1"/>
  <c r="S294" i="17"/>
  <c r="AF276" i="17"/>
  <c r="AF274" i="17"/>
  <c r="AE270" i="17"/>
  <c r="AE266" i="17"/>
  <c r="AE262" i="17"/>
  <c r="AE258" i="17"/>
  <c r="AE254" i="17"/>
  <c r="Z243" i="17"/>
  <c r="AD243" i="17" s="1"/>
  <c r="U243" i="17"/>
  <c r="U229" i="17"/>
  <c r="Z229" i="17"/>
  <c r="AD229" i="17" s="1"/>
  <c r="U227" i="17"/>
  <c r="Z227" i="17"/>
  <c r="AD227" i="17" s="1"/>
  <c r="W227" i="17"/>
  <c r="AA227" i="17" s="1"/>
  <c r="AE227" i="17" s="1"/>
  <c r="X341" i="17"/>
  <c r="AB341" i="17" s="1"/>
  <c r="AF341" i="17" s="1"/>
  <c r="X339" i="17"/>
  <c r="AB339" i="17" s="1"/>
  <c r="AF339" i="17" s="1"/>
  <c r="X337" i="17"/>
  <c r="AB337" i="17" s="1"/>
  <c r="AF337" i="17" s="1"/>
  <c r="X335" i="17"/>
  <c r="AB335" i="17" s="1"/>
  <c r="AF335" i="17" s="1"/>
  <c r="X333" i="17"/>
  <c r="AB333" i="17" s="1"/>
  <c r="AF333" i="17" s="1"/>
  <c r="AE332" i="17"/>
  <c r="X331" i="17"/>
  <c r="AB331" i="17" s="1"/>
  <c r="AF331" i="17" s="1"/>
  <c r="X329" i="17"/>
  <c r="AB329" i="17" s="1"/>
  <c r="AF329" i="17" s="1"/>
  <c r="X327" i="17"/>
  <c r="AB327" i="17" s="1"/>
  <c r="AF327" i="17" s="1"/>
  <c r="X325" i="17"/>
  <c r="AB325" i="17" s="1"/>
  <c r="AF325" i="17" s="1"/>
  <c r="X323" i="17"/>
  <c r="AB323" i="17" s="1"/>
  <c r="AF323" i="17" s="1"/>
  <c r="AE322" i="17"/>
  <c r="X321" i="17"/>
  <c r="AB321" i="17" s="1"/>
  <c r="AF321" i="17" s="1"/>
  <c r="X319" i="17"/>
  <c r="AB319" i="17" s="1"/>
  <c r="AF319" i="17" s="1"/>
  <c r="X317" i="17"/>
  <c r="AB317" i="17" s="1"/>
  <c r="AF317" i="17" s="1"/>
  <c r="X315" i="17"/>
  <c r="AB315" i="17" s="1"/>
  <c r="AF315" i="17" s="1"/>
  <c r="X313" i="17"/>
  <c r="AB313" i="17" s="1"/>
  <c r="AF313" i="17" s="1"/>
  <c r="X311" i="17"/>
  <c r="AB311" i="17" s="1"/>
  <c r="AF311" i="17" s="1"/>
  <c r="AE310" i="17"/>
  <c r="X309" i="17"/>
  <c r="AB309" i="17" s="1"/>
  <c r="AF309" i="17" s="1"/>
  <c r="X307" i="17"/>
  <c r="AB307" i="17" s="1"/>
  <c r="AF307" i="17" s="1"/>
  <c r="X305" i="17"/>
  <c r="AB305" i="17" s="1"/>
  <c r="AF305" i="17" s="1"/>
  <c r="AE304" i="17"/>
  <c r="X303" i="17"/>
  <c r="AB303" i="17" s="1"/>
  <c r="AF303" i="17" s="1"/>
  <c r="AE302" i="17"/>
  <c r="X301" i="17"/>
  <c r="AB301" i="17" s="1"/>
  <c r="AF301" i="17" s="1"/>
  <c r="X299" i="17"/>
  <c r="AB299" i="17" s="1"/>
  <c r="AF299" i="17" s="1"/>
  <c r="AE298" i="17"/>
  <c r="X297" i="17"/>
  <c r="AB297" i="17" s="1"/>
  <c r="AF297" i="17" s="1"/>
  <c r="X295" i="17"/>
  <c r="AB295" i="17" s="1"/>
  <c r="AF295" i="17" s="1"/>
  <c r="AF293" i="17"/>
  <c r="S277" i="17"/>
  <c r="X277" i="17"/>
  <c r="AB277" i="17" s="1"/>
  <c r="AF277" i="17" s="1"/>
  <c r="S275" i="17"/>
  <c r="X275" i="17"/>
  <c r="AB275" i="17" s="1"/>
  <c r="AF275" i="17" s="1"/>
  <c r="U271" i="17"/>
  <c r="Z271" i="17"/>
  <c r="AD271" i="17" s="1"/>
  <c r="U267" i="17"/>
  <c r="Z267" i="17"/>
  <c r="AD267" i="17" s="1"/>
  <c r="U263" i="17"/>
  <c r="Z263" i="17"/>
  <c r="AD263" i="17" s="1"/>
  <c r="U259" i="17"/>
  <c r="Z259" i="17"/>
  <c r="AD259" i="17" s="1"/>
  <c r="U255" i="17"/>
  <c r="Z255" i="17"/>
  <c r="AD255" i="17" s="1"/>
  <c r="U251" i="17"/>
  <c r="Z251" i="17"/>
  <c r="AD251" i="17" s="1"/>
  <c r="AF245" i="17"/>
  <c r="U245" i="17"/>
  <c r="W245" i="17"/>
  <c r="AA245" i="17" s="1"/>
  <c r="AE245" i="17" s="1"/>
  <c r="Z245" i="17"/>
  <c r="AD245" i="17" s="1"/>
  <c r="U221" i="17"/>
  <c r="Z221" i="17"/>
  <c r="AD221" i="17" s="1"/>
  <c r="Z340" i="17"/>
  <c r="AD340" i="17" s="1"/>
  <c r="Z338" i="17"/>
  <c r="AD338" i="17" s="1"/>
  <c r="Z336" i="17"/>
  <c r="AD336" i="17" s="1"/>
  <c r="Z334" i="17"/>
  <c r="AD334" i="17" s="1"/>
  <c r="Z332" i="17"/>
  <c r="AD332" i="17" s="1"/>
  <c r="Z330" i="17"/>
  <c r="AD330" i="17" s="1"/>
  <c r="Z328" i="17"/>
  <c r="AD328" i="17" s="1"/>
  <c r="Z326" i="17"/>
  <c r="AD326" i="17" s="1"/>
  <c r="Z324" i="17"/>
  <c r="AD324" i="17" s="1"/>
  <c r="Z322" i="17"/>
  <c r="AD322" i="17" s="1"/>
  <c r="Z320" i="17"/>
  <c r="AD320" i="17" s="1"/>
  <c r="Z318" i="17"/>
  <c r="AD318" i="17" s="1"/>
  <c r="Z316" i="17"/>
  <c r="AD316" i="17" s="1"/>
  <c r="Z314" i="17"/>
  <c r="AD314" i="17" s="1"/>
  <c r="Z312" i="17"/>
  <c r="AD312" i="17" s="1"/>
  <c r="Z310" i="17"/>
  <c r="AD310" i="17" s="1"/>
  <c r="Z308" i="17"/>
  <c r="AD308" i="17" s="1"/>
  <c r="Z306" i="17"/>
  <c r="AD306" i="17" s="1"/>
  <c r="Z304" i="17"/>
  <c r="AD304" i="17" s="1"/>
  <c r="Z302" i="17"/>
  <c r="AD302" i="17" s="1"/>
  <c r="Z300" i="17"/>
  <c r="AD300" i="17" s="1"/>
  <c r="Z298" i="17"/>
  <c r="AD298" i="17" s="1"/>
  <c r="Z296" i="17"/>
  <c r="AD296" i="17" s="1"/>
  <c r="W293" i="17"/>
  <c r="AA293" i="17" s="1"/>
  <c r="AE293" i="17" s="1"/>
  <c r="U291" i="17"/>
  <c r="Z291" i="17"/>
  <c r="AD291" i="17" s="1"/>
  <c r="W291" i="17"/>
  <c r="AA291" i="17" s="1"/>
  <c r="AE291" i="17" s="1"/>
  <c r="AF290" i="17"/>
  <c r="W290" i="17"/>
  <c r="AA290" i="17" s="1"/>
  <c r="AE290" i="17" s="1"/>
  <c r="Z290" i="17"/>
  <c r="AD290" i="17" s="1"/>
  <c r="AF289" i="17"/>
  <c r="U289" i="17"/>
  <c r="Z289" i="17"/>
  <c r="AD289" i="17" s="1"/>
  <c r="W289" i="17"/>
  <c r="AA289" i="17" s="1"/>
  <c r="AF288" i="17"/>
  <c r="AD288" i="17"/>
  <c r="W288" i="17"/>
  <c r="AA288" i="17" s="1"/>
  <c r="AE288" i="17" s="1"/>
  <c r="U288" i="17"/>
  <c r="Z288" i="17"/>
  <c r="AD287" i="17"/>
  <c r="U287" i="17"/>
  <c r="Z287" i="17"/>
  <c r="W287" i="17"/>
  <c r="AA287" i="17" s="1"/>
  <c r="AE287" i="17" s="1"/>
  <c r="AF286" i="17"/>
  <c r="W286" i="17"/>
  <c r="AA286" i="17" s="1"/>
  <c r="AE286" i="17" s="1"/>
  <c r="U286" i="17"/>
  <c r="Z286" i="17"/>
  <c r="AD286" i="17" s="1"/>
  <c r="AF285" i="17"/>
  <c r="U285" i="17"/>
  <c r="Z285" i="17"/>
  <c r="AD285" i="17" s="1"/>
  <c r="W285" i="17"/>
  <c r="AA285" i="17" s="1"/>
  <c r="AE285" i="17" s="1"/>
  <c r="AF284" i="17"/>
  <c r="W284" i="17"/>
  <c r="AA284" i="17" s="1"/>
  <c r="AE284" i="17" s="1"/>
  <c r="U284" i="17"/>
  <c r="Z284" i="17"/>
  <c r="AD284" i="17" s="1"/>
  <c r="AF283" i="17"/>
  <c r="U283" i="17"/>
  <c r="Z283" i="17"/>
  <c r="AD283" i="17" s="1"/>
  <c r="W283" i="17"/>
  <c r="AA283" i="17" s="1"/>
  <c r="AE283" i="17" s="1"/>
  <c r="AF282" i="17"/>
  <c r="W282" i="17"/>
  <c r="AA282" i="17" s="1"/>
  <c r="AE282" i="17" s="1"/>
  <c r="U282" i="17"/>
  <c r="Z282" i="17"/>
  <c r="AD282" i="17" s="1"/>
  <c r="AF281" i="17"/>
  <c r="U281" i="17"/>
  <c r="Z281" i="17"/>
  <c r="AD281" i="17" s="1"/>
  <c r="W281" i="17"/>
  <c r="AA281" i="17" s="1"/>
  <c r="AE281" i="17" s="1"/>
  <c r="AF280" i="17"/>
  <c r="W280" i="17"/>
  <c r="AA280" i="17" s="1"/>
  <c r="AE280" i="17" s="1"/>
  <c r="U280" i="17"/>
  <c r="Z280" i="17"/>
  <c r="AD280" i="17" s="1"/>
  <c r="AF279" i="17"/>
  <c r="U279" i="17"/>
  <c r="Z279" i="17"/>
  <c r="AD279" i="17" s="1"/>
  <c r="W279" i="17"/>
  <c r="AA279" i="17" s="1"/>
  <c r="AE279" i="17" s="1"/>
  <c r="AF278" i="17"/>
  <c r="W278" i="17"/>
  <c r="AA278" i="17" s="1"/>
  <c r="AE278" i="17" s="1"/>
  <c r="U278" i="17"/>
  <c r="Z278" i="17"/>
  <c r="AD278" i="17" s="1"/>
  <c r="W276" i="17"/>
  <c r="AA276" i="17" s="1"/>
  <c r="AE276" i="17" s="1"/>
  <c r="U276" i="17"/>
  <c r="Z276" i="17"/>
  <c r="AD276" i="17" s="1"/>
  <c r="W274" i="17"/>
  <c r="AA274" i="17" s="1"/>
  <c r="AE274" i="17" s="1"/>
  <c r="U274" i="17"/>
  <c r="Z274" i="17"/>
  <c r="AD274" i="17" s="1"/>
  <c r="U273" i="17"/>
  <c r="Z273" i="17"/>
  <c r="AD273" i="17" s="1"/>
  <c r="U269" i="17"/>
  <c r="Z269" i="17"/>
  <c r="AD269" i="17" s="1"/>
  <c r="U265" i="17"/>
  <c r="Z265" i="17"/>
  <c r="AD265" i="17" s="1"/>
  <c r="U261" i="17"/>
  <c r="Z261" i="17"/>
  <c r="AD261" i="17" s="1"/>
  <c r="U257" i="17"/>
  <c r="Z257" i="17"/>
  <c r="AD257" i="17" s="1"/>
  <c r="U253" i="17"/>
  <c r="Z253" i="17"/>
  <c r="AD253" i="17" s="1"/>
  <c r="U237" i="17"/>
  <c r="Z237" i="17"/>
  <c r="AD237" i="17" s="1"/>
  <c r="U235" i="17"/>
  <c r="Z235" i="17"/>
  <c r="AD235" i="17" s="1"/>
  <c r="W235" i="17"/>
  <c r="AA235" i="17" s="1"/>
  <c r="AE235" i="17" s="1"/>
  <c r="W223" i="17"/>
  <c r="AA223" i="17" s="1"/>
  <c r="AE223" i="17" s="1"/>
  <c r="W217" i="17"/>
  <c r="AA217" i="17" s="1"/>
  <c r="AE217" i="17" s="1"/>
  <c r="Z272" i="17"/>
  <c r="AD272" i="17" s="1"/>
  <c r="U272" i="17"/>
  <c r="Z270" i="17"/>
  <c r="AD270" i="17" s="1"/>
  <c r="U270" i="17"/>
  <c r="Z268" i="17"/>
  <c r="AD268" i="17" s="1"/>
  <c r="U268" i="17"/>
  <c r="Z266" i="17"/>
  <c r="AD266" i="17" s="1"/>
  <c r="U266" i="17"/>
  <c r="Z264" i="17"/>
  <c r="AD264" i="17" s="1"/>
  <c r="U264" i="17"/>
  <c r="Z262" i="17"/>
  <c r="AD262" i="17" s="1"/>
  <c r="Z260" i="17"/>
  <c r="AD260" i="17" s="1"/>
  <c r="U260" i="17"/>
  <c r="Z258" i="17"/>
  <c r="AD258" i="17" s="1"/>
  <c r="U258" i="17"/>
  <c r="Z256" i="17"/>
  <c r="AD256" i="17" s="1"/>
  <c r="U256" i="17"/>
  <c r="Z254" i="17"/>
  <c r="AD254" i="17" s="1"/>
  <c r="U254" i="17"/>
  <c r="Z252" i="17"/>
  <c r="AD252" i="17" s="1"/>
  <c r="U252" i="17"/>
  <c r="U247" i="17"/>
  <c r="S246" i="17"/>
  <c r="X246" i="17"/>
  <c r="AB246" i="17" s="1"/>
  <c r="AF246" i="17" s="1"/>
  <c r="X243" i="17"/>
  <c r="AB243" i="17" s="1"/>
  <c r="AF243" i="17" s="1"/>
  <c r="AE241" i="17"/>
  <c r="W241" i="17"/>
  <c r="AA241" i="17" s="1"/>
  <c r="S234" i="17"/>
  <c r="X234" i="17"/>
  <c r="AB234" i="17" s="1"/>
  <c r="AF234" i="17" s="1"/>
  <c r="S226" i="17"/>
  <c r="X226" i="17"/>
  <c r="AB226" i="17" s="1"/>
  <c r="AF226" i="17" s="1"/>
  <c r="U219" i="17"/>
  <c r="Z219" i="17"/>
  <c r="AD219" i="17" s="1"/>
  <c r="S218" i="17"/>
  <c r="X218" i="17"/>
  <c r="AB218" i="17" s="1"/>
  <c r="AF218" i="17" s="1"/>
  <c r="S216" i="17"/>
  <c r="X216" i="17"/>
  <c r="AB216" i="17" s="1"/>
  <c r="AF216" i="17" s="1"/>
  <c r="S211" i="17"/>
  <c r="X211" i="17"/>
  <c r="AB211" i="17" s="1"/>
  <c r="AF211" i="17" s="1"/>
  <c r="Z187" i="17"/>
  <c r="AD187" i="17" s="1"/>
  <c r="U187" i="17"/>
  <c r="S248" i="17"/>
  <c r="X248" i="17"/>
  <c r="AB248" i="17" s="1"/>
  <c r="AF248" i="17" s="1"/>
  <c r="S240" i="17"/>
  <c r="X240" i="17"/>
  <c r="AB240" i="17" s="1"/>
  <c r="AF240" i="17" s="1"/>
  <c r="X237" i="17"/>
  <c r="AB237" i="17" s="1"/>
  <c r="AF237" i="17" s="1"/>
  <c r="AE233" i="17"/>
  <c r="U233" i="17"/>
  <c r="Z233" i="17"/>
  <c r="AD233" i="17" s="1"/>
  <c r="S232" i="17"/>
  <c r="X232" i="17"/>
  <c r="AB232" i="17" s="1"/>
  <c r="AF232" i="17" s="1"/>
  <c r="X229" i="17"/>
  <c r="AB229" i="17" s="1"/>
  <c r="AF229" i="17" s="1"/>
  <c r="U225" i="17"/>
  <c r="Z225" i="17"/>
  <c r="AD225" i="17" s="1"/>
  <c r="S224" i="17"/>
  <c r="X224" i="17"/>
  <c r="AB224" i="17" s="1"/>
  <c r="AF224" i="17" s="1"/>
  <c r="X221" i="17"/>
  <c r="AB221" i="17" s="1"/>
  <c r="AF221" i="17" s="1"/>
  <c r="U217" i="17"/>
  <c r="Z217" i="17"/>
  <c r="AD217" i="17" s="1"/>
  <c r="S212" i="17"/>
  <c r="X212" i="17"/>
  <c r="AB212" i="17" s="1"/>
  <c r="AF212" i="17" s="1"/>
  <c r="AF272" i="17"/>
  <c r="AF270" i="17"/>
  <c r="AF268" i="17"/>
  <c r="AF266" i="17"/>
  <c r="AF264" i="17"/>
  <c r="AF262" i="17"/>
  <c r="AF260" i="17"/>
  <c r="AF258" i="17"/>
  <c r="AF256" i="17"/>
  <c r="AF254" i="17"/>
  <c r="AF252" i="17"/>
  <c r="S250" i="17"/>
  <c r="X250" i="17"/>
  <c r="AB250" i="17" s="1"/>
  <c r="AF250" i="17" s="1"/>
  <c r="S249" i="17"/>
  <c r="S242" i="17"/>
  <c r="X242" i="17"/>
  <c r="AB242" i="17" s="1"/>
  <c r="AF242" i="17" s="1"/>
  <c r="U239" i="17"/>
  <c r="Z239" i="17"/>
  <c r="AD239" i="17" s="1"/>
  <c r="S238" i="17"/>
  <c r="X238" i="17"/>
  <c r="AB238" i="17" s="1"/>
  <c r="AF238" i="17" s="1"/>
  <c r="AE231" i="17"/>
  <c r="U231" i="17"/>
  <c r="Z231" i="17"/>
  <c r="AD231" i="17" s="1"/>
  <c r="S230" i="17"/>
  <c r="X230" i="17"/>
  <c r="AB230" i="17" s="1"/>
  <c r="AF230" i="17" s="1"/>
  <c r="U223" i="17"/>
  <c r="Z223" i="17"/>
  <c r="AD223" i="17" s="1"/>
  <c r="S222" i="17"/>
  <c r="X222" i="17"/>
  <c r="AB222" i="17" s="1"/>
  <c r="AF222" i="17" s="1"/>
  <c r="S215" i="17"/>
  <c r="X215" i="17"/>
  <c r="AB215" i="17" s="1"/>
  <c r="AF215" i="17" s="1"/>
  <c r="S213" i="17"/>
  <c r="X213" i="17"/>
  <c r="AB213" i="17" s="1"/>
  <c r="AF213" i="17" s="1"/>
  <c r="S209" i="17"/>
  <c r="X209" i="17"/>
  <c r="AB209" i="17" s="1"/>
  <c r="AF209" i="17" s="1"/>
  <c r="X273" i="17"/>
  <c r="AB273" i="17" s="1"/>
  <c r="AF273" i="17" s="1"/>
  <c r="X271" i="17"/>
  <c r="AB271" i="17" s="1"/>
  <c r="AF271" i="17" s="1"/>
  <c r="X269" i="17"/>
  <c r="AB269" i="17" s="1"/>
  <c r="AF269" i="17" s="1"/>
  <c r="X267" i="17"/>
  <c r="AB267" i="17" s="1"/>
  <c r="AF267" i="17" s="1"/>
  <c r="X265" i="17"/>
  <c r="AB265" i="17" s="1"/>
  <c r="AF265" i="17" s="1"/>
  <c r="X263" i="17"/>
  <c r="AB263" i="17" s="1"/>
  <c r="AF263" i="17" s="1"/>
  <c r="X261" i="17"/>
  <c r="AB261" i="17" s="1"/>
  <c r="AF261" i="17" s="1"/>
  <c r="X259" i="17"/>
  <c r="AB259" i="17" s="1"/>
  <c r="AF259" i="17" s="1"/>
  <c r="X257" i="17"/>
  <c r="AB257" i="17" s="1"/>
  <c r="AF257" i="17" s="1"/>
  <c r="X255" i="17"/>
  <c r="AB255" i="17" s="1"/>
  <c r="AF255" i="17" s="1"/>
  <c r="X253" i="17"/>
  <c r="AB253" i="17" s="1"/>
  <c r="AF253" i="17" s="1"/>
  <c r="X251" i="17"/>
  <c r="AB251" i="17" s="1"/>
  <c r="AF251" i="17" s="1"/>
  <c r="AE247" i="17"/>
  <c r="S244" i="17"/>
  <c r="X244" i="17"/>
  <c r="AB244" i="17" s="1"/>
  <c r="AF244" i="17" s="1"/>
  <c r="S236" i="17"/>
  <c r="X236" i="17"/>
  <c r="AB236" i="17" s="1"/>
  <c r="AF236" i="17" s="1"/>
  <c r="S228" i="17"/>
  <c r="X228" i="17"/>
  <c r="AB228" i="17" s="1"/>
  <c r="AF228" i="17" s="1"/>
  <c r="S220" i="17"/>
  <c r="X220" i="17"/>
  <c r="AB220" i="17" s="1"/>
  <c r="AF220" i="17" s="1"/>
  <c r="AF219" i="17"/>
  <c r="W219" i="17"/>
  <c r="AA219" i="17" s="1"/>
  <c r="AE219" i="17" s="1"/>
  <c r="S214" i="17"/>
  <c r="X214" i="17"/>
  <c r="AB214" i="17" s="1"/>
  <c r="AF214" i="17" s="1"/>
  <c r="S210" i="17"/>
  <c r="X210" i="17"/>
  <c r="AB210" i="17" s="1"/>
  <c r="AF210" i="17" s="1"/>
  <c r="W203" i="17"/>
  <c r="AA203" i="17" s="1"/>
  <c r="AE203" i="17" s="1"/>
  <c r="AB207" i="17"/>
  <c r="AF207" i="17" s="1"/>
  <c r="S206" i="17"/>
  <c r="X206" i="17"/>
  <c r="AB206" i="17" s="1"/>
  <c r="AF206" i="17" s="1"/>
  <c r="AF205" i="17"/>
  <c r="S205" i="17"/>
  <c r="W201" i="17"/>
  <c r="AA201" i="17" s="1"/>
  <c r="AE201" i="17" s="1"/>
  <c r="AB199" i="17"/>
  <c r="AF199" i="17" s="1"/>
  <c r="S198" i="17"/>
  <c r="X198" i="17"/>
  <c r="AB198" i="17" s="1"/>
  <c r="AF198" i="17" s="1"/>
  <c r="AF197" i="17"/>
  <c r="S197" i="17"/>
  <c r="W193" i="17"/>
  <c r="AA193" i="17" s="1"/>
  <c r="AE193" i="17" s="1"/>
  <c r="AB191" i="17"/>
  <c r="AF191" i="17" s="1"/>
  <c r="S190" i="17"/>
  <c r="X190" i="17"/>
  <c r="AB190" i="17" s="1"/>
  <c r="AF190" i="17" s="1"/>
  <c r="AF189" i="17"/>
  <c r="S189" i="17"/>
  <c r="X187" i="17"/>
  <c r="AB187" i="17" s="1"/>
  <c r="AF187" i="17" s="1"/>
  <c r="W185" i="17"/>
  <c r="AA185" i="17" s="1"/>
  <c r="AE185" i="17" s="1"/>
  <c r="S181" i="17"/>
  <c r="X181" i="17"/>
  <c r="AB181" i="17" s="1"/>
  <c r="AF181" i="17" s="1"/>
  <c r="S177" i="17"/>
  <c r="X177" i="17"/>
  <c r="AB177" i="17" s="1"/>
  <c r="AF177" i="17" s="1"/>
  <c r="S208" i="17"/>
  <c r="X208" i="17"/>
  <c r="AB208" i="17" s="1"/>
  <c r="AF208" i="17" s="1"/>
  <c r="S200" i="17"/>
  <c r="X200" i="17"/>
  <c r="AB200" i="17" s="1"/>
  <c r="AF200" i="17" s="1"/>
  <c r="W195" i="17"/>
  <c r="AA195" i="17" s="1"/>
  <c r="AE195" i="17" s="1"/>
  <c r="S192" i="17"/>
  <c r="X192" i="17"/>
  <c r="AB192" i="17" s="1"/>
  <c r="AF192" i="17" s="1"/>
  <c r="S184" i="17"/>
  <c r="X184" i="17"/>
  <c r="AB184" i="17" s="1"/>
  <c r="AF184" i="17" s="1"/>
  <c r="S180" i="17"/>
  <c r="X180" i="17"/>
  <c r="AB180" i="17" s="1"/>
  <c r="AF180" i="17" s="1"/>
  <c r="S202" i="17"/>
  <c r="X202" i="17"/>
  <c r="AB202" i="17" s="1"/>
  <c r="AF202" i="17" s="1"/>
  <c r="S194" i="17"/>
  <c r="X194" i="17"/>
  <c r="AB194" i="17" s="1"/>
  <c r="AF194" i="17" s="1"/>
  <c r="S186" i="17"/>
  <c r="X186" i="17"/>
  <c r="AB186" i="17" s="1"/>
  <c r="AF186" i="17" s="1"/>
  <c r="S183" i="17"/>
  <c r="X183" i="17"/>
  <c r="AB183" i="17" s="1"/>
  <c r="AF183" i="17" s="1"/>
  <c r="S179" i="17"/>
  <c r="X179" i="17"/>
  <c r="AB179" i="17" s="1"/>
  <c r="AF179" i="17" s="1"/>
  <c r="S122" i="17"/>
  <c r="X122" i="17"/>
  <c r="AB122" i="17" s="1"/>
  <c r="AF122" i="17" s="1"/>
  <c r="AE207" i="17"/>
  <c r="S204" i="17"/>
  <c r="X204" i="17"/>
  <c r="AB204" i="17" s="1"/>
  <c r="AF204" i="17" s="1"/>
  <c r="S196" i="17"/>
  <c r="X196" i="17"/>
  <c r="AB196" i="17" s="1"/>
  <c r="AF196" i="17" s="1"/>
  <c r="S188" i="17"/>
  <c r="X188" i="17"/>
  <c r="AB188" i="17" s="1"/>
  <c r="AF188" i="17" s="1"/>
  <c r="S182" i="17"/>
  <c r="X182" i="17"/>
  <c r="AB182" i="17" s="1"/>
  <c r="AF182" i="17" s="1"/>
  <c r="S178" i="17"/>
  <c r="X178" i="17"/>
  <c r="AB178" i="17" s="1"/>
  <c r="AF178" i="17" s="1"/>
  <c r="S174" i="17"/>
  <c r="X174" i="17"/>
  <c r="AB174" i="17" s="1"/>
  <c r="AF174" i="17" s="1"/>
  <c r="S173" i="17"/>
  <c r="X173" i="17"/>
  <c r="AB173" i="17" s="1"/>
  <c r="AF173" i="17" s="1"/>
  <c r="S169" i="17"/>
  <c r="X169" i="17"/>
  <c r="AB169" i="17" s="1"/>
  <c r="AF169" i="17" s="1"/>
  <c r="S165" i="17"/>
  <c r="X165" i="17"/>
  <c r="AB165" i="17" s="1"/>
  <c r="AF165" i="17" s="1"/>
  <c r="S161" i="17"/>
  <c r="X161" i="17"/>
  <c r="AB161" i="17" s="1"/>
  <c r="AF161" i="17" s="1"/>
  <c r="S157" i="17"/>
  <c r="X157" i="17"/>
  <c r="AB157" i="17" s="1"/>
  <c r="AF157" i="17" s="1"/>
  <c r="S114" i="17"/>
  <c r="X114" i="17"/>
  <c r="AB114" i="17" s="1"/>
  <c r="AF114" i="17" s="1"/>
  <c r="S106" i="17"/>
  <c r="X106" i="17"/>
  <c r="AB106" i="17" s="1"/>
  <c r="AF106" i="17" s="1"/>
  <c r="U101" i="17"/>
  <c r="Z101" i="17"/>
  <c r="AD101" i="17" s="1"/>
  <c r="W101" i="17"/>
  <c r="AA101" i="17" s="1"/>
  <c r="AE101" i="17" s="1"/>
  <c r="S59" i="17"/>
  <c r="X59" i="17"/>
  <c r="AB59" i="17" s="1"/>
  <c r="AF59" i="17" s="1"/>
  <c r="S172" i="17"/>
  <c r="X172" i="17"/>
  <c r="AB172" i="17" s="1"/>
  <c r="AF172" i="17" s="1"/>
  <c r="S168" i="17"/>
  <c r="X168" i="17"/>
  <c r="AB168" i="17" s="1"/>
  <c r="AF168" i="17" s="1"/>
  <c r="S164" i="17"/>
  <c r="X164" i="17"/>
  <c r="AB164" i="17" s="1"/>
  <c r="AF164" i="17" s="1"/>
  <c r="S160" i="17"/>
  <c r="X160" i="17"/>
  <c r="AB160" i="17" s="1"/>
  <c r="AF160" i="17" s="1"/>
  <c r="S156" i="17"/>
  <c r="X156" i="17"/>
  <c r="AB156" i="17" s="1"/>
  <c r="AF156" i="17" s="1"/>
  <c r="S154" i="17"/>
  <c r="X154" i="17"/>
  <c r="AB154" i="17" s="1"/>
  <c r="AF154" i="17" s="1"/>
  <c r="S152" i="17"/>
  <c r="X152" i="17"/>
  <c r="AB152" i="17" s="1"/>
  <c r="AF152" i="17" s="1"/>
  <c r="S150" i="17"/>
  <c r="X150" i="17"/>
  <c r="AB150" i="17" s="1"/>
  <c r="AF150" i="17" s="1"/>
  <c r="S148" i="17"/>
  <c r="X148" i="17"/>
  <c r="AB148" i="17" s="1"/>
  <c r="AF148" i="17" s="1"/>
  <c r="S146" i="17"/>
  <c r="X146" i="17"/>
  <c r="AB146" i="17" s="1"/>
  <c r="AF146" i="17" s="1"/>
  <c r="S144" i="17"/>
  <c r="X144" i="17"/>
  <c r="AB144" i="17" s="1"/>
  <c r="AF144" i="17" s="1"/>
  <c r="S142" i="17"/>
  <c r="X142" i="17"/>
  <c r="AB142" i="17" s="1"/>
  <c r="AF142" i="17" s="1"/>
  <c r="S140" i="17"/>
  <c r="X140" i="17"/>
  <c r="AB140" i="17" s="1"/>
  <c r="AF140" i="17" s="1"/>
  <c r="S138" i="17"/>
  <c r="X138" i="17"/>
  <c r="AB138" i="17" s="1"/>
  <c r="AF138" i="17" s="1"/>
  <c r="S136" i="17"/>
  <c r="X136" i="17"/>
  <c r="AB136" i="17" s="1"/>
  <c r="AF136" i="17" s="1"/>
  <c r="S134" i="17"/>
  <c r="X134" i="17"/>
  <c r="AB134" i="17" s="1"/>
  <c r="AF134" i="17" s="1"/>
  <c r="S132" i="17"/>
  <c r="X132" i="17"/>
  <c r="AB132" i="17" s="1"/>
  <c r="AF132" i="17" s="1"/>
  <c r="S130" i="17"/>
  <c r="X130" i="17"/>
  <c r="AB130" i="17" s="1"/>
  <c r="AF130" i="17" s="1"/>
  <c r="S128" i="17"/>
  <c r="X128" i="17"/>
  <c r="AB128" i="17" s="1"/>
  <c r="AF128" i="17" s="1"/>
  <c r="S126" i="17"/>
  <c r="X126" i="17"/>
  <c r="AB126" i="17" s="1"/>
  <c r="AF126" i="17" s="1"/>
  <c r="S124" i="17"/>
  <c r="X124" i="17"/>
  <c r="AB124" i="17" s="1"/>
  <c r="AF124" i="17" s="1"/>
  <c r="U121" i="17"/>
  <c r="W121" i="17"/>
  <c r="AA121" i="17" s="1"/>
  <c r="AE121" i="17" s="1"/>
  <c r="W113" i="17"/>
  <c r="AA113" i="17" s="1"/>
  <c r="AE113" i="17" s="1"/>
  <c r="U113" i="17"/>
  <c r="Z113" i="17"/>
  <c r="AD113" i="17" s="1"/>
  <c r="W105" i="17"/>
  <c r="AA105" i="17" s="1"/>
  <c r="AE105" i="17" s="1"/>
  <c r="U105" i="17"/>
  <c r="Z105" i="17"/>
  <c r="AD105" i="17" s="1"/>
  <c r="U103" i="17"/>
  <c r="W103" i="17"/>
  <c r="AA103" i="17" s="1"/>
  <c r="AE103" i="17" s="1"/>
  <c r="Z103" i="17"/>
  <c r="AD103" i="17" s="1"/>
  <c r="AF99" i="17"/>
  <c r="X176" i="17"/>
  <c r="AE175" i="17"/>
  <c r="S171" i="17"/>
  <c r="X171" i="17"/>
  <c r="AB171" i="17" s="1"/>
  <c r="AF171" i="17" s="1"/>
  <c r="S167" i="17"/>
  <c r="X167" i="17"/>
  <c r="AB167" i="17" s="1"/>
  <c r="AF167" i="17" s="1"/>
  <c r="S163" i="17"/>
  <c r="X163" i="17"/>
  <c r="AB163" i="17" s="1"/>
  <c r="AF163" i="17" s="1"/>
  <c r="S159" i="17"/>
  <c r="X159" i="17"/>
  <c r="AB159" i="17" s="1"/>
  <c r="AF159" i="17" s="1"/>
  <c r="S170" i="17"/>
  <c r="X170" i="17"/>
  <c r="AB170" i="17" s="1"/>
  <c r="AF170" i="17" s="1"/>
  <c r="S166" i="17"/>
  <c r="X166" i="17"/>
  <c r="AB166" i="17" s="1"/>
  <c r="AF166" i="17" s="1"/>
  <c r="S162" i="17"/>
  <c r="X162" i="17"/>
  <c r="AB162" i="17" s="1"/>
  <c r="AF162" i="17" s="1"/>
  <c r="S158" i="17"/>
  <c r="X158" i="17"/>
  <c r="AB158" i="17" s="1"/>
  <c r="AF158" i="17" s="1"/>
  <c r="S155" i="17"/>
  <c r="X155" i="17"/>
  <c r="AB155" i="17" s="1"/>
  <c r="AF155" i="17" s="1"/>
  <c r="S153" i="17"/>
  <c r="X153" i="17"/>
  <c r="AB153" i="17" s="1"/>
  <c r="AF153" i="17" s="1"/>
  <c r="S151" i="17"/>
  <c r="X151" i="17"/>
  <c r="AB151" i="17" s="1"/>
  <c r="AF151" i="17" s="1"/>
  <c r="S149" i="17"/>
  <c r="X149" i="17"/>
  <c r="AB149" i="17" s="1"/>
  <c r="AF149" i="17" s="1"/>
  <c r="S147" i="17"/>
  <c r="X147" i="17"/>
  <c r="AB147" i="17" s="1"/>
  <c r="AF147" i="17" s="1"/>
  <c r="S145" i="17"/>
  <c r="X145" i="17"/>
  <c r="AB145" i="17" s="1"/>
  <c r="AF145" i="17" s="1"/>
  <c r="S143" i="17"/>
  <c r="X143" i="17"/>
  <c r="AB143" i="17" s="1"/>
  <c r="AF143" i="17" s="1"/>
  <c r="S141" i="17"/>
  <c r="X141" i="17"/>
  <c r="AB141" i="17" s="1"/>
  <c r="AF141" i="17" s="1"/>
  <c r="S139" i="17"/>
  <c r="X139" i="17"/>
  <c r="AB139" i="17" s="1"/>
  <c r="AF139" i="17" s="1"/>
  <c r="S137" i="17"/>
  <c r="X137" i="17"/>
  <c r="AB137" i="17" s="1"/>
  <c r="AF137" i="17" s="1"/>
  <c r="S135" i="17"/>
  <c r="X135" i="17"/>
  <c r="AB135" i="17" s="1"/>
  <c r="AF135" i="17" s="1"/>
  <c r="S133" i="17"/>
  <c r="X133" i="17"/>
  <c r="AB133" i="17" s="1"/>
  <c r="AF133" i="17" s="1"/>
  <c r="S131" i="17"/>
  <c r="X131" i="17"/>
  <c r="AB131" i="17" s="1"/>
  <c r="AF131" i="17" s="1"/>
  <c r="S129" i="17"/>
  <c r="X129" i="17"/>
  <c r="AB129" i="17" s="1"/>
  <c r="AF129" i="17" s="1"/>
  <c r="S127" i="17"/>
  <c r="X127" i="17"/>
  <c r="AB127" i="17" s="1"/>
  <c r="AF127" i="17" s="1"/>
  <c r="S125" i="17"/>
  <c r="X125" i="17"/>
  <c r="AB125" i="17" s="1"/>
  <c r="AF125" i="17" s="1"/>
  <c r="S123" i="17"/>
  <c r="X123" i="17"/>
  <c r="AB123" i="17" s="1"/>
  <c r="AF123" i="17" s="1"/>
  <c r="Z121" i="17"/>
  <c r="AD121" i="17" s="1"/>
  <c r="X119" i="17"/>
  <c r="AB119" i="17" s="1"/>
  <c r="AF119" i="17" s="1"/>
  <c r="S119" i="17"/>
  <c r="U115" i="17"/>
  <c r="AF113" i="17"/>
  <c r="X111" i="17"/>
  <c r="AB111" i="17" s="1"/>
  <c r="AF111" i="17" s="1"/>
  <c r="S111" i="17"/>
  <c r="U107" i="17"/>
  <c r="AF105" i="17"/>
  <c r="S120" i="17"/>
  <c r="X120" i="17"/>
  <c r="AB120" i="17" s="1"/>
  <c r="AF120" i="17" s="1"/>
  <c r="X115" i="17"/>
  <c r="AB115" i="17" s="1"/>
  <c r="AF115" i="17" s="1"/>
  <c r="S112" i="17"/>
  <c r="X112" i="17"/>
  <c r="AB112" i="17" s="1"/>
  <c r="AF112" i="17" s="1"/>
  <c r="X107" i="17"/>
  <c r="AB107" i="17" s="1"/>
  <c r="AF107" i="17" s="1"/>
  <c r="S104" i="17"/>
  <c r="X104" i="17"/>
  <c r="AB104" i="17" s="1"/>
  <c r="AF104" i="17" s="1"/>
  <c r="AF103" i="17"/>
  <c r="AF101" i="17"/>
  <c r="S100" i="17"/>
  <c r="X100" i="17"/>
  <c r="AB100" i="17" s="1"/>
  <c r="AF100" i="17" s="1"/>
  <c r="AD96" i="17"/>
  <c r="S90" i="17"/>
  <c r="X90" i="17"/>
  <c r="AB90" i="17" s="1"/>
  <c r="AF90" i="17" s="1"/>
  <c r="U81" i="17"/>
  <c r="W81" i="17"/>
  <c r="AA81" i="17" s="1"/>
  <c r="AE81" i="17" s="1"/>
  <c r="Z81" i="17"/>
  <c r="AD81" i="17" s="1"/>
  <c r="AD69" i="17"/>
  <c r="AF69" i="17"/>
  <c r="S66" i="17"/>
  <c r="X66" i="17"/>
  <c r="AB66" i="17" s="1"/>
  <c r="AF66" i="17" s="1"/>
  <c r="AF61" i="17"/>
  <c r="S118" i="17"/>
  <c r="X118" i="17"/>
  <c r="AB118" i="17" s="1"/>
  <c r="AF118" i="17" s="1"/>
  <c r="AF117" i="17"/>
  <c r="W117" i="17"/>
  <c r="AA117" i="17" s="1"/>
  <c r="AE117" i="17" s="1"/>
  <c r="S110" i="17"/>
  <c r="X110" i="17"/>
  <c r="AB110" i="17" s="1"/>
  <c r="AF110" i="17" s="1"/>
  <c r="AF109" i="17"/>
  <c r="W109" i="17"/>
  <c r="AA109" i="17" s="1"/>
  <c r="AE109" i="17" s="1"/>
  <c r="S102" i="17"/>
  <c r="X102" i="17"/>
  <c r="AB102" i="17" s="1"/>
  <c r="AF102" i="17" s="1"/>
  <c r="U99" i="17"/>
  <c r="Z99" i="17"/>
  <c r="AD99" i="17" s="1"/>
  <c r="W99" i="17"/>
  <c r="AA99" i="17" s="1"/>
  <c r="AE99" i="17" s="1"/>
  <c r="AF94" i="17"/>
  <c r="X89" i="17"/>
  <c r="AB89" i="17" s="1"/>
  <c r="AF89" i="17" s="1"/>
  <c r="S89" i="17"/>
  <c r="X75" i="17"/>
  <c r="AB75" i="17" s="1"/>
  <c r="AF75" i="17" s="1"/>
  <c r="S75" i="17"/>
  <c r="S74" i="17"/>
  <c r="X74" i="17"/>
  <c r="AB74" i="17" s="1"/>
  <c r="AF74" i="17" s="1"/>
  <c r="Z117" i="17"/>
  <c r="AD117" i="17" s="1"/>
  <c r="S116" i="17"/>
  <c r="X116" i="17"/>
  <c r="AB116" i="17" s="1"/>
  <c r="AF116" i="17" s="1"/>
  <c r="Z109" i="17"/>
  <c r="AD109" i="17" s="1"/>
  <c r="S108" i="17"/>
  <c r="X108" i="17"/>
  <c r="AB108" i="17" s="1"/>
  <c r="AF108" i="17" s="1"/>
  <c r="X98" i="17"/>
  <c r="AB98" i="17" s="1"/>
  <c r="AF98" i="17" s="1"/>
  <c r="S98" i="17"/>
  <c r="S95" i="17"/>
  <c r="X95" i="17"/>
  <c r="AB95" i="17" s="1"/>
  <c r="AF95" i="17" s="1"/>
  <c r="W94" i="17"/>
  <c r="AA94" i="17" s="1"/>
  <c r="AE94" i="17" s="1"/>
  <c r="U94" i="17"/>
  <c r="Z94" i="17"/>
  <c r="AD94" i="17" s="1"/>
  <c r="X97" i="17"/>
  <c r="AB97" i="17" s="1"/>
  <c r="AF97" i="17" s="1"/>
  <c r="S93" i="17"/>
  <c r="X93" i="17"/>
  <c r="AB93" i="17" s="1"/>
  <c r="AF93" i="17" s="1"/>
  <c r="X91" i="17"/>
  <c r="AB91" i="17" s="1"/>
  <c r="AF91" i="17" s="1"/>
  <c r="S91" i="17"/>
  <c r="S88" i="17"/>
  <c r="X88" i="17"/>
  <c r="AB88" i="17" s="1"/>
  <c r="AF88" i="17" s="1"/>
  <c r="U73" i="17"/>
  <c r="W73" i="17"/>
  <c r="AA73" i="17" s="1"/>
  <c r="AE73" i="17" s="1"/>
  <c r="X67" i="17"/>
  <c r="AB67" i="17" s="1"/>
  <c r="AF67" i="17" s="1"/>
  <c r="S67" i="17"/>
  <c r="S62" i="17"/>
  <c r="X62" i="17"/>
  <c r="AB62" i="17" s="1"/>
  <c r="AF62" i="17" s="1"/>
  <c r="W61" i="17"/>
  <c r="AA61" i="17" s="1"/>
  <c r="AE61" i="17" s="1"/>
  <c r="U61" i="17"/>
  <c r="Z61" i="17"/>
  <c r="AD61" i="17" s="1"/>
  <c r="U87" i="17"/>
  <c r="W87" i="17"/>
  <c r="AA87" i="17" s="1"/>
  <c r="AE87" i="17" s="1"/>
  <c r="S82" i="17"/>
  <c r="X82" i="17"/>
  <c r="AB82" i="17" s="1"/>
  <c r="AF82" i="17" s="1"/>
  <c r="U65" i="17"/>
  <c r="W65" i="17"/>
  <c r="AA65" i="17" s="1"/>
  <c r="AE65" i="17" s="1"/>
  <c r="U97" i="17"/>
  <c r="Z97" i="17"/>
  <c r="AD97" i="17" s="1"/>
  <c r="AF96" i="17"/>
  <c r="W96" i="17"/>
  <c r="AA96" i="17" s="1"/>
  <c r="AE96" i="17" s="1"/>
  <c r="AF85" i="17"/>
  <c r="X83" i="17"/>
  <c r="AB83" i="17" s="1"/>
  <c r="AF83" i="17" s="1"/>
  <c r="S83" i="17"/>
  <c r="AD77" i="17"/>
  <c r="AF77" i="17"/>
  <c r="AD73" i="17"/>
  <c r="S92" i="17"/>
  <c r="X92" i="17"/>
  <c r="AB92" i="17" s="1"/>
  <c r="AF92" i="17" s="1"/>
  <c r="S84" i="17"/>
  <c r="X84" i="17"/>
  <c r="AB84" i="17" s="1"/>
  <c r="AF84" i="17" s="1"/>
  <c r="W79" i="17"/>
  <c r="AA79" i="17" s="1"/>
  <c r="AE79" i="17" s="1"/>
  <c r="S76" i="17"/>
  <c r="X76" i="17"/>
  <c r="AB76" i="17" s="1"/>
  <c r="AF76" i="17" s="1"/>
  <c r="W71" i="17"/>
  <c r="AA71" i="17" s="1"/>
  <c r="AE71" i="17" s="1"/>
  <c r="S68" i="17"/>
  <c r="X68" i="17"/>
  <c r="AB68" i="17" s="1"/>
  <c r="AF68" i="17" s="1"/>
  <c r="S86" i="17"/>
  <c r="X86" i="17"/>
  <c r="AB86" i="17" s="1"/>
  <c r="AF86" i="17" s="1"/>
  <c r="S78" i="17"/>
  <c r="X78" i="17"/>
  <c r="AB78" i="17" s="1"/>
  <c r="AF78" i="17" s="1"/>
  <c r="S70" i="17"/>
  <c r="X70" i="17"/>
  <c r="AB70" i="17" s="1"/>
  <c r="AF70" i="17" s="1"/>
  <c r="S80" i="17"/>
  <c r="X80" i="17"/>
  <c r="AB80" i="17" s="1"/>
  <c r="AF80" i="17" s="1"/>
  <c r="S72" i="17"/>
  <c r="X72" i="17"/>
  <c r="AB72" i="17" s="1"/>
  <c r="AF72" i="17" s="1"/>
  <c r="S64" i="17"/>
  <c r="X64" i="17"/>
  <c r="AB64" i="17" s="1"/>
  <c r="AF64" i="17" s="1"/>
  <c r="AF63" i="17"/>
  <c r="W63" i="17"/>
  <c r="AA63" i="17" s="1"/>
  <c r="AE63" i="17" s="1"/>
  <c r="U60" i="17"/>
  <c r="Z60" i="17"/>
  <c r="AD60" i="17" s="1"/>
  <c r="X60" i="17"/>
  <c r="E35" i="6"/>
  <c r="E5" i="6" s="1"/>
  <c r="E7" i="6"/>
  <c r="E6" i="6" s="1"/>
  <c r="L6" i="19"/>
  <c r="N6" i="19" s="1"/>
  <c r="L7" i="19"/>
  <c r="N7" i="19" s="1"/>
  <c r="L8" i="19"/>
  <c r="L9" i="19"/>
  <c r="L10" i="19"/>
  <c r="L11" i="19"/>
  <c r="N11" i="19" s="1"/>
  <c r="L12" i="19"/>
  <c r="L13" i="19"/>
  <c r="L14" i="19"/>
  <c r="N14" i="19" s="1"/>
  <c r="L15" i="19"/>
  <c r="N15" i="19" s="1"/>
  <c r="L16" i="19"/>
  <c r="L17" i="19"/>
  <c r="L18" i="19"/>
  <c r="N18" i="19" s="1"/>
  <c r="L19" i="19"/>
  <c r="L20" i="19"/>
  <c r="L21" i="19"/>
  <c r="L22" i="19"/>
  <c r="L23" i="19"/>
  <c r="L24" i="19"/>
  <c r="L25" i="19"/>
  <c r="L26" i="19"/>
  <c r="N26" i="19" s="1"/>
  <c r="L27" i="19"/>
  <c r="N27" i="19" s="1"/>
  <c r="L28" i="19"/>
  <c r="L29" i="19"/>
  <c r="L30" i="19"/>
  <c r="N30" i="19" s="1"/>
  <c r="L31" i="19"/>
  <c r="L32" i="19"/>
  <c r="L33" i="19"/>
  <c r="L34" i="19"/>
  <c r="N34" i="19" s="1"/>
  <c r="L35" i="19"/>
  <c r="N35" i="19" s="1"/>
  <c r="L36" i="19"/>
  <c r="L37" i="19"/>
  <c r="L38" i="19"/>
  <c r="L39" i="19"/>
  <c r="L40" i="19"/>
  <c r="L41" i="19"/>
  <c r="L42" i="19"/>
  <c r="N42" i="19" s="1"/>
  <c r="L43" i="19"/>
  <c r="L44" i="19"/>
  <c r="L45" i="19"/>
  <c r="L46" i="19"/>
  <c r="N46" i="19" s="1"/>
  <c r="L47" i="19"/>
  <c r="L48" i="19"/>
  <c r="L49" i="19"/>
  <c r="L50" i="19"/>
  <c r="N50" i="19" s="1"/>
  <c r="L51" i="19"/>
  <c r="L52" i="19"/>
  <c r="L53" i="19"/>
  <c r="L54" i="19"/>
  <c r="L55" i="19"/>
  <c r="L56" i="19"/>
  <c r="L57" i="19"/>
  <c r="L58" i="19"/>
  <c r="N58" i="19" s="1"/>
  <c r="L59" i="19"/>
  <c r="N59" i="19" s="1"/>
  <c r="L60" i="19"/>
  <c r="L61" i="19"/>
  <c r="L62" i="19"/>
  <c r="N62" i="19" s="1"/>
  <c r="L63" i="19"/>
  <c r="L64" i="19"/>
  <c r="L65" i="19"/>
  <c r="L66" i="19"/>
  <c r="N66" i="19" s="1"/>
  <c r="L67" i="19"/>
  <c r="L68" i="19"/>
  <c r="L69" i="19"/>
  <c r="L70" i="19"/>
  <c r="L71" i="19"/>
  <c r="L72" i="19"/>
  <c r="L73" i="19"/>
  <c r="L74" i="19"/>
  <c r="N74" i="19" s="1"/>
  <c r="L75" i="19"/>
  <c r="L76" i="19"/>
  <c r="L77" i="19"/>
  <c r="L78" i="19"/>
  <c r="N78" i="19" s="1"/>
  <c r="L79" i="19"/>
  <c r="L80" i="19"/>
  <c r="L81" i="19"/>
  <c r="L82" i="19"/>
  <c r="N82" i="19" s="1"/>
  <c r="L83" i="19"/>
  <c r="L84" i="19"/>
  <c r="L85" i="19"/>
  <c r="L86" i="19"/>
  <c r="L87" i="19"/>
  <c r="L88" i="19"/>
  <c r="L89" i="19"/>
  <c r="L90" i="19"/>
  <c r="N90" i="19" s="1"/>
  <c r="L91" i="19"/>
  <c r="N91" i="19" s="1"/>
  <c r="L92" i="19"/>
  <c r="L93" i="19"/>
  <c r="L94" i="19"/>
  <c r="N94" i="19" s="1"/>
  <c r="L95" i="19"/>
  <c r="N95" i="19" s="1"/>
  <c r="L96" i="19"/>
  <c r="L97" i="19"/>
  <c r="L98" i="19"/>
  <c r="N98" i="19" s="1"/>
  <c r="L99" i="19"/>
  <c r="L100" i="19"/>
  <c r="L101" i="19"/>
  <c r="L102" i="19"/>
  <c r="L103" i="19"/>
  <c r="L104" i="19"/>
  <c r="L105" i="19"/>
  <c r="L106" i="19"/>
  <c r="N106" i="19" s="1"/>
  <c r="L107" i="19"/>
  <c r="L108" i="19"/>
  <c r="L109" i="19"/>
  <c r="L110" i="19"/>
  <c r="N110" i="19" s="1"/>
  <c r="L111" i="19"/>
  <c r="N111" i="19" s="1"/>
  <c r="L112" i="19"/>
  <c r="L113" i="19"/>
  <c r="L114" i="19"/>
  <c r="N114" i="19" s="1"/>
  <c r="L115" i="19"/>
  <c r="L116" i="19"/>
  <c r="L117" i="19"/>
  <c r="L118" i="19"/>
  <c r="L119" i="19"/>
  <c r="L120" i="19"/>
  <c r="L121" i="19"/>
  <c r="L122" i="19"/>
  <c r="N122" i="19" s="1"/>
  <c r="L123" i="19"/>
  <c r="N123" i="19" s="1"/>
  <c r="L124" i="19"/>
  <c r="N124" i="19" s="1"/>
  <c r="L125" i="19"/>
  <c r="L126" i="19"/>
  <c r="N126" i="19" s="1"/>
  <c r="L127" i="19"/>
  <c r="L128" i="19"/>
  <c r="L129" i="19"/>
  <c r="L130" i="19"/>
  <c r="L131" i="19"/>
  <c r="L132" i="19"/>
  <c r="L133" i="19"/>
  <c r="L134" i="19"/>
  <c r="N134" i="19" s="1"/>
  <c r="L135" i="19"/>
  <c r="N135" i="19" s="1"/>
  <c r="L136" i="19"/>
  <c r="L137" i="19"/>
  <c r="L138" i="19"/>
  <c r="N138" i="19" s="1"/>
  <c r="L139" i="19"/>
  <c r="N139" i="19" s="1"/>
  <c r="L140" i="19"/>
  <c r="L141" i="19"/>
  <c r="L142" i="19"/>
  <c r="N142" i="19" s="1"/>
  <c r="L143" i="19"/>
  <c r="L144" i="19"/>
  <c r="L145" i="19"/>
  <c r="L146" i="19"/>
  <c r="L147" i="19"/>
  <c r="L148" i="19"/>
  <c r="L149" i="19"/>
  <c r="L150" i="19"/>
  <c r="N150" i="19" s="1"/>
  <c r="L151" i="19"/>
  <c r="L152" i="19"/>
  <c r="L153" i="19"/>
  <c r="L154" i="19"/>
  <c r="N154" i="19" s="1"/>
  <c r="L155" i="19"/>
  <c r="N155" i="19" s="1"/>
  <c r="L156" i="19"/>
  <c r="L157" i="19"/>
  <c r="L158" i="19"/>
  <c r="N158" i="19" s="1"/>
  <c r="L159" i="19"/>
  <c r="L160" i="19"/>
  <c r="L161" i="19"/>
  <c r="L162" i="19"/>
  <c r="L163" i="19"/>
  <c r="L164" i="19"/>
  <c r="L165" i="19"/>
  <c r="L166" i="19"/>
  <c r="N166" i="19" s="1"/>
  <c r="L167" i="19"/>
  <c r="N167" i="19" s="1"/>
  <c r="L168" i="19"/>
  <c r="L169" i="19"/>
  <c r="L170" i="19"/>
  <c r="N170" i="19" s="1"/>
  <c r="L171" i="19"/>
  <c r="L172" i="19"/>
  <c r="L173" i="19"/>
  <c r="L174" i="19"/>
  <c r="N174" i="19" s="1"/>
  <c r="L175" i="19"/>
  <c r="L176" i="19"/>
  <c r="L177" i="19"/>
  <c r="L178" i="19"/>
  <c r="L179" i="19"/>
  <c r="N179" i="19" s="1"/>
  <c r="L180" i="19"/>
  <c r="L181" i="19"/>
  <c r="L182" i="19"/>
  <c r="N182" i="19" s="1"/>
  <c r="L183" i="19"/>
  <c r="L184" i="19"/>
  <c r="L185" i="19"/>
  <c r="L186" i="19"/>
  <c r="N186" i="19" s="1"/>
  <c r="L187" i="19"/>
  <c r="L188" i="19"/>
  <c r="L189" i="19"/>
  <c r="L190" i="19"/>
  <c r="L191" i="19"/>
  <c r="N191" i="19" s="1"/>
  <c r="L192" i="19"/>
  <c r="L193" i="19"/>
  <c r="L194" i="19"/>
  <c r="N194" i="19" s="1"/>
  <c r="L195" i="19"/>
  <c r="L196" i="19"/>
  <c r="N196" i="19" s="1"/>
  <c r="L197" i="19"/>
  <c r="L198" i="19"/>
  <c r="N198" i="19" s="1"/>
  <c r="L199" i="19"/>
  <c r="L200" i="19"/>
  <c r="L201" i="19"/>
  <c r="L202" i="19"/>
  <c r="N202" i="19" s="1"/>
  <c r="L203" i="19"/>
  <c r="L204" i="19"/>
  <c r="L205" i="19"/>
  <c r="L206" i="19"/>
  <c r="L207" i="19"/>
  <c r="N207" i="19" s="1"/>
  <c r="L208" i="19"/>
  <c r="L209" i="19"/>
  <c r="L210" i="19"/>
  <c r="N210" i="19" s="1"/>
  <c r="L211" i="19"/>
  <c r="N211" i="19" s="1"/>
  <c r="L212" i="19"/>
  <c r="L213" i="19"/>
  <c r="L214" i="19"/>
  <c r="N214" i="19" s="1"/>
  <c r="L215" i="19"/>
  <c r="L216" i="19"/>
  <c r="L217" i="19"/>
  <c r="L218" i="19"/>
  <c r="N218" i="19" s="1"/>
  <c r="L219" i="19"/>
  <c r="L220" i="19"/>
  <c r="L221" i="19"/>
  <c r="L222" i="19"/>
  <c r="L223" i="19"/>
  <c r="N223" i="19" s="1"/>
  <c r="L224" i="19"/>
  <c r="L225" i="19"/>
  <c r="L226" i="19"/>
  <c r="N226" i="19" s="1"/>
  <c r="L227" i="19"/>
  <c r="L228" i="19"/>
  <c r="L229" i="19"/>
  <c r="L230" i="19"/>
  <c r="N230" i="19" s="1"/>
  <c r="L231" i="19"/>
  <c r="L232" i="19"/>
  <c r="L233" i="19"/>
  <c r="L234" i="19"/>
  <c r="N234" i="19" s="1"/>
  <c r="L235" i="19"/>
  <c r="N235" i="19" s="1"/>
  <c r="L236" i="19"/>
  <c r="L237" i="19"/>
  <c r="L238" i="19"/>
  <c r="L239" i="19"/>
  <c r="N239" i="19" s="1"/>
  <c r="L240" i="19"/>
  <c r="L241" i="19"/>
  <c r="L242" i="19"/>
  <c r="N242" i="19" s="1"/>
  <c r="L243" i="19"/>
  <c r="L244" i="19"/>
  <c r="L245" i="19"/>
  <c r="L246" i="19"/>
  <c r="N246" i="19" s="1"/>
  <c r="L247" i="19"/>
  <c r="L248" i="19"/>
  <c r="L249" i="19"/>
  <c r="L250" i="19"/>
  <c r="N250" i="19" s="1"/>
  <c r="L251" i="19"/>
  <c r="N251" i="19" s="1"/>
  <c r="L252" i="19"/>
  <c r="L253" i="19"/>
  <c r="L254" i="19"/>
  <c r="L255" i="19"/>
  <c r="N255" i="19" s="1"/>
  <c r="L256" i="19"/>
  <c r="L257" i="19"/>
  <c r="L258" i="19"/>
  <c r="N258" i="19" s="1"/>
  <c r="L259" i="19"/>
  <c r="L260" i="19"/>
  <c r="L261" i="19"/>
  <c r="L262" i="19"/>
  <c r="N262" i="19" s="1"/>
  <c r="L263" i="19"/>
  <c r="L264" i="19"/>
  <c r="L265" i="19"/>
  <c r="L266" i="19"/>
  <c r="N266" i="19" s="1"/>
  <c r="L267" i="19"/>
  <c r="N267" i="19" s="1"/>
  <c r="L268" i="19"/>
  <c r="L269" i="19"/>
  <c r="L270" i="19"/>
  <c r="L271" i="19"/>
  <c r="L272" i="19"/>
  <c r="L273" i="19"/>
  <c r="L274" i="19"/>
  <c r="N274" i="19" s="1"/>
  <c r="L275" i="19"/>
  <c r="L276" i="19"/>
  <c r="L277" i="19"/>
  <c r="L278" i="19"/>
  <c r="N278" i="19" s="1"/>
  <c r="L279" i="19"/>
  <c r="N279" i="19" s="1"/>
  <c r="L280" i="19"/>
  <c r="L281" i="19"/>
  <c r="L282" i="19"/>
  <c r="N282" i="19" s="1"/>
  <c r="L283" i="19"/>
  <c r="N283" i="19" s="1"/>
  <c r="L284" i="19"/>
  <c r="L285" i="19"/>
  <c r="L286" i="19"/>
  <c r="L287" i="19"/>
  <c r="L288" i="19"/>
  <c r="L289" i="19"/>
  <c r="L290" i="19"/>
  <c r="N290" i="19" s="1"/>
  <c r="L291" i="19"/>
  <c r="L292" i="19"/>
  <c r="L293" i="19"/>
  <c r="L294" i="19"/>
  <c r="N294" i="19" s="1"/>
  <c r="L295" i="19"/>
  <c r="N295" i="19" s="1"/>
  <c r="L296" i="19"/>
  <c r="L297" i="19"/>
  <c r="L298" i="19"/>
  <c r="N298" i="19" s="1"/>
  <c r="L299" i="19"/>
  <c r="N299" i="19" s="1"/>
  <c r="L300" i="19"/>
  <c r="L301" i="19"/>
  <c r="L302" i="19"/>
  <c r="L303" i="19"/>
  <c r="L304" i="19"/>
  <c r="L305" i="19"/>
  <c r="L306" i="19"/>
  <c r="N306" i="19" s="1"/>
  <c r="L307" i="19"/>
  <c r="L308" i="19"/>
  <c r="L309" i="19"/>
  <c r="L310" i="19"/>
  <c r="N310" i="19" s="1"/>
  <c r="L311" i="19"/>
  <c r="N311" i="19" s="1"/>
  <c r="L312" i="19"/>
  <c r="L313" i="19"/>
  <c r="L314" i="19"/>
  <c r="N314" i="19" s="1"/>
  <c r="L315" i="19"/>
  <c r="L316" i="19"/>
  <c r="L317" i="19"/>
  <c r="L318" i="19"/>
  <c r="L319" i="19"/>
  <c r="L320" i="19"/>
  <c r="L321" i="19"/>
  <c r="L322" i="19"/>
  <c r="N322" i="19" s="1"/>
  <c r="L323" i="19"/>
  <c r="N323" i="19" s="1"/>
  <c r="L324" i="19"/>
  <c r="L325" i="19"/>
  <c r="L326" i="19"/>
  <c r="N326" i="19" s="1"/>
  <c r="L327" i="19"/>
  <c r="L328" i="19"/>
  <c r="L329" i="19"/>
  <c r="L330" i="19"/>
  <c r="L331" i="19"/>
  <c r="N331" i="19" s="1"/>
  <c r="L332" i="19"/>
  <c r="L333" i="19"/>
  <c r="L334" i="19"/>
  <c r="N334" i="19" s="1"/>
  <c r="L335" i="19"/>
  <c r="L336" i="19"/>
  <c r="L337" i="19"/>
  <c r="L338" i="19"/>
  <c r="N338" i="19" s="1"/>
  <c r="L339" i="19"/>
  <c r="L340" i="19"/>
  <c r="L341" i="19"/>
  <c r="L342" i="19"/>
  <c r="N342" i="19" s="1"/>
  <c r="L343" i="19"/>
  <c r="N343" i="19" s="1"/>
  <c r="L344" i="19"/>
  <c r="L345" i="19"/>
  <c r="L346" i="19"/>
  <c r="L347" i="19"/>
  <c r="L348" i="19"/>
  <c r="L349" i="19"/>
  <c r="L350" i="19"/>
  <c r="N350" i="19" s="1"/>
  <c r="L351" i="19"/>
  <c r="L352" i="19"/>
  <c r="L353" i="19"/>
  <c r="L354" i="19"/>
  <c r="N354" i="19" s="1"/>
  <c r="L355" i="19"/>
  <c r="N355" i="19" s="1"/>
  <c r="L356" i="19"/>
  <c r="L357" i="19"/>
  <c r="L358" i="19"/>
  <c r="N358" i="19" s="1"/>
  <c r="L359" i="19"/>
  <c r="L360" i="19"/>
  <c r="L361" i="19"/>
  <c r="L362" i="19"/>
  <c r="L363" i="19"/>
  <c r="L364" i="19"/>
  <c r="L365" i="19"/>
  <c r="L366" i="19"/>
  <c r="N366" i="19" s="1"/>
  <c r="L367" i="19"/>
  <c r="N367" i="19" s="1"/>
  <c r="L368" i="19"/>
  <c r="L369" i="19"/>
  <c r="L370" i="19"/>
  <c r="N370" i="19" s="1"/>
  <c r="L371" i="19"/>
  <c r="L372" i="19"/>
  <c r="L373" i="19"/>
  <c r="L374" i="19"/>
  <c r="N374" i="19" s="1"/>
  <c r="L375" i="19"/>
  <c r="L376" i="19"/>
  <c r="L377" i="19"/>
  <c r="L378" i="19"/>
  <c r="L379" i="19"/>
  <c r="L380" i="19"/>
  <c r="L381" i="19"/>
  <c r="L382" i="19"/>
  <c r="N382" i="19" s="1"/>
  <c r="L383" i="19"/>
  <c r="N383" i="19" s="1"/>
  <c r="L384" i="19"/>
  <c r="L385" i="19"/>
  <c r="L386" i="19"/>
  <c r="N386" i="19" s="1"/>
  <c r="L387" i="19"/>
  <c r="N387" i="19" s="1"/>
  <c r="L388" i="19"/>
  <c r="L389" i="19"/>
  <c r="L390" i="19"/>
  <c r="N390" i="19" s="1"/>
  <c r="L391" i="19"/>
  <c r="L392" i="19"/>
  <c r="L393" i="19"/>
  <c r="L394" i="19"/>
  <c r="L395" i="19"/>
  <c r="L396" i="19"/>
  <c r="L397" i="19"/>
  <c r="L398" i="19"/>
  <c r="N398" i="19" s="1"/>
  <c r="L399" i="19"/>
  <c r="N399" i="19" s="1"/>
  <c r="L400" i="19"/>
  <c r="L401" i="19"/>
  <c r="L402" i="19"/>
  <c r="N402" i="19" s="1"/>
  <c r="L403" i="19"/>
  <c r="L404" i="19"/>
  <c r="L405" i="19"/>
  <c r="L406" i="19"/>
  <c r="N406" i="19" s="1"/>
  <c r="L407" i="19"/>
  <c r="L408" i="19"/>
  <c r="L409" i="19"/>
  <c r="L410" i="19"/>
  <c r="L411" i="19"/>
  <c r="N411" i="19" s="1"/>
  <c r="L412" i="19"/>
  <c r="L413" i="19"/>
  <c r="L414" i="19"/>
  <c r="N414" i="19" s="1"/>
  <c r="L415" i="19"/>
  <c r="N415" i="19" s="1"/>
  <c r="L416" i="19"/>
  <c r="L417" i="19"/>
  <c r="L418" i="19"/>
  <c r="N418" i="19" s="1"/>
  <c r="L419" i="19"/>
  <c r="L420" i="19"/>
  <c r="L421" i="19"/>
  <c r="L422" i="19"/>
  <c r="N422" i="19" s="1"/>
  <c r="L423" i="19"/>
  <c r="L424" i="19"/>
  <c r="L425" i="19"/>
  <c r="L426" i="19"/>
  <c r="L427" i="19"/>
  <c r="N427" i="19" s="1"/>
  <c r="L428" i="19"/>
  <c r="N428" i="19" s="1"/>
  <c r="L429" i="19"/>
  <c r="L430" i="19"/>
  <c r="N430" i="19" s="1"/>
  <c r="L431" i="19"/>
  <c r="L432" i="19"/>
  <c r="L433" i="19"/>
  <c r="L434" i="19"/>
  <c r="N434" i="19" s="1"/>
  <c r="L435" i="19"/>
  <c r="L436" i="19"/>
  <c r="L437" i="19"/>
  <c r="L438" i="19"/>
  <c r="N438" i="19" s="1"/>
  <c r="L439" i="19"/>
  <c r="N439" i="19" s="1"/>
  <c r="L440" i="19"/>
  <c r="L441" i="19"/>
  <c r="L442" i="19"/>
  <c r="L443" i="19"/>
  <c r="N443" i="19" s="1"/>
  <c r="L444" i="19"/>
  <c r="L445" i="19"/>
  <c r="L446" i="19"/>
  <c r="N446" i="19" s="1"/>
  <c r="L447" i="19"/>
  <c r="L448" i="19"/>
  <c r="L449" i="19"/>
  <c r="L450" i="19"/>
  <c r="N450" i="19" s="1"/>
  <c r="L451" i="19"/>
  <c r="L452" i="19"/>
  <c r="L453" i="19"/>
  <c r="L454" i="19"/>
  <c r="N454" i="19" s="1"/>
  <c r="L455" i="19"/>
  <c r="L456" i="19"/>
  <c r="L457" i="19"/>
  <c r="L458" i="19"/>
  <c r="L459" i="19"/>
  <c r="N459" i="19" s="1"/>
  <c r="L460" i="19"/>
  <c r="L461" i="19"/>
  <c r="L462" i="19"/>
  <c r="N462" i="19" s="1"/>
  <c r="L463" i="19"/>
  <c r="L464" i="19"/>
  <c r="L465" i="19"/>
  <c r="L466" i="19"/>
  <c r="N466" i="19" s="1"/>
  <c r="L467" i="19"/>
  <c r="L468" i="19"/>
  <c r="L469" i="19"/>
  <c r="L470" i="19"/>
  <c r="N470" i="19" s="1"/>
  <c r="L471" i="19"/>
  <c r="N471" i="19" s="1"/>
  <c r="L472" i="19"/>
  <c r="L473" i="19"/>
  <c r="L474" i="19"/>
  <c r="L475" i="19"/>
  <c r="L476" i="19"/>
  <c r="L477" i="19"/>
  <c r="L478" i="19"/>
  <c r="N478" i="19" s="1"/>
  <c r="L479" i="19"/>
  <c r="N479" i="19" s="1"/>
  <c r="L480" i="19"/>
  <c r="L481" i="19"/>
  <c r="L482" i="19"/>
  <c r="N482" i="19" s="1"/>
  <c r="L483" i="19"/>
  <c r="N483" i="19" s="1"/>
  <c r="L484" i="19"/>
  <c r="L485" i="19"/>
  <c r="L486" i="19"/>
  <c r="N486" i="19" s="1"/>
  <c r="L487" i="19"/>
  <c r="L488" i="19"/>
  <c r="L489" i="19"/>
  <c r="L490" i="19"/>
  <c r="L491" i="19"/>
  <c r="L492" i="19"/>
  <c r="L493" i="19"/>
  <c r="L494" i="19"/>
  <c r="N494" i="19" s="1"/>
  <c r="L495" i="19"/>
  <c r="N495" i="19" s="1"/>
  <c r="L496" i="19"/>
  <c r="L497" i="19"/>
  <c r="L498" i="19"/>
  <c r="N498" i="19" s="1"/>
  <c r="L499" i="19"/>
  <c r="L500" i="19"/>
  <c r="L501" i="19"/>
  <c r="L502" i="19"/>
  <c r="N502" i="19" s="1"/>
  <c r="L503" i="19"/>
  <c r="L504" i="19"/>
  <c r="Q15" i="19"/>
  <c r="Q27" i="19"/>
  <c r="Q91" i="19"/>
  <c r="Q123" i="19"/>
  <c r="Q155" i="19"/>
  <c r="Q167" i="19"/>
  <c r="Q191" i="19"/>
  <c r="Q223" i="19"/>
  <c r="Q235" i="19"/>
  <c r="Q255" i="19"/>
  <c r="Q267" i="19"/>
  <c r="Q295" i="19"/>
  <c r="Q299" i="19"/>
  <c r="Q323" i="19"/>
  <c r="Q331" i="19"/>
  <c r="Q367" i="19"/>
  <c r="Q387" i="19"/>
  <c r="Q399" i="19"/>
  <c r="Q427" i="19"/>
  <c r="Q459" i="19"/>
  <c r="Q471" i="19"/>
  <c r="P6" i="19"/>
  <c r="P7" i="19"/>
  <c r="P8" i="19"/>
  <c r="P9" i="19"/>
  <c r="P10" i="19"/>
  <c r="P11" i="19"/>
  <c r="P12" i="19"/>
  <c r="P13" i="19"/>
  <c r="P14" i="19"/>
  <c r="P15" i="19"/>
  <c r="P16" i="19"/>
  <c r="P17" i="19"/>
  <c r="P18" i="19"/>
  <c r="P19" i="19"/>
  <c r="P20" i="19"/>
  <c r="P21" i="19"/>
  <c r="P22" i="19"/>
  <c r="P23" i="19"/>
  <c r="P24" i="19"/>
  <c r="P25" i="19"/>
  <c r="P26" i="19"/>
  <c r="P27" i="19"/>
  <c r="P28" i="19"/>
  <c r="P29" i="19"/>
  <c r="P30" i="19"/>
  <c r="P31" i="19"/>
  <c r="P32" i="19"/>
  <c r="P33" i="19"/>
  <c r="P34" i="19"/>
  <c r="P35" i="19"/>
  <c r="P36" i="19"/>
  <c r="P37" i="19"/>
  <c r="P38" i="19"/>
  <c r="P39" i="19"/>
  <c r="P40" i="19"/>
  <c r="P41" i="19"/>
  <c r="P42" i="19"/>
  <c r="P43" i="19"/>
  <c r="P44" i="19"/>
  <c r="P45" i="19"/>
  <c r="P46" i="19"/>
  <c r="P47" i="19"/>
  <c r="P48" i="19"/>
  <c r="P49" i="19"/>
  <c r="P50" i="19"/>
  <c r="P51" i="19"/>
  <c r="P52" i="19"/>
  <c r="P53" i="19"/>
  <c r="P54" i="19"/>
  <c r="P55" i="19"/>
  <c r="P56" i="19"/>
  <c r="P57" i="19"/>
  <c r="P58" i="19"/>
  <c r="P59" i="19"/>
  <c r="P60" i="19"/>
  <c r="P61" i="19"/>
  <c r="P62" i="19"/>
  <c r="P63" i="19"/>
  <c r="P64" i="19"/>
  <c r="P65" i="19"/>
  <c r="P66" i="19"/>
  <c r="P67" i="19"/>
  <c r="P68" i="19"/>
  <c r="P69" i="19"/>
  <c r="P70" i="19"/>
  <c r="P71" i="19"/>
  <c r="P72" i="19"/>
  <c r="P73" i="19"/>
  <c r="P74" i="19"/>
  <c r="P75" i="19"/>
  <c r="P76" i="19"/>
  <c r="P77" i="19"/>
  <c r="P78" i="19"/>
  <c r="P79" i="19"/>
  <c r="P80" i="19"/>
  <c r="P81" i="19"/>
  <c r="P82" i="19"/>
  <c r="P83" i="19"/>
  <c r="P84" i="19"/>
  <c r="P85" i="19"/>
  <c r="P86" i="19"/>
  <c r="P87" i="19"/>
  <c r="P88" i="19"/>
  <c r="P89" i="19"/>
  <c r="P90" i="19"/>
  <c r="P91" i="19"/>
  <c r="P92" i="19"/>
  <c r="P93" i="19"/>
  <c r="P94" i="19"/>
  <c r="P95" i="19"/>
  <c r="P96" i="19"/>
  <c r="P97" i="19"/>
  <c r="P98" i="19"/>
  <c r="P99" i="19"/>
  <c r="P100" i="19"/>
  <c r="P101" i="19"/>
  <c r="P102" i="19"/>
  <c r="P103" i="19"/>
  <c r="P104" i="19"/>
  <c r="P105" i="19"/>
  <c r="P106" i="19"/>
  <c r="P107" i="19"/>
  <c r="P108" i="19"/>
  <c r="P109" i="19"/>
  <c r="P110" i="19"/>
  <c r="P111" i="19"/>
  <c r="P112" i="19"/>
  <c r="P113" i="19"/>
  <c r="P114" i="19"/>
  <c r="P115" i="19"/>
  <c r="P116" i="19"/>
  <c r="P117" i="19"/>
  <c r="P118" i="19"/>
  <c r="P119" i="19"/>
  <c r="P120" i="19"/>
  <c r="P121" i="19"/>
  <c r="P122" i="19"/>
  <c r="P123" i="19"/>
  <c r="P124" i="19"/>
  <c r="P125" i="19"/>
  <c r="P126" i="19"/>
  <c r="P127" i="19"/>
  <c r="P128" i="19"/>
  <c r="P129" i="19"/>
  <c r="P130" i="19"/>
  <c r="P131" i="19"/>
  <c r="P132" i="19"/>
  <c r="P133" i="19"/>
  <c r="P134" i="19"/>
  <c r="P135" i="19"/>
  <c r="P136" i="19"/>
  <c r="P137" i="19"/>
  <c r="P138" i="19"/>
  <c r="P139" i="19"/>
  <c r="P140" i="19"/>
  <c r="P141" i="19"/>
  <c r="P142" i="19"/>
  <c r="P143" i="19"/>
  <c r="P144" i="19"/>
  <c r="P145" i="19"/>
  <c r="P146" i="19"/>
  <c r="P147" i="19"/>
  <c r="P148" i="19"/>
  <c r="P149" i="19"/>
  <c r="P150" i="19"/>
  <c r="P151" i="19"/>
  <c r="P152" i="19"/>
  <c r="P153" i="19"/>
  <c r="P154" i="19"/>
  <c r="P155" i="19"/>
  <c r="P156" i="19"/>
  <c r="P157" i="19"/>
  <c r="P158" i="19"/>
  <c r="P159" i="19"/>
  <c r="P160" i="19"/>
  <c r="P161" i="19"/>
  <c r="P162" i="19"/>
  <c r="P163" i="19"/>
  <c r="P164" i="19"/>
  <c r="P165" i="19"/>
  <c r="P166" i="19"/>
  <c r="P167" i="19"/>
  <c r="P168" i="19"/>
  <c r="P169" i="19"/>
  <c r="P170" i="19"/>
  <c r="P171" i="19"/>
  <c r="P172" i="19"/>
  <c r="P173" i="19"/>
  <c r="P174" i="19"/>
  <c r="P175" i="19"/>
  <c r="P176" i="19"/>
  <c r="P177" i="19"/>
  <c r="P178" i="19"/>
  <c r="P179" i="19"/>
  <c r="P180" i="19"/>
  <c r="P181" i="19"/>
  <c r="P182" i="19"/>
  <c r="P183" i="19"/>
  <c r="P184" i="19"/>
  <c r="P185" i="19"/>
  <c r="P186" i="19"/>
  <c r="P187" i="19"/>
  <c r="P188" i="19"/>
  <c r="P189" i="19"/>
  <c r="P190" i="19"/>
  <c r="P191" i="19"/>
  <c r="P192" i="19"/>
  <c r="P193" i="19"/>
  <c r="P194" i="19"/>
  <c r="P195" i="19"/>
  <c r="P196" i="19"/>
  <c r="P197" i="19"/>
  <c r="P198" i="19"/>
  <c r="P199" i="19"/>
  <c r="P200" i="19"/>
  <c r="P201" i="19"/>
  <c r="P202" i="19"/>
  <c r="P203" i="19"/>
  <c r="P204" i="19"/>
  <c r="P205" i="19"/>
  <c r="P206" i="19"/>
  <c r="P207" i="19"/>
  <c r="P208" i="19"/>
  <c r="P209" i="19"/>
  <c r="P210" i="19"/>
  <c r="P211" i="19"/>
  <c r="P212" i="19"/>
  <c r="P213" i="19"/>
  <c r="P214" i="19"/>
  <c r="P215" i="19"/>
  <c r="P216" i="19"/>
  <c r="P217" i="19"/>
  <c r="P218" i="19"/>
  <c r="P219" i="19"/>
  <c r="P220" i="19"/>
  <c r="P221" i="19"/>
  <c r="P222" i="19"/>
  <c r="P223" i="19"/>
  <c r="P224" i="19"/>
  <c r="P225" i="19"/>
  <c r="P226" i="19"/>
  <c r="P227" i="19"/>
  <c r="P228" i="19"/>
  <c r="P229" i="19"/>
  <c r="P230" i="19"/>
  <c r="P231" i="19"/>
  <c r="P232" i="19"/>
  <c r="P233" i="19"/>
  <c r="P234" i="19"/>
  <c r="P235" i="19"/>
  <c r="P236" i="19"/>
  <c r="P237" i="19"/>
  <c r="P238" i="19"/>
  <c r="P239" i="19"/>
  <c r="P240" i="19"/>
  <c r="P241" i="19"/>
  <c r="P242" i="19"/>
  <c r="P243" i="19"/>
  <c r="P244" i="19"/>
  <c r="P245" i="19"/>
  <c r="P246" i="19"/>
  <c r="P247" i="19"/>
  <c r="P248" i="19"/>
  <c r="P249" i="19"/>
  <c r="P250" i="19"/>
  <c r="P251" i="19"/>
  <c r="P252" i="19"/>
  <c r="P253" i="19"/>
  <c r="P254" i="19"/>
  <c r="P255" i="19"/>
  <c r="P256" i="19"/>
  <c r="P257" i="19"/>
  <c r="P258" i="19"/>
  <c r="P259" i="19"/>
  <c r="P260" i="19"/>
  <c r="P261" i="19"/>
  <c r="P262" i="19"/>
  <c r="P263" i="19"/>
  <c r="P264" i="19"/>
  <c r="P265" i="19"/>
  <c r="P266" i="19"/>
  <c r="P267" i="19"/>
  <c r="P268" i="19"/>
  <c r="P269" i="19"/>
  <c r="P270" i="19"/>
  <c r="P271" i="19"/>
  <c r="P272" i="19"/>
  <c r="P273" i="19"/>
  <c r="P274" i="19"/>
  <c r="P275" i="19"/>
  <c r="P276" i="19"/>
  <c r="P277" i="19"/>
  <c r="P278" i="19"/>
  <c r="P279" i="19"/>
  <c r="P280" i="19"/>
  <c r="P281" i="19"/>
  <c r="P282" i="19"/>
  <c r="P283" i="19"/>
  <c r="P284" i="19"/>
  <c r="P285" i="19"/>
  <c r="P286" i="19"/>
  <c r="P287" i="19"/>
  <c r="P288" i="19"/>
  <c r="P289" i="19"/>
  <c r="P290" i="19"/>
  <c r="P291" i="19"/>
  <c r="P292" i="19"/>
  <c r="P293" i="19"/>
  <c r="P294" i="19"/>
  <c r="P295" i="19"/>
  <c r="P296" i="19"/>
  <c r="P297" i="19"/>
  <c r="P298" i="19"/>
  <c r="P299" i="19"/>
  <c r="P300" i="19"/>
  <c r="P301" i="19"/>
  <c r="P302" i="19"/>
  <c r="P303" i="19"/>
  <c r="P304" i="19"/>
  <c r="P305" i="19"/>
  <c r="P306" i="19"/>
  <c r="P307" i="19"/>
  <c r="P308" i="19"/>
  <c r="P309" i="19"/>
  <c r="P310" i="19"/>
  <c r="P311" i="19"/>
  <c r="P312" i="19"/>
  <c r="P313" i="19"/>
  <c r="P314" i="19"/>
  <c r="P315" i="19"/>
  <c r="P316" i="19"/>
  <c r="P317" i="19"/>
  <c r="P318" i="19"/>
  <c r="P319" i="19"/>
  <c r="P320" i="19"/>
  <c r="P321" i="19"/>
  <c r="P322" i="19"/>
  <c r="P323" i="19"/>
  <c r="P324" i="19"/>
  <c r="P325" i="19"/>
  <c r="P326" i="19"/>
  <c r="P327" i="19"/>
  <c r="P328" i="19"/>
  <c r="P329" i="19"/>
  <c r="P330" i="19"/>
  <c r="P331" i="19"/>
  <c r="P332" i="19"/>
  <c r="P333" i="19"/>
  <c r="P334" i="19"/>
  <c r="P335" i="19"/>
  <c r="P336" i="19"/>
  <c r="P337" i="19"/>
  <c r="P338" i="19"/>
  <c r="P339" i="19"/>
  <c r="P340" i="19"/>
  <c r="P341" i="19"/>
  <c r="P342" i="19"/>
  <c r="P343" i="19"/>
  <c r="P344" i="19"/>
  <c r="P345" i="19"/>
  <c r="P346" i="19"/>
  <c r="P347" i="19"/>
  <c r="P348" i="19"/>
  <c r="P349" i="19"/>
  <c r="P350" i="19"/>
  <c r="P351" i="19"/>
  <c r="P352" i="19"/>
  <c r="P353" i="19"/>
  <c r="P354" i="19"/>
  <c r="P355" i="19"/>
  <c r="P356" i="19"/>
  <c r="P357" i="19"/>
  <c r="P358" i="19"/>
  <c r="P359" i="19"/>
  <c r="P360" i="19"/>
  <c r="P361" i="19"/>
  <c r="P362" i="19"/>
  <c r="P363" i="19"/>
  <c r="P364" i="19"/>
  <c r="P365" i="19"/>
  <c r="P366" i="19"/>
  <c r="P367" i="19"/>
  <c r="P368" i="19"/>
  <c r="P369" i="19"/>
  <c r="P370" i="19"/>
  <c r="P371" i="19"/>
  <c r="P372" i="19"/>
  <c r="P373" i="19"/>
  <c r="P374" i="19"/>
  <c r="P375" i="19"/>
  <c r="P376" i="19"/>
  <c r="P377" i="19"/>
  <c r="P378" i="19"/>
  <c r="P379" i="19"/>
  <c r="P380" i="19"/>
  <c r="P381" i="19"/>
  <c r="P382" i="19"/>
  <c r="P383" i="19"/>
  <c r="P384" i="19"/>
  <c r="P385" i="19"/>
  <c r="P386" i="19"/>
  <c r="P387" i="19"/>
  <c r="P388" i="19"/>
  <c r="P389" i="19"/>
  <c r="P390" i="19"/>
  <c r="P391" i="19"/>
  <c r="P392" i="19"/>
  <c r="P393" i="19"/>
  <c r="P394" i="19"/>
  <c r="P395" i="19"/>
  <c r="P396" i="19"/>
  <c r="P397" i="19"/>
  <c r="P398" i="19"/>
  <c r="P399" i="19"/>
  <c r="P400" i="19"/>
  <c r="P401" i="19"/>
  <c r="P402" i="19"/>
  <c r="P403" i="19"/>
  <c r="P404" i="19"/>
  <c r="P405" i="19"/>
  <c r="P406" i="19"/>
  <c r="P407" i="19"/>
  <c r="P408" i="19"/>
  <c r="P409" i="19"/>
  <c r="P410" i="19"/>
  <c r="P411" i="19"/>
  <c r="P412" i="19"/>
  <c r="P413" i="19"/>
  <c r="P414" i="19"/>
  <c r="P415" i="19"/>
  <c r="P416" i="19"/>
  <c r="P417" i="19"/>
  <c r="P418" i="19"/>
  <c r="P419" i="19"/>
  <c r="P420" i="19"/>
  <c r="P421" i="19"/>
  <c r="P422" i="19"/>
  <c r="P423" i="19"/>
  <c r="P424" i="19"/>
  <c r="P425" i="19"/>
  <c r="P426" i="19"/>
  <c r="P427" i="19"/>
  <c r="P428" i="19"/>
  <c r="P429" i="19"/>
  <c r="P430" i="19"/>
  <c r="P431" i="19"/>
  <c r="P432" i="19"/>
  <c r="P433" i="19"/>
  <c r="P434" i="19"/>
  <c r="P435" i="19"/>
  <c r="P436" i="19"/>
  <c r="P437" i="19"/>
  <c r="P438" i="19"/>
  <c r="P439" i="19"/>
  <c r="P440" i="19"/>
  <c r="P441" i="19"/>
  <c r="P442" i="19"/>
  <c r="P443" i="19"/>
  <c r="P444" i="19"/>
  <c r="P445" i="19"/>
  <c r="P446" i="19"/>
  <c r="P447" i="19"/>
  <c r="P448" i="19"/>
  <c r="P449" i="19"/>
  <c r="P450" i="19"/>
  <c r="P451" i="19"/>
  <c r="P452" i="19"/>
  <c r="P453" i="19"/>
  <c r="P454" i="19"/>
  <c r="P455" i="19"/>
  <c r="P456" i="19"/>
  <c r="P457" i="19"/>
  <c r="P458" i="19"/>
  <c r="P459" i="19"/>
  <c r="P460" i="19"/>
  <c r="P461" i="19"/>
  <c r="P462" i="19"/>
  <c r="P463" i="19"/>
  <c r="P464" i="19"/>
  <c r="P465" i="19"/>
  <c r="P466" i="19"/>
  <c r="P467" i="19"/>
  <c r="P468" i="19"/>
  <c r="P469" i="19"/>
  <c r="P470" i="19"/>
  <c r="P471" i="19"/>
  <c r="P472" i="19"/>
  <c r="P473" i="19"/>
  <c r="P474" i="19"/>
  <c r="P475" i="19"/>
  <c r="P476" i="19"/>
  <c r="P477" i="19"/>
  <c r="P478" i="19"/>
  <c r="P479" i="19"/>
  <c r="P480" i="19"/>
  <c r="P481" i="19"/>
  <c r="P482" i="19"/>
  <c r="P483" i="19"/>
  <c r="P484" i="19"/>
  <c r="P485" i="19"/>
  <c r="P486" i="19"/>
  <c r="P487" i="19"/>
  <c r="P488" i="19"/>
  <c r="P489" i="19"/>
  <c r="P490" i="19"/>
  <c r="P491" i="19"/>
  <c r="P492" i="19"/>
  <c r="P493" i="19"/>
  <c r="P494" i="19"/>
  <c r="P495" i="19"/>
  <c r="P496" i="19"/>
  <c r="P497" i="19"/>
  <c r="P498" i="19"/>
  <c r="P499" i="19"/>
  <c r="P500" i="19"/>
  <c r="P501" i="19"/>
  <c r="P502" i="19"/>
  <c r="P503" i="19"/>
  <c r="P504" i="19"/>
  <c r="Q6" i="19"/>
  <c r="Q7" i="19"/>
  <c r="Q14" i="19"/>
  <c r="Q18" i="19"/>
  <c r="Q26" i="19"/>
  <c r="Q30" i="19"/>
  <c r="Q34" i="19"/>
  <c r="Q42" i="19"/>
  <c r="Q46" i="19"/>
  <c r="Q50" i="19"/>
  <c r="Q58" i="19"/>
  <c r="Q62" i="19"/>
  <c r="Q66" i="19"/>
  <c r="Q74" i="19"/>
  <c r="Q78" i="19"/>
  <c r="Q82" i="19"/>
  <c r="Q90" i="19"/>
  <c r="Q94" i="19"/>
  <c r="Q98" i="19"/>
  <c r="Q106" i="19"/>
  <c r="Q110" i="19"/>
  <c r="Q114" i="19"/>
  <c r="Q122" i="19"/>
  <c r="Q126" i="19"/>
  <c r="Q134" i="19"/>
  <c r="Q138" i="19"/>
  <c r="Q142" i="19"/>
  <c r="Q150" i="19"/>
  <c r="Q154" i="19"/>
  <c r="Q158" i="19"/>
  <c r="Q166" i="19"/>
  <c r="Q170" i="19"/>
  <c r="Q174" i="19"/>
  <c r="Q182" i="19"/>
  <c r="Q186" i="19"/>
  <c r="Q194" i="19"/>
  <c r="Q198" i="19"/>
  <c r="Q202" i="19"/>
  <c r="Q210" i="19"/>
  <c r="Q214" i="19"/>
  <c r="Q218" i="19"/>
  <c r="Q226" i="19"/>
  <c r="Q230" i="19"/>
  <c r="Q234" i="19"/>
  <c r="Q242" i="19"/>
  <c r="Q246" i="19"/>
  <c r="Q250" i="19"/>
  <c r="Q258" i="19"/>
  <c r="Q262" i="19"/>
  <c r="Q266" i="19"/>
  <c r="Q274" i="19"/>
  <c r="Q278" i="19"/>
  <c r="Q282" i="19"/>
  <c r="Q290" i="19"/>
  <c r="Q294" i="19"/>
  <c r="Q298" i="19"/>
  <c r="Q306" i="19"/>
  <c r="Q310" i="19"/>
  <c r="Q314" i="19"/>
  <c r="Q322" i="19"/>
  <c r="Q326" i="19"/>
  <c r="Q334" i="19"/>
  <c r="Q338" i="19"/>
  <c r="Q342" i="19"/>
  <c r="Q350" i="19"/>
  <c r="Q354" i="19"/>
  <c r="Q358" i="19"/>
  <c r="Q366" i="19"/>
  <c r="Q370" i="19"/>
  <c r="Q374" i="19"/>
  <c r="Q382" i="19"/>
  <c r="Q386" i="19"/>
  <c r="Q390" i="19"/>
  <c r="Q402" i="19"/>
  <c r="Q406" i="19"/>
  <c r="Q414" i="19"/>
  <c r="Q422" i="19"/>
  <c r="Q430" i="19"/>
  <c r="Q434" i="19"/>
  <c r="Q446" i="19"/>
  <c r="Q450" i="19"/>
  <c r="Q454" i="19"/>
  <c r="Q466" i="19"/>
  <c r="Q470" i="19"/>
  <c r="Q478" i="19"/>
  <c r="Q486" i="19"/>
  <c r="Q494" i="19"/>
  <c r="Q498" i="19"/>
  <c r="L5" i="19"/>
  <c r="U262" i="17" l="1"/>
  <c r="W300" i="17"/>
  <c r="AA300" i="17" s="1"/>
  <c r="AE300" i="17" s="1"/>
  <c r="W379" i="17"/>
  <c r="AA379" i="17" s="1"/>
  <c r="AE379" i="17" s="1"/>
  <c r="U413" i="17"/>
  <c r="W417" i="17"/>
  <c r="AA417" i="17" s="1"/>
  <c r="AE417" i="17" s="1"/>
  <c r="W582" i="17"/>
  <c r="AA582" i="17" s="1"/>
  <c r="AE582" i="17" s="1"/>
  <c r="Z417" i="17"/>
  <c r="AD417" i="17" s="1"/>
  <c r="Z388" i="17"/>
  <c r="AD388" i="17" s="1"/>
  <c r="Z517" i="17"/>
  <c r="AD517" i="17" s="1"/>
  <c r="W597" i="17"/>
  <c r="AA597" i="17" s="1"/>
  <c r="AE597" i="17" s="1"/>
  <c r="Z761" i="17"/>
  <c r="AD761" i="17" s="1"/>
  <c r="U576" i="17"/>
  <c r="Z582" i="17"/>
  <c r="AD582" i="17" s="1"/>
  <c r="Z413" i="17"/>
  <c r="AD413" i="17" s="1"/>
  <c r="W513" i="17"/>
  <c r="AA513" i="17" s="1"/>
  <c r="AE513" i="17" s="1"/>
  <c r="W519" i="17"/>
  <c r="AA519" i="17" s="1"/>
  <c r="AE519" i="17" s="1"/>
  <c r="U737" i="17"/>
  <c r="W763" i="17"/>
  <c r="AA763" i="17" s="1"/>
  <c r="AE763" i="17" s="1"/>
  <c r="U769" i="17"/>
  <c r="W735" i="17"/>
  <c r="AA735" i="17" s="1"/>
  <c r="AE735" i="17" s="1"/>
  <c r="W753" i="17"/>
  <c r="AA753" i="17" s="1"/>
  <c r="AE753" i="17" s="1"/>
  <c r="W529" i="17"/>
  <c r="AA529" i="17" s="1"/>
  <c r="AE529" i="17" s="1"/>
  <c r="W707" i="17"/>
  <c r="AA707" i="17" s="1"/>
  <c r="AE707" i="17" s="1"/>
  <c r="W341" i="17"/>
  <c r="AA341" i="17" s="1"/>
  <c r="AE341" i="17" s="1"/>
  <c r="W743" i="17"/>
  <c r="AA743" i="17" s="1"/>
  <c r="AE743" i="17" s="1"/>
  <c r="Z715" i="17"/>
  <c r="AD715" i="17" s="1"/>
  <c r="W781" i="17"/>
  <c r="AA781" i="17" s="1"/>
  <c r="AE781" i="17" s="1"/>
  <c r="W256" i="17"/>
  <c r="AA256" i="17" s="1"/>
  <c r="AE256" i="17" s="1"/>
  <c r="W264" i="17"/>
  <c r="AA264" i="17" s="1"/>
  <c r="AE264" i="17" s="1"/>
  <c r="W542" i="17"/>
  <c r="AA542" i="17" s="1"/>
  <c r="AE542" i="17" s="1"/>
  <c r="W395" i="17"/>
  <c r="AA395" i="17" s="1"/>
  <c r="AE395" i="17" s="1"/>
  <c r="W225" i="17"/>
  <c r="AA225" i="17" s="1"/>
  <c r="AE225" i="17" s="1"/>
  <c r="W580" i="17"/>
  <c r="AA580" i="17" s="1"/>
  <c r="AE580" i="17" s="1"/>
  <c r="W584" i="17"/>
  <c r="AA584" i="17" s="1"/>
  <c r="AE584" i="17" s="1"/>
  <c r="Z63" i="17"/>
  <c r="AD63" i="17" s="1"/>
  <c r="W309" i="17"/>
  <c r="AA309" i="17" s="1"/>
  <c r="AE309" i="17" s="1"/>
  <c r="W257" i="17"/>
  <c r="AA257" i="17" s="1"/>
  <c r="AE257" i="17" s="1"/>
  <c r="W329" i="17"/>
  <c r="AA329" i="17" s="1"/>
  <c r="AE329" i="17" s="1"/>
  <c r="W411" i="17"/>
  <c r="AA411" i="17" s="1"/>
  <c r="AE411" i="17" s="1"/>
  <c r="W252" i="17"/>
  <c r="AA252" i="17" s="1"/>
  <c r="AE252" i="17" s="1"/>
  <c r="W297" i="17"/>
  <c r="AA297" i="17" s="1"/>
  <c r="AE297" i="17" s="1"/>
  <c r="W317" i="17"/>
  <c r="AA317" i="17" s="1"/>
  <c r="AE317" i="17" s="1"/>
  <c r="W737" i="17"/>
  <c r="AA737" i="17" s="1"/>
  <c r="AE737" i="17" s="1"/>
  <c r="W765" i="17"/>
  <c r="AA765" i="17" s="1"/>
  <c r="AE765" i="17" s="1"/>
  <c r="W260" i="17"/>
  <c r="AA260" i="17" s="1"/>
  <c r="AE260" i="17" s="1"/>
  <c r="W546" i="17"/>
  <c r="AA546" i="17" s="1"/>
  <c r="AE546" i="17" s="1"/>
  <c r="W268" i="17"/>
  <c r="AA268" i="17" s="1"/>
  <c r="AE268" i="17" s="1"/>
  <c r="W333" i="17"/>
  <c r="AA333" i="17" s="1"/>
  <c r="AE333" i="17" s="1"/>
  <c r="W719" i="17"/>
  <c r="AA719" i="17" s="1"/>
  <c r="AE719" i="17" s="1"/>
  <c r="W243" i="17"/>
  <c r="AA243" i="17" s="1"/>
  <c r="AE243" i="17" s="1"/>
  <c r="W454" i="17"/>
  <c r="AA454" i="17" s="1"/>
  <c r="AE454" i="17" s="1"/>
  <c r="W458" i="17"/>
  <c r="AA458" i="17" s="1"/>
  <c r="AE458" i="17" s="1"/>
  <c r="W733" i="17"/>
  <c r="AA733" i="17" s="1"/>
  <c r="AE733" i="17" s="1"/>
  <c r="U408" i="17"/>
  <c r="Z408" i="17"/>
  <c r="AD408" i="17" s="1"/>
  <c r="W509" i="17"/>
  <c r="AA509" i="17" s="1"/>
  <c r="AE509" i="17" s="1"/>
  <c r="W525" i="17"/>
  <c r="AA525" i="17" s="1"/>
  <c r="AE525" i="17" s="1"/>
  <c r="W550" i="17"/>
  <c r="AA550" i="17" s="1"/>
  <c r="AE550" i="17" s="1"/>
  <c r="W323" i="17"/>
  <c r="AA323" i="17" s="1"/>
  <c r="AE323" i="17" s="1"/>
  <c r="W427" i="17"/>
  <c r="AA427" i="17" s="1"/>
  <c r="AE427" i="17" s="1"/>
  <c r="W462" i="17"/>
  <c r="AA462" i="17" s="1"/>
  <c r="AE462" i="17" s="1"/>
  <c r="W434" i="17"/>
  <c r="AA434" i="17" s="1"/>
  <c r="AE434" i="17" s="1"/>
  <c r="W466" i="17"/>
  <c r="AA466" i="17" s="1"/>
  <c r="AE466" i="17" s="1"/>
  <c r="W555" i="17"/>
  <c r="AA555" i="17" s="1"/>
  <c r="AE555" i="17" s="1"/>
  <c r="U203" i="17"/>
  <c r="Z203" i="17"/>
  <c r="AD203" i="17" s="1"/>
  <c r="W85" i="17"/>
  <c r="AA85" i="17" s="1"/>
  <c r="AE85" i="17" s="1"/>
  <c r="W69" i="17"/>
  <c r="AA69" i="17" s="1"/>
  <c r="AE69" i="17" s="1"/>
  <c r="U541" i="17"/>
  <c r="W541" i="17"/>
  <c r="AA541" i="17" s="1"/>
  <c r="AE541" i="17" s="1"/>
  <c r="Z541" i="17"/>
  <c r="AD541" i="17" s="1"/>
  <c r="W265" i="17"/>
  <c r="AA265" i="17" s="1"/>
  <c r="AE265" i="17" s="1"/>
  <c r="W301" i="17"/>
  <c r="AA301" i="17" s="1"/>
  <c r="AE301" i="17" s="1"/>
  <c r="W313" i="17"/>
  <c r="AA313" i="17" s="1"/>
  <c r="AE313" i="17" s="1"/>
  <c r="W325" i="17"/>
  <c r="AA325" i="17" s="1"/>
  <c r="AE325" i="17" s="1"/>
  <c r="W339" i="17"/>
  <c r="AA339" i="17" s="1"/>
  <c r="AE339" i="17" s="1"/>
  <c r="W392" i="17"/>
  <c r="AA392" i="17" s="1"/>
  <c r="AE392" i="17" s="1"/>
  <c r="W438" i="17"/>
  <c r="AA438" i="17" s="1"/>
  <c r="AE438" i="17" s="1"/>
  <c r="W470" i="17"/>
  <c r="AA470" i="17" s="1"/>
  <c r="AE470" i="17" s="1"/>
  <c r="W442" i="17"/>
  <c r="AA442" i="17" s="1"/>
  <c r="AE442" i="17" s="1"/>
  <c r="W474" i="17"/>
  <c r="AA474" i="17" s="1"/>
  <c r="AE474" i="17" s="1"/>
  <c r="W547" i="17"/>
  <c r="AA547" i="17" s="1"/>
  <c r="AE547" i="17" s="1"/>
  <c r="W751" i="17"/>
  <c r="AA751" i="17" s="1"/>
  <c r="AE751" i="17" s="1"/>
  <c r="W77" i="17"/>
  <c r="AA77" i="17" s="1"/>
  <c r="AE77" i="17" s="1"/>
  <c r="W239" i="17"/>
  <c r="AA239" i="17" s="1"/>
  <c r="AE239" i="17" s="1"/>
  <c r="W544" i="17"/>
  <c r="AA544" i="17" s="1"/>
  <c r="AE544" i="17" s="1"/>
  <c r="W273" i="17"/>
  <c r="AA273" i="17" s="1"/>
  <c r="AE273" i="17" s="1"/>
  <c r="W446" i="17"/>
  <c r="AA446" i="17" s="1"/>
  <c r="AE446" i="17" s="1"/>
  <c r="W478" i="17"/>
  <c r="AA478" i="17" s="1"/>
  <c r="AE478" i="17" s="1"/>
  <c r="W450" i="17"/>
  <c r="AA450" i="17" s="1"/>
  <c r="AE450" i="17" s="1"/>
  <c r="W482" i="17"/>
  <c r="AA482" i="17" s="1"/>
  <c r="AE482" i="17" s="1"/>
  <c r="U195" i="17"/>
  <c r="Z195" i="17"/>
  <c r="AD195" i="17" s="1"/>
  <c r="W537" i="17"/>
  <c r="AA537" i="17" s="1"/>
  <c r="AE537" i="17" s="1"/>
  <c r="Z537" i="17"/>
  <c r="AD537" i="17" s="1"/>
  <c r="W72" i="17"/>
  <c r="AA72" i="17" s="1"/>
  <c r="AE72" i="17" s="1"/>
  <c r="Z72" i="17"/>
  <c r="AD72" i="17" s="1"/>
  <c r="U72" i="17"/>
  <c r="W88" i="17"/>
  <c r="AA88" i="17" s="1"/>
  <c r="AE88" i="17" s="1"/>
  <c r="Z88" i="17"/>
  <c r="AD88" i="17" s="1"/>
  <c r="U88" i="17"/>
  <c r="U118" i="17"/>
  <c r="Z118" i="17"/>
  <c r="AD118" i="17" s="1"/>
  <c r="W118" i="17"/>
  <c r="AA118" i="17" s="1"/>
  <c r="AE118" i="17" s="1"/>
  <c r="W111" i="17"/>
  <c r="AA111" i="17" s="1"/>
  <c r="AE111" i="17" s="1"/>
  <c r="Z111" i="17"/>
  <c r="AD111" i="17" s="1"/>
  <c r="U111" i="17"/>
  <c r="W119" i="17"/>
  <c r="AA119" i="17" s="1"/>
  <c r="AE119" i="17" s="1"/>
  <c r="Z119" i="17"/>
  <c r="AD119" i="17" s="1"/>
  <c r="U119" i="17"/>
  <c r="W123" i="17"/>
  <c r="AA123" i="17" s="1"/>
  <c r="AE123" i="17" s="1"/>
  <c r="Z123" i="17"/>
  <c r="AD123" i="17" s="1"/>
  <c r="U123" i="17"/>
  <c r="W127" i="17"/>
  <c r="AA127" i="17" s="1"/>
  <c r="AE127" i="17" s="1"/>
  <c r="Z127" i="17"/>
  <c r="AD127" i="17" s="1"/>
  <c r="U127" i="17"/>
  <c r="W131" i="17"/>
  <c r="AA131" i="17" s="1"/>
  <c r="AE131" i="17" s="1"/>
  <c r="Z131" i="17"/>
  <c r="AD131" i="17" s="1"/>
  <c r="U131" i="17"/>
  <c r="W135" i="17"/>
  <c r="AA135" i="17" s="1"/>
  <c r="AE135" i="17" s="1"/>
  <c r="Z135" i="17"/>
  <c r="AD135" i="17" s="1"/>
  <c r="U135" i="17"/>
  <c r="W139" i="17"/>
  <c r="AA139" i="17" s="1"/>
  <c r="AE139" i="17" s="1"/>
  <c r="Z139" i="17"/>
  <c r="AD139" i="17" s="1"/>
  <c r="U139" i="17"/>
  <c r="W143" i="17"/>
  <c r="AA143" i="17" s="1"/>
  <c r="AE143" i="17" s="1"/>
  <c r="Z143" i="17"/>
  <c r="AD143" i="17" s="1"/>
  <c r="U143" i="17"/>
  <c r="W147" i="17"/>
  <c r="AA147" i="17" s="1"/>
  <c r="AE147" i="17" s="1"/>
  <c r="Z147" i="17"/>
  <c r="AD147" i="17" s="1"/>
  <c r="U147" i="17"/>
  <c r="W151" i="17"/>
  <c r="AA151" i="17" s="1"/>
  <c r="AE151" i="17" s="1"/>
  <c r="Z151" i="17"/>
  <c r="AD151" i="17" s="1"/>
  <c r="U151" i="17"/>
  <c r="W155" i="17"/>
  <c r="AA155" i="17" s="1"/>
  <c r="AE155" i="17" s="1"/>
  <c r="Z155" i="17"/>
  <c r="AD155" i="17" s="1"/>
  <c r="U155" i="17"/>
  <c r="W162" i="17"/>
  <c r="AA162" i="17" s="1"/>
  <c r="AE162" i="17" s="1"/>
  <c r="Z162" i="17"/>
  <c r="AD162" i="17" s="1"/>
  <c r="U162" i="17"/>
  <c r="W170" i="17"/>
  <c r="AA170" i="17" s="1"/>
  <c r="AE170" i="17" s="1"/>
  <c r="Z170" i="17"/>
  <c r="AD170" i="17" s="1"/>
  <c r="U170" i="17"/>
  <c r="U167" i="17"/>
  <c r="W167" i="17"/>
  <c r="AA167" i="17" s="1"/>
  <c r="AE167" i="17" s="1"/>
  <c r="Z167" i="17"/>
  <c r="AD167" i="17" s="1"/>
  <c r="U124" i="17"/>
  <c r="Z124" i="17"/>
  <c r="AD124" i="17" s="1"/>
  <c r="W124" i="17"/>
  <c r="AA124" i="17" s="1"/>
  <c r="AE124" i="17" s="1"/>
  <c r="U128" i="17"/>
  <c r="Z128" i="17"/>
  <c r="AD128" i="17" s="1"/>
  <c r="W128" i="17"/>
  <c r="AA128" i="17" s="1"/>
  <c r="AE128" i="17" s="1"/>
  <c r="U132" i="17"/>
  <c r="Z132" i="17"/>
  <c r="AD132" i="17" s="1"/>
  <c r="W132" i="17"/>
  <c r="AA132" i="17" s="1"/>
  <c r="AE132" i="17" s="1"/>
  <c r="U136" i="17"/>
  <c r="Z136" i="17"/>
  <c r="AD136" i="17" s="1"/>
  <c r="W136" i="17"/>
  <c r="AA136" i="17" s="1"/>
  <c r="AE136" i="17" s="1"/>
  <c r="U140" i="17"/>
  <c r="Z140" i="17"/>
  <c r="AD140" i="17" s="1"/>
  <c r="W140" i="17"/>
  <c r="AA140" i="17" s="1"/>
  <c r="AE140" i="17" s="1"/>
  <c r="U144" i="17"/>
  <c r="Z144" i="17"/>
  <c r="AD144" i="17" s="1"/>
  <c r="W144" i="17"/>
  <c r="AA144" i="17" s="1"/>
  <c r="AE144" i="17" s="1"/>
  <c r="U148" i="17"/>
  <c r="Z148" i="17"/>
  <c r="AD148" i="17" s="1"/>
  <c r="W148" i="17"/>
  <c r="AA148" i="17" s="1"/>
  <c r="AE148" i="17" s="1"/>
  <c r="U152" i="17"/>
  <c r="Z152" i="17"/>
  <c r="AD152" i="17" s="1"/>
  <c r="W152" i="17"/>
  <c r="AA152" i="17" s="1"/>
  <c r="AE152" i="17" s="1"/>
  <c r="U156" i="17"/>
  <c r="W156" i="17"/>
  <c r="AA156" i="17" s="1"/>
  <c r="AE156" i="17" s="1"/>
  <c r="Z156" i="17"/>
  <c r="AD156" i="17" s="1"/>
  <c r="U164" i="17"/>
  <c r="W164" i="17"/>
  <c r="AA164" i="17" s="1"/>
  <c r="AE164" i="17" s="1"/>
  <c r="Z164" i="17"/>
  <c r="AD164" i="17" s="1"/>
  <c r="U172" i="17"/>
  <c r="W172" i="17"/>
  <c r="AA172" i="17" s="1"/>
  <c r="AE172" i="17" s="1"/>
  <c r="Z172" i="17"/>
  <c r="AD172" i="17" s="1"/>
  <c r="Z161" i="17"/>
  <c r="AD161" i="17" s="1"/>
  <c r="U161" i="17"/>
  <c r="W161" i="17"/>
  <c r="AA161" i="17" s="1"/>
  <c r="AE161" i="17" s="1"/>
  <c r="W182" i="17"/>
  <c r="AA182" i="17" s="1"/>
  <c r="AE182" i="17" s="1"/>
  <c r="Z182" i="17"/>
  <c r="AD182" i="17" s="1"/>
  <c r="U182" i="17"/>
  <c r="W122" i="17"/>
  <c r="AA122" i="17" s="1"/>
  <c r="AE122" i="17" s="1"/>
  <c r="Z122" i="17"/>
  <c r="AD122" i="17" s="1"/>
  <c r="U122" i="17"/>
  <c r="U183" i="17"/>
  <c r="W183" i="17"/>
  <c r="AA183" i="17" s="1"/>
  <c r="AE183" i="17" s="1"/>
  <c r="Z183" i="17"/>
  <c r="AD183" i="17" s="1"/>
  <c r="U202" i="17"/>
  <c r="W202" i="17"/>
  <c r="AA202" i="17" s="1"/>
  <c r="AE202" i="17" s="1"/>
  <c r="Z202" i="17"/>
  <c r="AD202" i="17" s="1"/>
  <c r="U180" i="17"/>
  <c r="W180" i="17"/>
  <c r="AA180" i="17" s="1"/>
  <c r="AE180" i="17" s="1"/>
  <c r="Z180" i="17"/>
  <c r="AD180" i="17" s="1"/>
  <c r="W190" i="17"/>
  <c r="AA190" i="17" s="1"/>
  <c r="AE190" i="17" s="1"/>
  <c r="Z190" i="17"/>
  <c r="AD190" i="17" s="1"/>
  <c r="U190" i="17"/>
  <c r="U197" i="17"/>
  <c r="W197" i="17"/>
  <c r="AA197" i="17" s="1"/>
  <c r="AE197" i="17" s="1"/>
  <c r="Z197" i="17"/>
  <c r="AD197" i="17" s="1"/>
  <c r="U214" i="17"/>
  <c r="W214" i="17"/>
  <c r="AA214" i="17" s="1"/>
  <c r="AE214" i="17" s="1"/>
  <c r="Z214" i="17"/>
  <c r="AD214" i="17" s="1"/>
  <c r="W220" i="17"/>
  <c r="AA220" i="17" s="1"/>
  <c r="AE220" i="17" s="1"/>
  <c r="Z220" i="17"/>
  <c r="AD220" i="17" s="1"/>
  <c r="U220" i="17"/>
  <c r="W228" i="17"/>
  <c r="AA228" i="17" s="1"/>
  <c r="AE228" i="17" s="1"/>
  <c r="Z228" i="17"/>
  <c r="AD228" i="17" s="1"/>
  <c r="U228" i="17"/>
  <c r="W236" i="17"/>
  <c r="AA236" i="17" s="1"/>
  <c r="AE236" i="17" s="1"/>
  <c r="Z236" i="17"/>
  <c r="AD236" i="17" s="1"/>
  <c r="U236" i="17"/>
  <c r="W213" i="17"/>
  <c r="AA213" i="17" s="1"/>
  <c r="AE213" i="17" s="1"/>
  <c r="U213" i="17"/>
  <c r="Z213" i="17"/>
  <c r="AD213" i="17" s="1"/>
  <c r="W222" i="17"/>
  <c r="AA222" i="17" s="1"/>
  <c r="AE222" i="17" s="1"/>
  <c r="U222" i="17"/>
  <c r="Z222" i="17"/>
  <c r="AD222" i="17" s="1"/>
  <c r="W238" i="17"/>
  <c r="AA238" i="17" s="1"/>
  <c r="AE238" i="17" s="1"/>
  <c r="U238" i="17"/>
  <c r="Z238" i="17"/>
  <c r="AD238" i="17" s="1"/>
  <c r="Z249" i="17"/>
  <c r="AD249" i="17" s="1"/>
  <c r="U249" i="17"/>
  <c r="W249" i="17"/>
  <c r="AA249" i="17" s="1"/>
  <c r="AE249" i="17" s="1"/>
  <c r="Z248" i="17"/>
  <c r="AD248" i="17" s="1"/>
  <c r="U248" i="17"/>
  <c r="W248" i="17"/>
  <c r="AA248" i="17" s="1"/>
  <c r="AE248" i="17" s="1"/>
  <c r="W246" i="17"/>
  <c r="AA246" i="17" s="1"/>
  <c r="AE246" i="17" s="1"/>
  <c r="Z246" i="17"/>
  <c r="AD246" i="17" s="1"/>
  <c r="U246" i="17"/>
  <c r="W261" i="17"/>
  <c r="AA261" i="17" s="1"/>
  <c r="AE261" i="17" s="1"/>
  <c r="W221" i="17"/>
  <c r="AA221" i="17" s="1"/>
  <c r="AE221" i="17" s="1"/>
  <c r="W251" i="17"/>
  <c r="AA251" i="17" s="1"/>
  <c r="AE251" i="17" s="1"/>
  <c r="W267" i="17"/>
  <c r="AA267" i="17" s="1"/>
  <c r="AE267" i="17" s="1"/>
  <c r="W295" i="17"/>
  <c r="AA295" i="17" s="1"/>
  <c r="AE295" i="17" s="1"/>
  <c r="W311" i="17"/>
  <c r="AA311" i="17" s="1"/>
  <c r="AE311" i="17" s="1"/>
  <c r="W327" i="17"/>
  <c r="AA327" i="17" s="1"/>
  <c r="AE327" i="17" s="1"/>
  <c r="W355" i="17"/>
  <c r="AA355" i="17" s="1"/>
  <c r="AE355" i="17" s="1"/>
  <c r="U355" i="17"/>
  <c r="Z355" i="17"/>
  <c r="AD355" i="17" s="1"/>
  <c r="W359" i="17"/>
  <c r="AA359" i="17" s="1"/>
  <c r="AE359" i="17" s="1"/>
  <c r="U359" i="17"/>
  <c r="Z359" i="17"/>
  <c r="AD359" i="17" s="1"/>
  <c r="W363" i="17"/>
  <c r="AA363" i="17" s="1"/>
  <c r="AE363" i="17" s="1"/>
  <c r="U363" i="17"/>
  <c r="Z363" i="17"/>
  <c r="AD363" i="17" s="1"/>
  <c r="W367" i="17"/>
  <c r="AA367" i="17" s="1"/>
  <c r="AE367" i="17" s="1"/>
  <c r="U367" i="17"/>
  <c r="Z367" i="17"/>
  <c r="AD367" i="17" s="1"/>
  <c r="W396" i="17"/>
  <c r="AA396" i="17" s="1"/>
  <c r="AE396" i="17" s="1"/>
  <c r="U407" i="17"/>
  <c r="Z407" i="17"/>
  <c r="AD407" i="17" s="1"/>
  <c r="W407" i="17"/>
  <c r="AA407" i="17" s="1"/>
  <c r="AE407" i="17" s="1"/>
  <c r="U401" i="17"/>
  <c r="Z401" i="17"/>
  <c r="AD401" i="17" s="1"/>
  <c r="W401" i="17"/>
  <c r="AA401" i="17" s="1"/>
  <c r="AE401" i="17" s="1"/>
  <c r="W399" i="17"/>
  <c r="AA399" i="17" s="1"/>
  <c r="AE399" i="17" s="1"/>
  <c r="U399" i="17"/>
  <c r="Z399" i="17"/>
  <c r="AD399" i="17" s="1"/>
  <c r="U403" i="17"/>
  <c r="Z403" i="17"/>
  <c r="AD403" i="17" s="1"/>
  <c r="W403" i="17"/>
  <c r="AA403" i="17" s="1"/>
  <c r="AE403" i="17" s="1"/>
  <c r="W433" i="17"/>
  <c r="AA433" i="17" s="1"/>
  <c r="AE433" i="17" s="1"/>
  <c r="U433" i="17"/>
  <c r="Z433" i="17"/>
  <c r="AD433" i="17" s="1"/>
  <c r="W449" i="17"/>
  <c r="AA449" i="17" s="1"/>
  <c r="AE449" i="17" s="1"/>
  <c r="U449" i="17"/>
  <c r="Z449" i="17"/>
  <c r="AD449" i="17" s="1"/>
  <c r="W465" i="17"/>
  <c r="AA465" i="17" s="1"/>
  <c r="AE465" i="17" s="1"/>
  <c r="U465" i="17"/>
  <c r="Z465" i="17"/>
  <c r="AD465" i="17" s="1"/>
  <c r="W481" i="17"/>
  <c r="AA481" i="17" s="1"/>
  <c r="AE481" i="17" s="1"/>
  <c r="U481" i="17"/>
  <c r="Z481" i="17"/>
  <c r="AD481" i="17" s="1"/>
  <c r="U506" i="17"/>
  <c r="Z506" i="17"/>
  <c r="AD506" i="17" s="1"/>
  <c r="W506" i="17"/>
  <c r="AA506" i="17" s="1"/>
  <c r="AE506" i="17" s="1"/>
  <c r="W416" i="17"/>
  <c r="AA416" i="17" s="1"/>
  <c r="AE416" i="17" s="1"/>
  <c r="Z416" i="17"/>
  <c r="AD416" i="17" s="1"/>
  <c r="U416" i="17"/>
  <c r="U432" i="17"/>
  <c r="Z432" i="17"/>
  <c r="AD432" i="17" s="1"/>
  <c r="W432" i="17"/>
  <c r="AA432" i="17" s="1"/>
  <c r="AE432" i="17" s="1"/>
  <c r="W447" i="17"/>
  <c r="AA447" i="17" s="1"/>
  <c r="AE447" i="17" s="1"/>
  <c r="U447" i="17"/>
  <c r="Z447" i="17"/>
  <c r="AD447" i="17" s="1"/>
  <c r="W463" i="17"/>
  <c r="AA463" i="17" s="1"/>
  <c r="AE463" i="17" s="1"/>
  <c r="U463" i="17"/>
  <c r="Z463" i="17"/>
  <c r="AD463" i="17" s="1"/>
  <c r="W479" i="17"/>
  <c r="AA479" i="17" s="1"/>
  <c r="AE479" i="17" s="1"/>
  <c r="U479" i="17"/>
  <c r="Z479" i="17"/>
  <c r="AD479" i="17" s="1"/>
  <c r="W485" i="17"/>
  <c r="AA485" i="17" s="1"/>
  <c r="AE485" i="17" s="1"/>
  <c r="U485" i="17"/>
  <c r="Z485" i="17"/>
  <c r="AD485" i="17" s="1"/>
  <c r="U492" i="17"/>
  <c r="Z492" i="17"/>
  <c r="AD492" i="17" s="1"/>
  <c r="W492" i="17"/>
  <c r="AA492" i="17" s="1"/>
  <c r="AE492" i="17" s="1"/>
  <c r="U516" i="17"/>
  <c r="Z516" i="17"/>
  <c r="AD516" i="17" s="1"/>
  <c r="W516" i="17"/>
  <c r="AA516" i="17" s="1"/>
  <c r="AE516" i="17" s="1"/>
  <c r="Z523" i="17"/>
  <c r="AD523" i="17" s="1"/>
  <c r="U523" i="17"/>
  <c r="W523" i="17"/>
  <c r="AA523" i="17" s="1"/>
  <c r="AE523" i="17" s="1"/>
  <c r="U532" i="17"/>
  <c r="W532" i="17"/>
  <c r="AA532" i="17" s="1"/>
  <c r="AE532" i="17" s="1"/>
  <c r="Z532" i="17"/>
  <c r="AD532" i="17" s="1"/>
  <c r="W431" i="17"/>
  <c r="AA431" i="17" s="1"/>
  <c r="AE431" i="17" s="1"/>
  <c r="U431" i="17"/>
  <c r="Z431" i="17"/>
  <c r="AD431" i="17" s="1"/>
  <c r="W445" i="17"/>
  <c r="AA445" i="17" s="1"/>
  <c r="AE445" i="17" s="1"/>
  <c r="U445" i="17"/>
  <c r="Z445" i="17"/>
  <c r="AD445" i="17" s="1"/>
  <c r="W461" i="17"/>
  <c r="AA461" i="17" s="1"/>
  <c r="AE461" i="17" s="1"/>
  <c r="U461" i="17"/>
  <c r="Z461" i="17"/>
  <c r="AD461" i="17" s="1"/>
  <c r="W477" i="17"/>
  <c r="AA477" i="17" s="1"/>
  <c r="AE477" i="17" s="1"/>
  <c r="U477" i="17"/>
  <c r="Z477" i="17"/>
  <c r="AD477" i="17" s="1"/>
  <c r="W414" i="17"/>
  <c r="AA414" i="17" s="1"/>
  <c r="AE414" i="17" s="1"/>
  <c r="U414" i="17"/>
  <c r="Z414" i="17"/>
  <c r="AD414" i="17" s="1"/>
  <c r="W424" i="17"/>
  <c r="AA424" i="17" s="1"/>
  <c r="AE424" i="17" s="1"/>
  <c r="Z424" i="17"/>
  <c r="AD424" i="17" s="1"/>
  <c r="U424" i="17"/>
  <c r="U430" i="17"/>
  <c r="Z430" i="17"/>
  <c r="AD430" i="17" s="1"/>
  <c r="W430" i="17"/>
  <c r="AA430" i="17" s="1"/>
  <c r="AE430" i="17" s="1"/>
  <c r="W440" i="17"/>
  <c r="AA440" i="17" s="1"/>
  <c r="AE440" i="17" s="1"/>
  <c r="W456" i="17"/>
  <c r="AA456" i="17" s="1"/>
  <c r="AE456" i="17" s="1"/>
  <c r="W472" i="17"/>
  <c r="AA472" i="17" s="1"/>
  <c r="AE472" i="17" s="1"/>
  <c r="W489" i="17"/>
  <c r="AA489" i="17" s="1"/>
  <c r="AE489" i="17" s="1"/>
  <c r="U489" i="17"/>
  <c r="Z489" i="17"/>
  <c r="AD489" i="17" s="1"/>
  <c r="W553" i="17"/>
  <c r="AA553" i="17" s="1"/>
  <c r="AE553" i="17" s="1"/>
  <c r="U593" i="17"/>
  <c r="Z593" i="17"/>
  <c r="AD593" i="17" s="1"/>
  <c r="W593" i="17"/>
  <c r="AA593" i="17" s="1"/>
  <c r="AE593" i="17" s="1"/>
  <c r="W562" i="17"/>
  <c r="AA562" i="17" s="1"/>
  <c r="AE562" i="17" s="1"/>
  <c r="U562" i="17"/>
  <c r="Z562" i="17"/>
  <c r="AD562" i="17" s="1"/>
  <c r="W557" i="17"/>
  <c r="AA557" i="17" s="1"/>
  <c r="AE557" i="17" s="1"/>
  <c r="U581" i="17"/>
  <c r="Z581" i="17"/>
  <c r="AD581" i="17" s="1"/>
  <c r="W581" i="17"/>
  <c r="AA581" i="17" s="1"/>
  <c r="AE581" i="17" s="1"/>
  <c r="W499" i="17"/>
  <c r="AA499" i="17" s="1"/>
  <c r="AE499" i="17" s="1"/>
  <c r="W563" i="17"/>
  <c r="AA563" i="17" s="1"/>
  <c r="AE563" i="17" s="1"/>
  <c r="U571" i="17"/>
  <c r="Z571" i="17"/>
  <c r="AD571" i="17" s="1"/>
  <c r="W571" i="17"/>
  <c r="AA571" i="17" s="1"/>
  <c r="AE571" i="17" s="1"/>
  <c r="W600" i="17"/>
  <c r="AA600" i="17" s="1"/>
  <c r="AE600" i="17" s="1"/>
  <c r="U600" i="17"/>
  <c r="Z600" i="17"/>
  <c r="AD600" i="17" s="1"/>
  <c r="W604" i="17"/>
  <c r="AA604" i="17" s="1"/>
  <c r="AE604" i="17" s="1"/>
  <c r="U604" i="17"/>
  <c r="Z604" i="17"/>
  <c r="AD604" i="17" s="1"/>
  <c r="W608" i="17"/>
  <c r="AA608" i="17" s="1"/>
  <c r="AE608" i="17" s="1"/>
  <c r="U608" i="17"/>
  <c r="Z608" i="17"/>
  <c r="AD608" i="17" s="1"/>
  <c r="W612" i="17"/>
  <c r="AA612" i="17" s="1"/>
  <c r="AE612" i="17" s="1"/>
  <c r="U612" i="17"/>
  <c r="Z612" i="17"/>
  <c r="AD612" i="17" s="1"/>
  <c r="W616" i="17"/>
  <c r="AA616" i="17" s="1"/>
  <c r="AE616" i="17" s="1"/>
  <c r="U616" i="17"/>
  <c r="Z616" i="17"/>
  <c r="AD616" i="17" s="1"/>
  <c r="W595" i="17"/>
  <c r="AA595" i="17" s="1"/>
  <c r="AE595" i="17" s="1"/>
  <c r="W631" i="17"/>
  <c r="AA631" i="17" s="1"/>
  <c r="AE631" i="17" s="1"/>
  <c r="U631" i="17"/>
  <c r="Z631" i="17"/>
  <c r="AD631" i="17" s="1"/>
  <c r="W647" i="17"/>
  <c r="AA647" i="17" s="1"/>
  <c r="AE647" i="17" s="1"/>
  <c r="U647" i="17"/>
  <c r="Z647" i="17"/>
  <c r="AD647" i="17" s="1"/>
  <c r="W663" i="17"/>
  <c r="AA663" i="17" s="1"/>
  <c r="AE663" i="17" s="1"/>
  <c r="U663" i="17"/>
  <c r="Z663" i="17"/>
  <c r="AD663" i="17" s="1"/>
  <c r="W679" i="17"/>
  <c r="AA679" i="17" s="1"/>
  <c r="AE679" i="17" s="1"/>
  <c r="U679" i="17"/>
  <c r="Z679" i="17"/>
  <c r="AD679" i="17" s="1"/>
  <c r="W695" i="17"/>
  <c r="AA695" i="17" s="1"/>
  <c r="AE695" i="17" s="1"/>
  <c r="U695" i="17"/>
  <c r="Z695" i="17"/>
  <c r="AD695" i="17" s="1"/>
  <c r="U716" i="17"/>
  <c r="Z716" i="17"/>
  <c r="AD716" i="17" s="1"/>
  <c r="W716" i="17"/>
  <c r="AA716" i="17" s="1"/>
  <c r="AE716" i="17" s="1"/>
  <c r="U748" i="17"/>
  <c r="Z748" i="17"/>
  <c r="AD748" i="17" s="1"/>
  <c r="W748" i="17"/>
  <c r="AA748" i="17" s="1"/>
  <c r="AE748" i="17" s="1"/>
  <c r="U780" i="17"/>
  <c r="Z780" i="17"/>
  <c r="AD780" i="17" s="1"/>
  <c r="W780" i="17"/>
  <c r="AA780" i="17" s="1"/>
  <c r="AE780" i="17" s="1"/>
  <c r="Z794" i="17"/>
  <c r="AD794" i="17" s="1"/>
  <c r="W794" i="17"/>
  <c r="AA794" i="17" s="1"/>
  <c r="AE794" i="17" s="1"/>
  <c r="U794" i="17"/>
  <c r="W626" i="17"/>
  <c r="AA626" i="17" s="1"/>
  <c r="AE626" i="17" s="1"/>
  <c r="W650" i="17"/>
  <c r="AA650" i="17" s="1"/>
  <c r="AE650" i="17" s="1"/>
  <c r="W666" i="17"/>
  <c r="AA666" i="17" s="1"/>
  <c r="AE666" i="17" s="1"/>
  <c r="W682" i="17"/>
  <c r="AA682" i="17" s="1"/>
  <c r="AE682" i="17" s="1"/>
  <c r="W698" i="17"/>
  <c r="AA698" i="17" s="1"/>
  <c r="AE698" i="17" s="1"/>
  <c r="U734" i="17"/>
  <c r="Z734" i="17"/>
  <c r="AD734" i="17" s="1"/>
  <c r="W734" i="17"/>
  <c r="AA734" i="17" s="1"/>
  <c r="AE734" i="17" s="1"/>
  <c r="U766" i="17"/>
  <c r="Z766" i="17"/>
  <c r="AD766" i="17" s="1"/>
  <c r="W766" i="17"/>
  <c r="AA766" i="17" s="1"/>
  <c r="AE766" i="17" s="1"/>
  <c r="U774" i="17"/>
  <c r="Z774" i="17"/>
  <c r="AD774" i="17" s="1"/>
  <c r="W774" i="17"/>
  <c r="AA774" i="17" s="1"/>
  <c r="AE774" i="17" s="1"/>
  <c r="U782" i="17"/>
  <c r="Z782" i="17"/>
  <c r="AD782" i="17" s="1"/>
  <c r="W782" i="17"/>
  <c r="AA782" i="17" s="1"/>
  <c r="AE782" i="17" s="1"/>
  <c r="U800" i="17"/>
  <c r="W800" i="17"/>
  <c r="AA800" i="17" s="1"/>
  <c r="AE800" i="17" s="1"/>
  <c r="Z800" i="17"/>
  <c r="AD800" i="17" s="1"/>
  <c r="U776" i="17"/>
  <c r="Z776" i="17"/>
  <c r="AD776" i="17" s="1"/>
  <c r="W776" i="17"/>
  <c r="AA776" i="17" s="1"/>
  <c r="AE776" i="17" s="1"/>
  <c r="W624" i="17"/>
  <c r="AA624" i="17" s="1"/>
  <c r="AE624" i="17" s="1"/>
  <c r="W648" i="17"/>
  <c r="AA648" i="17" s="1"/>
  <c r="AE648" i="17" s="1"/>
  <c r="W664" i="17"/>
  <c r="AA664" i="17" s="1"/>
  <c r="AE664" i="17" s="1"/>
  <c r="W680" i="17"/>
  <c r="AA680" i="17" s="1"/>
  <c r="AE680" i="17" s="1"/>
  <c r="W696" i="17"/>
  <c r="AA696" i="17" s="1"/>
  <c r="AE696" i="17" s="1"/>
  <c r="U744" i="17"/>
  <c r="Z744" i="17"/>
  <c r="AD744" i="17" s="1"/>
  <c r="W744" i="17"/>
  <c r="AA744" i="17" s="1"/>
  <c r="AE744" i="17" s="1"/>
  <c r="W775" i="17"/>
  <c r="AA775" i="17" s="1"/>
  <c r="AE775" i="17" s="1"/>
  <c r="Z775" i="17"/>
  <c r="AD775" i="17" s="1"/>
  <c r="U775" i="17"/>
  <c r="W603" i="17"/>
  <c r="AA603" i="17" s="1"/>
  <c r="AE603" i="17" s="1"/>
  <c r="W633" i="17"/>
  <c r="AA633" i="17" s="1"/>
  <c r="AE633" i="17" s="1"/>
  <c r="U633" i="17"/>
  <c r="Z633" i="17"/>
  <c r="AD633" i="17" s="1"/>
  <c r="W649" i="17"/>
  <c r="AA649" i="17" s="1"/>
  <c r="AE649" i="17" s="1"/>
  <c r="U649" i="17"/>
  <c r="Z649" i="17"/>
  <c r="AD649" i="17" s="1"/>
  <c r="W665" i="17"/>
  <c r="AA665" i="17" s="1"/>
  <c r="AE665" i="17" s="1"/>
  <c r="U665" i="17"/>
  <c r="Z665" i="17"/>
  <c r="AD665" i="17" s="1"/>
  <c r="W681" i="17"/>
  <c r="AA681" i="17" s="1"/>
  <c r="AE681" i="17" s="1"/>
  <c r="U681" i="17"/>
  <c r="Z681" i="17"/>
  <c r="AD681" i="17" s="1"/>
  <c r="W697" i="17"/>
  <c r="AA697" i="17" s="1"/>
  <c r="AE697" i="17" s="1"/>
  <c r="U697" i="17"/>
  <c r="Z697" i="17"/>
  <c r="AD697" i="17" s="1"/>
  <c r="U778" i="17"/>
  <c r="Z778" i="17"/>
  <c r="AD778" i="17" s="1"/>
  <c r="W778" i="17"/>
  <c r="AA778" i="17" s="1"/>
  <c r="AE778" i="17" s="1"/>
  <c r="W749" i="17"/>
  <c r="AA749" i="17" s="1"/>
  <c r="AE749" i="17" s="1"/>
  <c r="W704" i="17"/>
  <c r="AA704" i="17" s="1"/>
  <c r="AE704" i="17" s="1"/>
  <c r="W717" i="17"/>
  <c r="AA717" i="17" s="1"/>
  <c r="AE717" i="17" s="1"/>
  <c r="U78" i="17"/>
  <c r="W78" i="17"/>
  <c r="AA78" i="17" s="1"/>
  <c r="AE78" i="17" s="1"/>
  <c r="Z78" i="17"/>
  <c r="AD78" i="17" s="1"/>
  <c r="Z76" i="17"/>
  <c r="AD76" i="17" s="1"/>
  <c r="U76" i="17"/>
  <c r="W76" i="17"/>
  <c r="AA76" i="17" s="1"/>
  <c r="AE76" i="17" s="1"/>
  <c r="W102" i="17"/>
  <c r="AA102" i="17" s="1"/>
  <c r="AE102" i="17" s="1"/>
  <c r="U102" i="17"/>
  <c r="Z102" i="17"/>
  <c r="AD102" i="17" s="1"/>
  <c r="U104" i="17"/>
  <c r="Z104" i="17"/>
  <c r="AD104" i="17" s="1"/>
  <c r="W104" i="17"/>
  <c r="AA104" i="17" s="1"/>
  <c r="AE104" i="17" s="1"/>
  <c r="U120" i="17"/>
  <c r="Z120" i="17"/>
  <c r="AD120" i="17" s="1"/>
  <c r="W120" i="17"/>
  <c r="AA120" i="17" s="1"/>
  <c r="AE120" i="17" s="1"/>
  <c r="W178" i="17"/>
  <c r="AA178" i="17" s="1"/>
  <c r="AE178" i="17" s="1"/>
  <c r="Z178" i="17"/>
  <c r="AD178" i="17" s="1"/>
  <c r="U178" i="17"/>
  <c r="U189" i="17"/>
  <c r="W189" i="17"/>
  <c r="AA189" i="17" s="1"/>
  <c r="AE189" i="17" s="1"/>
  <c r="Z189" i="17"/>
  <c r="AD189" i="17" s="1"/>
  <c r="U210" i="17"/>
  <c r="Z210" i="17"/>
  <c r="AD210" i="17" s="1"/>
  <c r="W210" i="17"/>
  <c r="AA210" i="17" s="1"/>
  <c r="AE210" i="17" s="1"/>
  <c r="W240" i="17"/>
  <c r="AA240" i="17" s="1"/>
  <c r="AE240" i="17" s="1"/>
  <c r="U240" i="17"/>
  <c r="Z240" i="17"/>
  <c r="AD240" i="17" s="1"/>
  <c r="W345" i="17"/>
  <c r="AA345" i="17" s="1"/>
  <c r="AE345" i="17" s="1"/>
  <c r="U345" i="17"/>
  <c r="Z345" i="17"/>
  <c r="AD345" i="17" s="1"/>
  <c r="W349" i="17"/>
  <c r="AA349" i="17" s="1"/>
  <c r="AE349" i="17" s="1"/>
  <c r="U349" i="17"/>
  <c r="Z349" i="17"/>
  <c r="AD349" i="17" s="1"/>
  <c r="W307" i="17"/>
  <c r="AA307" i="17" s="1"/>
  <c r="AE307" i="17" s="1"/>
  <c r="U354" i="17"/>
  <c r="Z354" i="17"/>
  <c r="AD354" i="17" s="1"/>
  <c r="W354" i="17"/>
  <c r="AA354" i="17" s="1"/>
  <c r="AE354" i="17" s="1"/>
  <c r="U358" i="17"/>
  <c r="Z358" i="17"/>
  <c r="AD358" i="17" s="1"/>
  <c r="W358" i="17"/>
  <c r="AA358" i="17" s="1"/>
  <c r="AE358" i="17" s="1"/>
  <c r="U362" i="17"/>
  <c r="Z362" i="17"/>
  <c r="AD362" i="17" s="1"/>
  <c r="W362" i="17"/>
  <c r="AA362" i="17" s="1"/>
  <c r="AE362" i="17" s="1"/>
  <c r="U366" i="17"/>
  <c r="Z366" i="17"/>
  <c r="AD366" i="17" s="1"/>
  <c r="W366" i="17"/>
  <c r="AA366" i="17" s="1"/>
  <c r="AE366" i="17" s="1"/>
  <c r="W394" i="17"/>
  <c r="AA394" i="17" s="1"/>
  <c r="AE394" i="17" s="1"/>
  <c r="Z394" i="17"/>
  <c r="AD394" i="17" s="1"/>
  <c r="U394" i="17"/>
  <c r="W488" i="17"/>
  <c r="AA488" i="17" s="1"/>
  <c r="AE488" i="17" s="1"/>
  <c r="AB488" i="17"/>
  <c r="AF488" i="17" s="1"/>
  <c r="W422" i="17"/>
  <c r="AA422" i="17" s="1"/>
  <c r="AE422" i="17" s="1"/>
  <c r="U422" i="17"/>
  <c r="Z422" i="17"/>
  <c r="AD422" i="17" s="1"/>
  <c r="U514" i="17"/>
  <c r="Z514" i="17"/>
  <c r="AD514" i="17" s="1"/>
  <c r="W514" i="17"/>
  <c r="AA514" i="17" s="1"/>
  <c r="AE514" i="17" s="1"/>
  <c r="W534" i="17"/>
  <c r="AA534" i="17" s="1"/>
  <c r="AE534" i="17" s="1"/>
  <c r="Z534" i="17"/>
  <c r="AD534" i="17" s="1"/>
  <c r="U534" i="17"/>
  <c r="U428" i="17"/>
  <c r="Z428" i="17"/>
  <c r="AD428" i="17" s="1"/>
  <c r="W428" i="17"/>
  <c r="AA428" i="17" s="1"/>
  <c r="AE428" i="17" s="1"/>
  <c r="W436" i="17"/>
  <c r="AA436" i="17" s="1"/>
  <c r="AE436" i="17" s="1"/>
  <c r="W452" i="17"/>
  <c r="AA452" i="17" s="1"/>
  <c r="AE452" i="17" s="1"/>
  <c r="W468" i="17"/>
  <c r="AA468" i="17" s="1"/>
  <c r="AE468" i="17" s="1"/>
  <c r="U540" i="17"/>
  <c r="W540" i="17"/>
  <c r="AA540" i="17" s="1"/>
  <c r="AE540" i="17" s="1"/>
  <c r="Z540" i="17"/>
  <c r="AD540" i="17" s="1"/>
  <c r="W487" i="17"/>
  <c r="AA487" i="17" s="1"/>
  <c r="AE487" i="17" s="1"/>
  <c r="U487" i="17"/>
  <c r="Z487" i="17"/>
  <c r="AD487" i="17" s="1"/>
  <c r="Z522" i="17"/>
  <c r="AD522" i="17" s="1"/>
  <c r="U522" i="17"/>
  <c r="W522" i="17"/>
  <c r="AA522" i="17" s="1"/>
  <c r="AE522" i="17" s="1"/>
  <c r="W412" i="17"/>
  <c r="AA412" i="17" s="1"/>
  <c r="AE412" i="17" s="1"/>
  <c r="Z412" i="17"/>
  <c r="AD412" i="17" s="1"/>
  <c r="U412" i="17"/>
  <c r="W443" i="17"/>
  <c r="AA443" i="17" s="1"/>
  <c r="AE443" i="17" s="1"/>
  <c r="U443" i="17"/>
  <c r="Z443" i="17"/>
  <c r="AD443" i="17" s="1"/>
  <c r="W459" i="17"/>
  <c r="AA459" i="17" s="1"/>
  <c r="AE459" i="17" s="1"/>
  <c r="U459" i="17"/>
  <c r="Z459" i="17"/>
  <c r="AD459" i="17" s="1"/>
  <c r="W475" i="17"/>
  <c r="AA475" i="17" s="1"/>
  <c r="AE475" i="17" s="1"/>
  <c r="U475" i="17"/>
  <c r="Z475" i="17"/>
  <c r="AD475" i="17" s="1"/>
  <c r="W564" i="17"/>
  <c r="AA564" i="17" s="1"/>
  <c r="AE564" i="17" s="1"/>
  <c r="U564" i="17"/>
  <c r="Z564" i="17"/>
  <c r="AD564" i="17" s="1"/>
  <c r="W543" i="17"/>
  <c r="AA543" i="17" s="1"/>
  <c r="AE543" i="17" s="1"/>
  <c r="W554" i="17"/>
  <c r="AA554" i="17" s="1"/>
  <c r="AE554" i="17" s="1"/>
  <c r="U554" i="17"/>
  <c r="Z554" i="17"/>
  <c r="AD554" i="17" s="1"/>
  <c r="W567" i="17"/>
  <c r="AA567" i="17" s="1"/>
  <c r="AE567" i="17" s="1"/>
  <c r="U579" i="17"/>
  <c r="Z579" i="17"/>
  <c r="AD579" i="17" s="1"/>
  <c r="W579" i="17"/>
  <c r="AA579" i="17" s="1"/>
  <c r="AE579" i="17" s="1"/>
  <c r="W568" i="17"/>
  <c r="AA568" i="17" s="1"/>
  <c r="AE568" i="17" s="1"/>
  <c r="U568" i="17"/>
  <c r="Z568" i="17"/>
  <c r="AD568" i="17" s="1"/>
  <c r="U589" i="17"/>
  <c r="Z589" i="17"/>
  <c r="AD589" i="17" s="1"/>
  <c r="W589" i="17"/>
  <c r="AA589" i="17" s="1"/>
  <c r="AE589" i="17" s="1"/>
  <c r="W507" i="17"/>
  <c r="AA507" i="17" s="1"/>
  <c r="AE507" i="17" s="1"/>
  <c r="U591" i="17"/>
  <c r="Z591" i="17"/>
  <c r="AD591" i="17" s="1"/>
  <c r="W591" i="17"/>
  <c r="AA591" i="17" s="1"/>
  <c r="AE591" i="17" s="1"/>
  <c r="W614" i="17"/>
  <c r="AA614" i="17" s="1"/>
  <c r="AE614" i="17" s="1"/>
  <c r="Z614" i="17"/>
  <c r="AD614" i="17" s="1"/>
  <c r="U614" i="17"/>
  <c r="W623" i="17"/>
  <c r="AA623" i="17" s="1"/>
  <c r="AE623" i="17" s="1"/>
  <c r="U623" i="17"/>
  <c r="Z623" i="17"/>
  <c r="AD623" i="17" s="1"/>
  <c r="W636" i="17"/>
  <c r="AA636" i="17" s="1"/>
  <c r="AE636" i="17" s="1"/>
  <c r="W652" i="17"/>
  <c r="AA652" i="17" s="1"/>
  <c r="AE652" i="17" s="1"/>
  <c r="W668" i="17"/>
  <c r="AA668" i="17" s="1"/>
  <c r="AE668" i="17" s="1"/>
  <c r="W684" i="17"/>
  <c r="AA684" i="17" s="1"/>
  <c r="AE684" i="17" s="1"/>
  <c r="W700" i="17"/>
  <c r="AA700" i="17" s="1"/>
  <c r="AE700" i="17" s="1"/>
  <c r="U740" i="17"/>
  <c r="Z740" i="17"/>
  <c r="AD740" i="17" s="1"/>
  <c r="W740" i="17"/>
  <c r="AA740" i="17" s="1"/>
  <c r="AE740" i="17" s="1"/>
  <c r="Z772" i="17"/>
  <c r="AD772" i="17" s="1"/>
  <c r="U772" i="17"/>
  <c r="W772" i="17"/>
  <c r="AA772" i="17" s="1"/>
  <c r="AE772" i="17" s="1"/>
  <c r="W802" i="17"/>
  <c r="AA802" i="17" s="1"/>
  <c r="AE802" i="17" s="1"/>
  <c r="Z802" i="17"/>
  <c r="AD802" i="17" s="1"/>
  <c r="U802" i="17"/>
  <c r="W618" i="17"/>
  <c r="AA618" i="17" s="1"/>
  <c r="AE618" i="17" s="1"/>
  <c r="W637" i="17"/>
  <c r="AA637" i="17" s="1"/>
  <c r="AE637" i="17" s="1"/>
  <c r="U637" i="17"/>
  <c r="Z637" i="17"/>
  <c r="AD637" i="17" s="1"/>
  <c r="W653" i="17"/>
  <c r="AA653" i="17" s="1"/>
  <c r="AE653" i="17" s="1"/>
  <c r="U653" i="17"/>
  <c r="Z653" i="17"/>
  <c r="AD653" i="17" s="1"/>
  <c r="W669" i="17"/>
  <c r="AA669" i="17" s="1"/>
  <c r="AE669" i="17" s="1"/>
  <c r="U669" i="17"/>
  <c r="Z669" i="17"/>
  <c r="AD669" i="17" s="1"/>
  <c r="W685" i="17"/>
  <c r="AA685" i="17" s="1"/>
  <c r="AE685" i="17" s="1"/>
  <c r="U685" i="17"/>
  <c r="Z685" i="17"/>
  <c r="AD685" i="17" s="1"/>
  <c r="W701" i="17"/>
  <c r="AA701" i="17" s="1"/>
  <c r="AE701" i="17" s="1"/>
  <c r="U701" i="17"/>
  <c r="Z701" i="17"/>
  <c r="AD701" i="17" s="1"/>
  <c r="U710" i="17"/>
  <c r="Z710" i="17"/>
  <c r="AD710" i="17" s="1"/>
  <c r="W710" i="17"/>
  <c r="AA710" i="17" s="1"/>
  <c r="AE710" i="17" s="1"/>
  <c r="U742" i="17"/>
  <c r="Z742" i="17"/>
  <c r="AD742" i="17" s="1"/>
  <c r="W742" i="17"/>
  <c r="AA742" i="17" s="1"/>
  <c r="AE742" i="17" s="1"/>
  <c r="U792" i="17"/>
  <c r="Z792" i="17"/>
  <c r="AD792" i="17" s="1"/>
  <c r="W792" i="17"/>
  <c r="AA792" i="17" s="1"/>
  <c r="AE792" i="17" s="1"/>
  <c r="W799" i="17"/>
  <c r="AA799" i="17" s="1"/>
  <c r="AE799" i="17" s="1"/>
  <c r="Z799" i="17"/>
  <c r="AD799" i="17" s="1"/>
  <c r="U799" i="17"/>
  <c r="U768" i="17"/>
  <c r="Z768" i="17"/>
  <c r="AD768" i="17" s="1"/>
  <c r="W768" i="17"/>
  <c r="AA768" i="17" s="1"/>
  <c r="AE768" i="17" s="1"/>
  <c r="W586" i="17"/>
  <c r="AA586" i="17" s="1"/>
  <c r="AE586" i="17" s="1"/>
  <c r="W594" i="17"/>
  <c r="AA594" i="17" s="1"/>
  <c r="AE594" i="17" s="1"/>
  <c r="Z594" i="17"/>
  <c r="AD594" i="17" s="1"/>
  <c r="U594" i="17"/>
  <c r="W635" i="17"/>
  <c r="AA635" i="17" s="1"/>
  <c r="AE635" i="17" s="1"/>
  <c r="U635" i="17"/>
  <c r="Z635" i="17"/>
  <c r="AD635" i="17" s="1"/>
  <c r="W651" i="17"/>
  <c r="AA651" i="17" s="1"/>
  <c r="AE651" i="17" s="1"/>
  <c r="U651" i="17"/>
  <c r="Z651" i="17"/>
  <c r="AD651" i="17" s="1"/>
  <c r="W667" i="17"/>
  <c r="AA667" i="17" s="1"/>
  <c r="AE667" i="17" s="1"/>
  <c r="U667" i="17"/>
  <c r="Z667" i="17"/>
  <c r="AD667" i="17" s="1"/>
  <c r="W683" i="17"/>
  <c r="AA683" i="17" s="1"/>
  <c r="AE683" i="17" s="1"/>
  <c r="U683" i="17"/>
  <c r="Z683" i="17"/>
  <c r="AD683" i="17" s="1"/>
  <c r="W699" i="17"/>
  <c r="AA699" i="17" s="1"/>
  <c r="AE699" i="17" s="1"/>
  <c r="U699" i="17"/>
  <c r="Z699" i="17"/>
  <c r="AD699" i="17" s="1"/>
  <c r="U712" i="17"/>
  <c r="Z712" i="17"/>
  <c r="AD712" i="17" s="1"/>
  <c r="W712" i="17"/>
  <c r="AA712" i="17" s="1"/>
  <c r="AE712" i="17" s="1"/>
  <c r="U720" i="17"/>
  <c r="Z720" i="17"/>
  <c r="AD720" i="17" s="1"/>
  <c r="W720" i="17"/>
  <c r="AA720" i="17" s="1"/>
  <c r="AE720" i="17" s="1"/>
  <c r="U752" i="17"/>
  <c r="Z752" i="17"/>
  <c r="AD752" i="17" s="1"/>
  <c r="W752" i="17"/>
  <c r="AA752" i="17" s="1"/>
  <c r="AE752" i="17" s="1"/>
  <c r="W767" i="17"/>
  <c r="AA767" i="17" s="1"/>
  <c r="AE767" i="17" s="1"/>
  <c r="Z767" i="17"/>
  <c r="AD767" i="17" s="1"/>
  <c r="U767" i="17"/>
  <c r="W625" i="17"/>
  <c r="AA625" i="17" s="1"/>
  <c r="AE625" i="17" s="1"/>
  <c r="U625" i="17"/>
  <c r="Z625" i="17"/>
  <c r="AD625" i="17" s="1"/>
  <c r="W638" i="17"/>
  <c r="AA638" i="17" s="1"/>
  <c r="AE638" i="17" s="1"/>
  <c r="W654" i="17"/>
  <c r="AA654" i="17" s="1"/>
  <c r="AE654" i="17" s="1"/>
  <c r="W670" i="17"/>
  <c r="AA670" i="17" s="1"/>
  <c r="AE670" i="17" s="1"/>
  <c r="W686" i="17"/>
  <c r="AA686" i="17" s="1"/>
  <c r="AE686" i="17" s="1"/>
  <c r="W702" i="17"/>
  <c r="AA702" i="17" s="1"/>
  <c r="AE702" i="17" s="1"/>
  <c r="U730" i="17"/>
  <c r="Z730" i="17"/>
  <c r="AD730" i="17" s="1"/>
  <c r="W730" i="17"/>
  <c r="AA730" i="17" s="1"/>
  <c r="AE730" i="17" s="1"/>
  <c r="U746" i="17"/>
  <c r="Z746" i="17"/>
  <c r="AD746" i="17" s="1"/>
  <c r="W746" i="17"/>
  <c r="AA746" i="17" s="1"/>
  <c r="AE746" i="17" s="1"/>
  <c r="U762" i="17"/>
  <c r="Z762" i="17"/>
  <c r="AD762" i="17" s="1"/>
  <c r="W762" i="17"/>
  <c r="AA762" i="17" s="1"/>
  <c r="AE762" i="17" s="1"/>
  <c r="Z798" i="17"/>
  <c r="AD798" i="17" s="1"/>
  <c r="U798" i="17"/>
  <c r="W798" i="17"/>
  <c r="AA798" i="17" s="1"/>
  <c r="AE798" i="17" s="1"/>
  <c r="W60" i="17"/>
  <c r="AA60" i="17" s="1"/>
  <c r="AE60" i="17" s="1"/>
  <c r="AB60" i="17"/>
  <c r="AF60" i="17" s="1"/>
  <c r="W86" i="17"/>
  <c r="AA86" i="17" s="1"/>
  <c r="AE86" i="17" s="1"/>
  <c r="U86" i="17"/>
  <c r="Z86" i="17"/>
  <c r="AD86" i="17" s="1"/>
  <c r="Z68" i="17"/>
  <c r="AD68" i="17" s="1"/>
  <c r="U68" i="17"/>
  <c r="W68" i="17"/>
  <c r="AA68" i="17" s="1"/>
  <c r="AE68" i="17" s="1"/>
  <c r="U92" i="17"/>
  <c r="W92" i="17"/>
  <c r="AA92" i="17" s="1"/>
  <c r="AE92" i="17" s="1"/>
  <c r="Z92" i="17"/>
  <c r="AD92" i="17" s="1"/>
  <c r="W67" i="17"/>
  <c r="AA67" i="17" s="1"/>
  <c r="AE67" i="17" s="1"/>
  <c r="Z67" i="17"/>
  <c r="AD67" i="17" s="1"/>
  <c r="U67" i="17"/>
  <c r="U64" i="17"/>
  <c r="W64" i="17"/>
  <c r="AA64" i="17" s="1"/>
  <c r="AE64" i="17" s="1"/>
  <c r="Z64" i="17"/>
  <c r="AD64" i="17" s="1"/>
  <c r="U84" i="17"/>
  <c r="W84" i="17"/>
  <c r="AA84" i="17" s="1"/>
  <c r="AE84" i="17" s="1"/>
  <c r="Z84" i="17"/>
  <c r="AD84" i="17" s="1"/>
  <c r="U108" i="17"/>
  <c r="Z108" i="17"/>
  <c r="AD108" i="17" s="1"/>
  <c r="W108" i="17"/>
  <c r="AA108" i="17" s="1"/>
  <c r="AE108" i="17" s="1"/>
  <c r="W89" i="17"/>
  <c r="AA89" i="17" s="1"/>
  <c r="AE89" i="17" s="1"/>
  <c r="Z89" i="17"/>
  <c r="AD89" i="17" s="1"/>
  <c r="U89" i="17"/>
  <c r="U163" i="17"/>
  <c r="W163" i="17"/>
  <c r="AA163" i="17" s="1"/>
  <c r="AE163" i="17" s="1"/>
  <c r="Z163" i="17"/>
  <c r="AD163" i="17" s="1"/>
  <c r="U106" i="17"/>
  <c r="Z106" i="17"/>
  <c r="AD106" i="17" s="1"/>
  <c r="W106" i="17"/>
  <c r="AA106" i="17" s="1"/>
  <c r="AE106" i="17" s="1"/>
  <c r="Z157" i="17"/>
  <c r="AD157" i="17" s="1"/>
  <c r="U157" i="17"/>
  <c r="W157" i="17"/>
  <c r="AA157" i="17" s="1"/>
  <c r="AE157" i="17" s="1"/>
  <c r="U173" i="17"/>
  <c r="W173" i="17"/>
  <c r="AA173" i="17" s="1"/>
  <c r="AE173" i="17" s="1"/>
  <c r="Z173" i="17"/>
  <c r="AD173" i="17" s="1"/>
  <c r="W204" i="17"/>
  <c r="AA204" i="17" s="1"/>
  <c r="AE204" i="17" s="1"/>
  <c r="Z204" i="17"/>
  <c r="AD204" i="17" s="1"/>
  <c r="U204" i="17"/>
  <c r="U194" i="17"/>
  <c r="W194" i="17"/>
  <c r="AA194" i="17" s="1"/>
  <c r="AE194" i="17" s="1"/>
  <c r="Z194" i="17"/>
  <c r="AD194" i="17" s="1"/>
  <c r="Z208" i="17"/>
  <c r="AD208" i="17" s="1"/>
  <c r="U208" i="17"/>
  <c r="W208" i="17"/>
  <c r="AA208" i="17" s="1"/>
  <c r="AE208" i="17" s="1"/>
  <c r="Z181" i="17"/>
  <c r="AD181" i="17" s="1"/>
  <c r="U181" i="17"/>
  <c r="W181" i="17"/>
  <c r="AA181" i="17" s="1"/>
  <c r="AE181" i="17" s="1"/>
  <c r="W244" i="17"/>
  <c r="AA244" i="17" s="1"/>
  <c r="AE244" i="17" s="1"/>
  <c r="Z244" i="17"/>
  <c r="AD244" i="17" s="1"/>
  <c r="U244" i="17"/>
  <c r="W187" i="17"/>
  <c r="AA187" i="17" s="1"/>
  <c r="AE187" i="17" s="1"/>
  <c r="W216" i="17"/>
  <c r="AA216" i="17" s="1"/>
  <c r="AE216" i="17" s="1"/>
  <c r="U216" i="17"/>
  <c r="Z216" i="17"/>
  <c r="AD216" i="17" s="1"/>
  <c r="W226" i="17"/>
  <c r="AA226" i="17" s="1"/>
  <c r="AE226" i="17" s="1"/>
  <c r="Z226" i="17"/>
  <c r="AD226" i="17" s="1"/>
  <c r="U226" i="17"/>
  <c r="W234" i="17"/>
  <c r="AA234" i="17" s="1"/>
  <c r="AE234" i="17" s="1"/>
  <c r="Z234" i="17"/>
  <c r="AD234" i="17" s="1"/>
  <c r="U234" i="17"/>
  <c r="W263" i="17"/>
  <c r="AA263" i="17" s="1"/>
  <c r="AE263" i="17" s="1"/>
  <c r="U277" i="17"/>
  <c r="Z277" i="17"/>
  <c r="AD277" i="17" s="1"/>
  <c r="W277" i="17"/>
  <c r="AA277" i="17" s="1"/>
  <c r="AE277" i="17" s="1"/>
  <c r="U70" i="17"/>
  <c r="W70" i="17"/>
  <c r="AA70" i="17" s="1"/>
  <c r="AE70" i="17" s="1"/>
  <c r="Z70" i="17"/>
  <c r="AD70" i="17" s="1"/>
  <c r="Z91" i="17"/>
  <c r="AD91" i="17" s="1"/>
  <c r="U91" i="17"/>
  <c r="W91" i="17"/>
  <c r="AA91" i="17" s="1"/>
  <c r="AE91" i="17" s="1"/>
  <c r="U95" i="17"/>
  <c r="Z95" i="17"/>
  <c r="AD95" i="17" s="1"/>
  <c r="W95" i="17"/>
  <c r="AA95" i="17" s="1"/>
  <c r="AE95" i="17" s="1"/>
  <c r="W74" i="17"/>
  <c r="AA74" i="17" s="1"/>
  <c r="AE74" i="17" s="1"/>
  <c r="Z74" i="17"/>
  <c r="AD74" i="17" s="1"/>
  <c r="U74" i="17"/>
  <c r="U110" i="17"/>
  <c r="Z110" i="17"/>
  <c r="AD110" i="17" s="1"/>
  <c r="W110" i="17"/>
  <c r="AA110" i="17" s="1"/>
  <c r="AE110" i="17" s="1"/>
  <c r="W66" i="17"/>
  <c r="AA66" i="17" s="1"/>
  <c r="AE66" i="17" s="1"/>
  <c r="Z66" i="17"/>
  <c r="AD66" i="17" s="1"/>
  <c r="U66" i="17"/>
  <c r="W100" i="17"/>
  <c r="AA100" i="17" s="1"/>
  <c r="AE100" i="17" s="1"/>
  <c r="U100" i="17"/>
  <c r="Z100" i="17"/>
  <c r="AD100" i="17" s="1"/>
  <c r="W125" i="17"/>
  <c r="AA125" i="17" s="1"/>
  <c r="AE125" i="17" s="1"/>
  <c r="Z125" i="17"/>
  <c r="AD125" i="17" s="1"/>
  <c r="U125" i="17"/>
  <c r="W129" i="17"/>
  <c r="AA129" i="17" s="1"/>
  <c r="AE129" i="17" s="1"/>
  <c r="Z129" i="17"/>
  <c r="AD129" i="17" s="1"/>
  <c r="U129" i="17"/>
  <c r="W133" i="17"/>
  <c r="AA133" i="17" s="1"/>
  <c r="AE133" i="17" s="1"/>
  <c r="Z133" i="17"/>
  <c r="AD133" i="17" s="1"/>
  <c r="U133" i="17"/>
  <c r="W137" i="17"/>
  <c r="AA137" i="17" s="1"/>
  <c r="AE137" i="17" s="1"/>
  <c r="Z137" i="17"/>
  <c r="AD137" i="17" s="1"/>
  <c r="U137" i="17"/>
  <c r="W141" i="17"/>
  <c r="AA141" i="17" s="1"/>
  <c r="AE141" i="17" s="1"/>
  <c r="Z141" i="17"/>
  <c r="AD141" i="17" s="1"/>
  <c r="U141" i="17"/>
  <c r="W145" i="17"/>
  <c r="AA145" i="17" s="1"/>
  <c r="AE145" i="17" s="1"/>
  <c r="Z145" i="17"/>
  <c r="AD145" i="17" s="1"/>
  <c r="U145" i="17"/>
  <c r="W149" i="17"/>
  <c r="AA149" i="17" s="1"/>
  <c r="AE149" i="17" s="1"/>
  <c r="Z149" i="17"/>
  <c r="AD149" i="17" s="1"/>
  <c r="U149" i="17"/>
  <c r="W153" i="17"/>
  <c r="AA153" i="17" s="1"/>
  <c r="AE153" i="17" s="1"/>
  <c r="Z153" i="17"/>
  <c r="AD153" i="17" s="1"/>
  <c r="U153" i="17"/>
  <c r="W158" i="17"/>
  <c r="AA158" i="17" s="1"/>
  <c r="AE158" i="17" s="1"/>
  <c r="Z158" i="17"/>
  <c r="AD158" i="17" s="1"/>
  <c r="U158" i="17"/>
  <c r="W166" i="17"/>
  <c r="AA166" i="17" s="1"/>
  <c r="AE166" i="17" s="1"/>
  <c r="Z166" i="17"/>
  <c r="AD166" i="17" s="1"/>
  <c r="U166" i="17"/>
  <c r="U159" i="17"/>
  <c r="W159" i="17"/>
  <c r="AA159" i="17" s="1"/>
  <c r="AE159" i="17" s="1"/>
  <c r="Z159" i="17"/>
  <c r="AD159" i="17" s="1"/>
  <c r="AB176" i="17"/>
  <c r="AF176" i="17" s="1"/>
  <c r="W176" i="17"/>
  <c r="AA176" i="17" s="1"/>
  <c r="AE176" i="17" s="1"/>
  <c r="U126" i="17"/>
  <c r="Z126" i="17"/>
  <c r="AD126" i="17" s="1"/>
  <c r="W126" i="17"/>
  <c r="AA126" i="17" s="1"/>
  <c r="AE126" i="17" s="1"/>
  <c r="U130" i="17"/>
  <c r="Z130" i="17"/>
  <c r="AD130" i="17" s="1"/>
  <c r="W130" i="17"/>
  <c r="AA130" i="17" s="1"/>
  <c r="AE130" i="17" s="1"/>
  <c r="U134" i="17"/>
  <c r="Z134" i="17"/>
  <c r="AD134" i="17" s="1"/>
  <c r="W134" i="17"/>
  <c r="AA134" i="17" s="1"/>
  <c r="AE134" i="17" s="1"/>
  <c r="U138" i="17"/>
  <c r="Z138" i="17"/>
  <c r="AD138" i="17" s="1"/>
  <c r="W138" i="17"/>
  <c r="AA138" i="17" s="1"/>
  <c r="AE138" i="17" s="1"/>
  <c r="U142" i="17"/>
  <c r="Z142" i="17"/>
  <c r="AD142" i="17" s="1"/>
  <c r="W142" i="17"/>
  <c r="AA142" i="17" s="1"/>
  <c r="AE142" i="17" s="1"/>
  <c r="U146" i="17"/>
  <c r="Z146" i="17"/>
  <c r="AD146" i="17" s="1"/>
  <c r="W146" i="17"/>
  <c r="AA146" i="17" s="1"/>
  <c r="AE146" i="17" s="1"/>
  <c r="U150" i="17"/>
  <c r="Z150" i="17"/>
  <c r="AD150" i="17" s="1"/>
  <c r="W150" i="17"/>
  <c r="AA150" i="17" s="1"/>
  <c r="AE150" i="17" s="1"/>
  <c r="U154" i="17"/>
  <c r="Z154" i="17"/>
  <c r="AD154" i="17" s="1"/>
  <c r="W154" i="17"/>
  <c r="AA154" i="17" s="1"/>
  <c r="AE154" i="17" s="1"/>
  <c r="U160" i="17"/>
  <c r="W160" i="17"/>
  <c r="AA160" i="17" s="1"/>
  <c r="AE160" i="17" s="1"/>
  <c r="Z160" i="17"/>
  <c r="AD160" i="17" s="1"/>
  <c r="U168" i="17"/>
  <c r="W168" i="17"/>
  <c r="AA168" i="17" s="1"/>
  <c r="AE168" i="17" s="1"/>
  <c r="Z168" i="17"/>
  <c r="AD168" i="17" s="1"/>
  <c r="Z169" i="17"/>
  <c r="AD169" i="17" s="1"/>
  <c r="U169" i="17"/>
  <c r="W169" i="17"/>
  <c r="AA169" i="17" s="1"/>
  <c r="AE169" i="17" s="1"/>
  <c r="W196" i="17"/>
  <c r="AA196" i="17" s="1"/>
  <c r="AE196" i="17" s="1"/>
  <c r="Z196" i="17"/>
  <c r="AD196" i="17" s="1"/>
  <c r="U196" i="17"/>
  <c r="U179" i="17"/>
  <c r="W179" i="17"/>
  <c r="AA179" i="17" s="1"/>
  <c r="AE179" i="17" s="1"/>
  <c r="Z179" i="17"/>
  <c r="AD179" i="17" s="1"/>
  <c r="U186" i="17"/>
  <c r="W186" i="17"/>
  <c r="AA186" i="17" s="1"/>
  <c r="AE186" i="17" s="1"/>
  <c r="Z186" i="17"/>
  <c r="AD186" i="17" s="1"/>
  <c r="Z192" i="17"/>
  <c r="AD192" i="17" s="1"/>
  <c r="U192" i="17"/>
  <c r="W192" i="17"/>
  <c r="AA192" i="17" s="1"/>
  <c r="AE192" i="17" s="1"/>
  <c r="Z200" i="17"/>
  <c r="AD200" i="17" s="1"/>
  <c r="U200" i="17"/>
  <c r="W200" i="17"/>
  <c r="AA200" i="17" s="1"/>
  <c r="AE200" i="17" s="1"/>
  <c r="W206" i="17"/>
  <c r="AA206" i="17" s="1"/>
  <c r="AE206" i="17" s="1"/>
  <c r="Z206" i="17"/>
  <c r="AD206" i="17" s="1"/>
  <c r="U206" i="17"/>
  <c r="W209" i="17"/>
  <c r="AA209" i="17" s="1"/>
  <c r="AE209" i="17" s="1"/>
  <c r="U209" i="17"/>
  <c r="Z209" i="17"/>
  <c r="AD209" i="17" s="1"/>
  <c r="U215" i="17"/>
  <c r="Z215" i="17"/>
  <c r="AD215" i="17" s="1"/>
  <c r="W215" i="17"/>
  <c r="AA215" i="17" s="1"/>
  <c r="AE215" i="17" s="1"/>
  <c r="W230" i="17"/>
  <c r="AA230" i="17" s="1"/>
  <c r="AE230" i="17" s="1"/>
  <c r="U230" i="17"/>
  <c r="Z230" i="17"/>
  <c r="AD230" i="17" s="1"/>
  <c r="U242" i="17"/>
  <c r="W242" i="17"/>
  <c r="AA242" i="17" s="1"/>
  <c r="AE242" i="17" s="1"/>
  <c r="Z242" i="17"/>
  <c r="AD242" i="17" s="1"/>
  <c r="U250" i="17"/>
  <c r="W250" i="17"/>
  <c r="AA250" i="17" s="1"/>
  <c r="AE250" i="17" s="1"/>
  <c r="Z250" i="17"/>
  <c r="AD250" i="17" s="1"/>
  <c r="W232" i="17"/>
  <c r="AA232" i="17" s="1"/>
  <c r="AE232" i="17" s="1"/>
  <c r="U232" i="17"/>
  <c r="Z232" i="17"/>
  <c r="AD232" i="17" s="1"/>
  <c r="W253" i="17"/>
  <c r="AA253" i="17" s="1"/>
  <c r="AE253" i="17" s="1"/>
  <c r="W269" i="17"/>
  <c r="AA269" i="17" s="1"/>
  <c r="AE269" i="17" s="1"/>
  <c r="W259" i="17"/>
  <c r="AA259" i="17" s="1"/>
  <c r="AE259" i="17" s="1"/>
  <c r="W229" i="17"/>
  <c r="AA229" i="17" s="1"/>
  <c r="AE229" i="17" s="1"/>
  <c r="W305" i="17"/>
  <c r="AA305" i="17" s="1"/>
  <c r="AE305" i="17" s="1"/>
  <c r="W321" i="17"/>
  <c r="AA321" i="17" s="1"/>
  <c r="AE321" i="17" s="1"/>
  <c r="W337" i="17"/>
  <c r="AA337" i="17" s="1"/>
  <c r="AE337" i="17" s="1"/>
  <c r="W303" i="17"/>
  <c r="AA303" i="17" s="1"/>
  <c r="AE303" i="17" s="1"/>
  <c r="W319" i="17"/>
  <c r="AA319" i="17" s="1"/>
  <c r="AE319" i="17" s="1"/>
  <c r="W335" i="17"/>
  <c r="AA335" i="17" s="1"/>
  <c r="AE335" i="17" s="1"/>
  <c r="W353" i="17"/>
  <c r="AA353" i="17" s="1"/>
  <c r="AE353" i="17" s="1"/>
  <c r="U353" i="17"/>
  <c r="Z353" i="17"/>
  <c r="AD353" i="17" s="1"/>
  <c r="W357" i="17"/>
  <c r="AA357" i="17" s="1"/>
  <c r="AE357" i="17" s="1"/>
  <c r="U357" i="17"/>
  <c r="Z357" i="17"/>
  <c r="AD357" i="17" s="1"/>
  <c r="W361" i="17"/>
  <c r="AA361" i="17" s="1"/>
  <c r="AE361" i="17" s="1"/>
  <c r="U361" i="17"/>
  <c r="Z361" i="17"/>
  <c r="AD361" i="17" s="1"/>
  <c r="W365" i="17"/>
  <c r="AA365" i="17" s="1"/>
  <c r="AE365" i="17" s="1"/>
  <c r="U365" i="17"/>
  <c r="Z365" i="17"/>
  <c r="AD365" i="17" s="1"/>
  <c r="W390" i="17"/>
  <c r="AA390" i="17" s="1"/>
  <c r="AE390" i="17" s="1"/>
  <c r="Z390" i="17"/>
  <c r="AD390" i="17" s="1"/>
  <c r="U390" i="17"/>
  <c r="U409" i="17"/>
  <c r="Z409" i="17"/>
  <c r="AD409" i="17" s="1"/>
  <c r="W409" i="17"/>
  <c r="AA409" i="17" s="1"/>
  <c r="AE409" i="17" s="1"/>
  <c r="W421" i="17"/>
  <c r="AA421" i="17" s="1"/>
  <c r="AE421" i="17" s="1"/>
  <c r="W429" i="17"/>
  <c r="AA429" i="17" s="1"/>
  <c r="AE429" i="17" s="1"/>
  <c r="U429" i="17"/>
  <c r="Z429" i="17"/>
  <c r="AD429" i="17" s="1"/>
  <c r="W441" i="17"/>
  <c r="AA441" i="17" s="1"/>
  <c r="AE441" i="17" s="1"/>
  <c r="U441" i="17"/>
  <c r="Z441" i="17"/>
  <c r="AD441" i="17" s="1"/>
  <c r="W457" i="17"/>
  <c r="AA457" i="17" s="1"/>
  <c r="AE457" i="17" s="1"/>
  <c r="U457" i="17"/>
  <c r="Z457" i="17"/>
  <c r="AD457" i="17" s="1"/>
  <c r="W473" i="17"/>
  <c r="AA473" i="17" s="1"/>
  <c r="AE473" i="17" s="1"/>
  <c r="U473" i="17"/>
  <c r="Z473" i="17"/>
  <c r="AD473" i="17" s="1"/>
  <c r="W526" i="17"/>
  <c r="AA526" i="17" s="1"/>
  <c r="AE526" i="17" s="1"/>
  <c r="Z526" i="17"/>
  <c r="AD526" i="17" s="1"/>
  <c r="U526" i="17"/>
  <c r="W439" i="17"/>
  <c r="AA439" i="17" s="1"/>
  <c r="AE439" i="17" s="1"/>
  <c r="U439" i="17"/>
  <c r="Z439" i="17"/>
  <c r="AD439" i="17" s="1"/>
  <c r="W455" i="17"/>
  <c r="AA455" i="17" s="1"/>
  <c r="AE455" i="17" s="1"/>
  <c r="U455" i="17"/>
  <c r="Z455" i="17"/>
  <c r="AD455" i="17" s="1"/>
  <c r="W471" i="17"/>
  <c r="AA471" i="17" s="1"/>
  <c r="AE471" i="17" s="1"/>
  <c r="U471" i="17"/>
  <c r="Z471" i="17"/>
  <c r="AD471" i="17" s="1"/>
  <c r="U500" i="17"/>
  <c r="Z500" i="17"/>
  <c r="AD500" i="17" s="1"/>
  <c r="W500" i="17"/>
  <c r="AA500" i="17" s="1"/>
  <c r="AE500" i="17" s="1"/>
  <c r="Z539" i="17"/>
  <c r="AD539" i="17" s="1"/>
  <c r="U539" i="17"/>
  <c r="W539" i="17"/>
  <c r="AA539" i="17" s="1"/>
  <c r="AE539" i="17" s="1"/>
  <c r="W420" i="17"/>
  <c r="AA420" i="17" s="1"/>
  <c r="AE420" i="17" s="1"/>
  <c r="Z420" i="17"/>
  <c r="AD420" i="17" s="1"/>
  <c r="U420" i="17"/>
  <c r="U426" i="17"/>
  <c r="Z426" i="17"/>
  <c r="AD426" i="17" s="1"/>
  <c r="W426" i="17"/>
  <c r="AA426" i="17" s="1"/>
  <c r="AE426" i="17" s="1"/>
  <c r="W437" i="17"/>
  <c r="AA437" i="17" s="1"/>
  <c r="AE437" i="17" s="1"/>
  <c r="U437" i="17"/>
  <c r="Z437" i="17"/>
  <c r="AD437" i="17" s="1"/>
  <c r="W453" i="17"/>
  <c r="AA453" i="17" s="1"/>
  <c r="AE453" i="17" s="1"/>
  <c r="U453" i="17"/>
  <c r="Z453" i="17"/>
  <c r="AD453" i="17" s="1"/>
  <c r="W469" i="17"/>
  <c r="AA469" i="17" s="1"/>
  <c r="AE469" i="17" s="1"/>
  <c r="U469" i="17"/>
  <c r="Z469" i="17"/>
  <c r="AD469" i="17" s="1"/>
  <c r="U494" i="17"/>
  <c r="Z494" i="17"/>
  <c r="AD494" i="17" s="1"/>
  <c r="W494" i="17"/>
  <c r="AA494" i="17" s="1"/>
  <c r="AE494" i="17" s="1"/>
  <c r="U502" i="17"/>
  <c r="Z502" i="17"/>
  <c r="AD502" i="17" s="1"/>
  <c r="W502" i="17"/>
  <c r="AA502" i="17" s="1"/>
  <c r="AE502" i="17" s="1"/>
  <c r="U510" i="17"/>
  <c r="Z510" i="17"/>
  <c r="AD510" i="17" s="1"/>
  <c r="W510" i="17"/>
  <c r="AA510" i="17" s="1"/>
  <c r="AE510" i="17" s="1"/>
  <c r="W448" i="17"/>
  <c r="AA448" i="17" s="1"/>
  <c r="AE448" i="17" s="1"/>
  <c r="W464" i="17"/>
  <c r="AA464" i="17" s="1"/>
  <c r="AE464" i="17" s="1"/>
  <c r="W480" i="17"/>
  <c r="AA480" i="17" s="1"/>
  <c r="AE480" i="17" s="1"/>
  <c r="W495" i="17"/>
  <c r="AA495" i="17" s="1"/>
  <c r="AE495" i="17" s="1"/>
  <c r="U495" i="17"/>
  <c r="Z495" i="17"/>
  <c r="AD495" i="17" s="1"/>
  <c r="U496" i="17"/>
  <c r="Z496" i="17"/>
  <c r="AD496" i="17" s="1"/>
  <c r="W496" i="17"/>
  <c r="AA496" i="17" s="1"/>
  <c r="AE496" i="17" s="1"/>
  <c r="W503" i="17"/>
  <c r="AA503" i="17" s="1"/>
  <c r="AE503" i="17" s="1"/>
  <c r="U503" i="17"/>
  <c r="Z503" i="17"/>
  <c r="AD503" i="17" s="1"/>
  <c r="U504" i="17"/>
  <c r="Z504" i="17"/>
  <c r="AD504" i="17" s="1"/>
  <c r="W504" i="17"/>
  <c r="AA504" i="17" s="1"/>
  <c r="AE504" i="17" s="1"/>
  <c r="W511" i="17"/>
  <c r="AA511" i="17" s="1"/>
  <c r="AE511" i="17" s="1"/>
  <c r="U511" i="17"/>
  <c r="Z511" i="17"/>
  <c r="AD511" i="17" s="1"/>
  <c r="U512" i="17"/>
  <c r="Z512" i="17"/>
  <c r="AD512" i="17" s="1"/>
  <c r="W512" i="17"/>
  <c r="AA512" i="17" s="1"/>
  <c r="AE512" i="17" s="1"/>
  <c r="W520" i="17"/>
  <c r="AA520" i="17" s="1"/>
  <c r="AE520" i="17" s="1"/>
  <c r="Z520" i="17"/>
  <c r="AD520" i="17" s="1"/>
  <c r="U520" i="17"/>
  <c r="W556" i="17"/>
  <c r="AA556" i="17" s="1"/>
  <c r="AE556" i="17" s="1"/>
  <c r="U556" i="17"/>
  <c r="Z556" i="17"/>
  <c r="AD556" i="17" s="1"/>
  <c r="U577" i="17"/>
  <c r="Z577" i="17"/>
  <c r="AD577" i="17" s="1"/>
  <c r="W577" i="17"/>
  <c r="AA577" i="17" s="1"/>
  <c r="AE577" i="17" s="1"/>
  <c r="W559" i="17"/>
  <c r="AA559" i="17" s="1"/>
  <c r="AE559" i="17" s="1"/>
  <c r="W560" i="17"/>
  <c r="AA560" i="17" s="1"/>
  <c r="AE560" i="17" s="1"/>
  <c r="U560" i="17"/>
  <c r="Z560" i="17"/>
  <c r="AD560" i="17" s="1"/>
  <c r="W515" i="17"/>
  <c r="AA515" i="17" s="1"/>
  <c r="AE515" i="17" s="1"/>
  <c r="W549" i="17"/>
  <c r="AA549" i="17" s="1"/>
  <c r="AE549" i="17" s="1"/>
  <c r="W566" i="17"/>
  <c r="AA566" i="17" s="1"/>
  <c r="AE566" i="17" s="1"/>
  <c r="U566" i="17"/>
  <c r="Z566" i="17"/>
  <c r="AD566" i="17" s="1"/>
  <c r="U583" i="17"/>
  <c r="Z583" i="17"/>
  <c r="AD583" i="17" s="1"/>
  <c r="W583" i="17"/>
  <c r="AA583" i="17" s="1"/>
  <c r="AE583" i="17" s="1"/>
  <c r="W598" i="17"/>
  <c r="AA598" i="17" s="1"/>
  <c r="AE598" i="17" s="1"/>
  <c r="Z598" i="17"/>
  <c r="AD598" i="17" s="1"/>
  <c r="U598" i="17"/>
  <c r="W607" i="17"/>
  <c r="AA607" i="17" s="1"/>
  <c r="AE607" i="17" s="1"/>
  <c r="W628" i="17"/>
  <c r="AA628" i="17" s="1"/>
  <c r="AE628" i="17" s="1"/>
  <c r="W639" i="17"/>
  <c r="AA639" i="17" s="1"/>
  <c r="AE639" i="17" s="1"/>
  <c r="U639" i="17"/>
  <c r="Z639" i="17"/>
  <c r="AD639" i="17" s="1"/>
  <c r="W655" i="17"/>
  <c r="AA655" i="17" s="1"/>
  <c r="AE655" i="17" s="1"/>
  <c r="U655" i="17"/>
  <c r="Z655" i="17"/>
  <c r="AD655" i="17" s="1"/>
  <c r="W671" i="17"/>
  <c r="AA671" i="17" s="1"/>
  <c r="AE671" i="17" s="1"/>
  <c r="U671" i="17"/>
  <c r="Z671" i="17"/>
  <c r="AD671" i="17" s="1"/>
  <c r="W687" i="17"/>
  <c r="AA687" i="17" s="1"/>
  <c r="AE687" i="17" s="1"/>
  <c r="U687" i="17"/>
  <c r="Z687" i="17"/>
  <c r="AD687" i="17" s="1"/>
  <c r="W703" i="17"/>
  <c r="AA703" i="17" s="1"/>
  <c r="AE703" i="17" s="1"/>
  <c r="U703" i="17"/>
  <c r="Z703" i="17"/>
  <c r="AD703" i="17" s="1"/>
  <c r="U732" i="17"/>
  <c r="Z732" i="17"/>
  <c r="AD732" i="17" s="1"/>
  <c r="W732" i="17"/>
  <c r="AA732" i="17" s="1"/>
  <c r="AE732" i="17" s="1"/>
  <c r="U764" i="17"/>
  <c r="Z764" i="17"/>
  <c r="AD764" i="17" s="1"/>
  <c r="W764" i="17"/>
  <c r="AA764" i="17" s="1"/>
  <c r="AE764" i="17" s="1"/>
  <c r="W602" i="17"/>
  <c r="AA602" i="17" s="1"/>
  <c r="AE602" i="17" s="1"/>
  <c r="Z602" i="17"/>
  <c r="AD602" i="17" s="1"/>
  <c r="U602" i="17"/>
  <c r="W611" i="17"/>
  <c r="AA611" i="17" s="1"/>
  <c r="AE611" i="17" s="1"/>
  <c r="W629" i="17"/>
  <c r="AA629" i="17" s="1"/>
  <c r="AE629" i="17" s="1"/>
  <c r="U629" i="17"/>
  <c r="Z629" i="17"/>
  <c r="AD629" i="17" s="1"/>
  <c r="W642" i="17"/>
  <c r="AA642" i="17" s="1"/>
  <c r="AE642" i="17" s="1"/>
  <c r="W658" i="17"/>
  <c r="AA658" i="17" s="1"/>
  <c r="AE658" i="17" s="1"/>
  <c r="W674" i="17"/>
  <c r="AA674" i="17" s="1"/>
  <c r="AE674" i="17" s="1"/>
  <c r="W690" i="17"/>
  <c r="AA690" i="17" s="1"/>
  <c r="AE690" i="17" s="1"/>
  <c r="U718" i="17"/>
  <c r="Z718" i="17"/>
  <c r="AD718" i="17" s="1"/>
  <c r="W718" i="17"/>
  <c r="AA718" i="17" s="1"/>
  <c r="AE718" i="17" s="1"/>
  <c r="U750" i="17"/>
  <c r="Z750" i="17"/>
  <c r="AD750" i="17" s="1"/>
  <c r="W750" i="17"/>
  <c r="AA750" i="17" s="1"/>
  <c r="AE750" i="17" s="1"/>
  <c r="W791" i="17"/>
  <c r="AA791" i="17" s="1"/>
  <c r="AE791" i="17" s="1"/>
  <c r="Z791" i="17"/>
  <c r="AD791" i="17" s="1"/>
  <c r="U791" i="17"/>
  <c r="U760" i="17"/>
  <c r="Z760" i="17"/>
  <c r="AD760" i="17" s="1"/>
  <c r="W760" i="17"/>
  <c r="AA760" i="17" s="1"/>
  <c r="AE760" i="17" s="1"/>
  <c r="U784" i="17"/>
  <c r="Z784" i="17"/>
  <c r="AD784" i="17" s="1"/>
  <c r="W784" i="17"/>
  <c r="AA784" i="17" s="1"/>
  <c r="AE784" i="17" s="1"/>
  <c r="W606" i="17"/>
  <c r="AA606" i="17" s="1"/>
  <c r="AE606" i="17" s="1"/>
  <c r="Z606" i="17"/>
  <c r="AD606" i="17" s="1"/>
  <c r="U606" i="17"/>
  <c r="W615" i="17"/>
  <c r="AA615" i="17" s="1"/>
  <c r="AE615" i="17" s="1"/>
  <c r="W627" i="17"/>
  <c r="AA627" i="17" s="1"/>
  <c r="AE627" i="17" s="1"/>
  <c r="U627" i="17"/>
  <c r="Z627" i="17"/>
  <c r="AD627" i="17" s="1"/>
  <c r="W640" i="17"/>
  <c r="AA640" i="17" s="1"/>
  <c r="AE640" i="17" s="1"/>
  <c r="W656" i="17"/>
  <c r="AA656" i="17" s="1"/>
  <c r="AE656" i="17" s="1"/>
  <c r="W672" i="17"/>
  <c r="AA672" i="17" s="1"/>
  <c r="AE672" i="17" s="1"/>
  <c r="W688" i="17"/>
  <c r="AA688" i="17" s="1"/>
  <c r="AE688" i="17" s="1"/>
  <c r="U728" i="17"/>
  <c r="Z728" i="17"/>
  <c r="AD728" i="17" s="1"/>
  <c r="W728" i="17"/>
  <c r="AA728" i="17" s="1"/>
  <c r="AE728" i="17" s="1"/>
  <c r="W789" i="17"/>
  <c r="AA789" i="17" s="1"/>
  <c r="AE789" i="17" s="1"/>
  <c r="Z789" i="17"/>
  <c r="AD789" i="17" s="1"/>
  <c r="U789" i="17"/>
  <c r="W630" i="17"/>
  <c r="AA630" i="17" s="1"/>
  <c r="AE630" i="17" s="1"/>
  <c r="W641" i="17"/>
  <c r="AA641" i="17" s="1"/>
  <c r="AE641" i="17" s="1"/>
  <c r="U641" i="17"/>
  <c r="Z641" i="17"/>
  <c r="AD641" i="17" s="1"/>
  <c r="W657" i="17"/>
  <c r="AA657" i="17" s="1"/>
  <c r="AE657" i="17" s="1"/>
  <c r="U657" i="17"/>
  <c r="Z657" i="17"/>
  <c r="AD657" i="17" s="1"/>
  <c r="W673" i="17"/>
  <c r="AA673" i="17" s="1"/>
  <c r="AE673" i="17" s="1"/>
  <c r="U673" i="17"/>
  <c r="Z673" i="17"/>
  <c r="AD673" i="17" s="1"/>
  <c r="W689" i="17"/>
  <c r="AA689" i="17" s="1"/>
  <c r="AE689" i="17" s="1"/>
  <c r="U689" i="17"/>
  <c r="Z689" i="17"/>
  <c r="AD689" i="17" s="1"/>
  <c r="U770" i="17"/>
  <c r="Z770" i="17"/>
  <c r="AD770" i="17" s="1"/>
  <c r="W770" i="17"/>
  <c r="AA770" i="17" s="1"/>
  <c r="AE770" i="17" s="1"/>
  <c r="W741" i="17"/>
  <c r="AA741" i="17" s="1"/>
  <c r="AE741" i="17" s="1"/>
  <c r="W80" i="17"/>
  <c r="AA80" i="17" s="1"/>
  <c r="AE80" i="17" s="1"/>
  <c r="Z80" i="17"/>
  <c r="AD80" i="17" s="1"/>
  <c r="U80" i="17"/>
  <c r="Z83" i="17"/>
  <c r="AD83" i="17" s="1"/>
  <c r="W83" i="17"/>
  <c r="AA83" i="17" s="1"/>
  <c r="AE83" i="17" s="1"/>
  <c r="U83" i="17"/>
  <c r="W82" i="17"/>
  <c r="AA82" i="17" s="1"/>
  <c r="AE82" i="17" s="1"/>
  <c r="Z82" i="17"/>
  <c r="AD82" i="17" s="1"/>
  <c r="U82" i="17"/>
  <c r="U62" i="17"/>
  <c r="Z62" i="17"/>
  <c r="AD62" i="17" s="1"/>
  <c r="W62" i="17"/>
  <c r="AA62" i="17" s="1"/>
  <c r="AE62" i="17" s="1"/>
  <c r="U93" i="17"/>
  <c r="Z93" i="17"/>
  <c r="AD93" i="17" s="1"/>
  <c r="W93" i="17"/>
  <c r="AA93" i="17" s="1"/>
  <c r="AE93" i="17" s="1"/>
  <c r="W98" i="17"/>
  <c r="AA98" i="17" s="1"/>
  <c r="AE98" i="17" s="1"/>
  <c r="Z98" i="17"/>
  <c r="AD98" i="17" s="1"/>
  <c r="U98" i="17"/>
  <c r="U116" i="17"/>
  <c r="Z116" i="17"/>
  <c r="AD116" i="17" s="1"/>
  <c r="W116" i="17"/>
  <c r="AA116" i="17" s="1"/>
  <c r="AE116" i="17" s="1"/>
  <c r="W75" i="17"/>
  <c r="AA75" i="17" s="1"/>
  <c r="AE75" i="17" s="1"/>
  <c r="Z75" i="17"/>
  <c r="AD75" i="17" s="1"/>
  <c r="U75" i="17"/>
  <c r="W97" i="17"/>
  <c r="AA97" i="17" s="1"/>
  <c r="AE97" i="17" s="1"/>
  <c r="Z90" i="17"/>
  <c r="AD90" i="17" s="1"/>
  <c r="U90" i="17"/>
  <c r="W90" i="17"/>
  <c r="AA90" i="17" s="1"/>
  <c r="AE90" i="17" s="1"/>
  <c r="U112" i="17"/>
  <c r="Z112" i="17"/>
  <c r="AD112" i="17" s="1"/>
  <c r="W112" i="17"/>
  <c r="AA112" i="17" s="1"/>
  <c r="AE112" i="17" s="1"/>
  <c r="W107" i="17"/>
  <c r="AA107" i="17" s="1"/>
  <c r="AE107" i="17" s="1"/>
  <c r="W115" i="17"/>
  <c r="AA115" i="17" s="1"/>
  <c r="AE115" i="17" s="1"/>
  <c r="U171" i="17"/>
  <c r="W171" i="17"/>
  <c r="AA171" i="17" s="1"/>
  <c r="AE171" i="17" s="1"/>
  <c r="Z171" i="17"/>
  <c r="AD171" i="17" s="1"/>
  <c r="W59" i="17"/>
  <c r="AA59" i="17" s="1"/>
  <c r="AE59" i="17" s="1"/>
  <c r="U59" i="17"/>
  <c r="Z59" i="17"/>
  <c r="AD59" i="17" s="1"/>
  <c r="U114" i="17"/>
  <c r="Z114" i="17"/>
  <c r="AD114" i="17" s="1"/>
  <c r="W114" i="17"/>
  <c r="AA114" i="17" s="1"/>
  <c r="AE114" i="17" s="1"/>
  <c r="Z165" i="17"/>
  <c r="AD165" i="17" s="1"/>
  <c r="U165" i="17"/>
  <c r="W165" i="17"/>
  <c r="AA165" i="17" s="1"/>
  <c r="AE165" i="17" s="1"/>
  <c r="Z174" i="17"/>
  <c r="AD174" i="17" s="1"/>
  <c r="U174" i="17"/>
  <c r="W174" i="17"/>
  <c r="AA174" i="17" s="1"/>
  <c r="AE174" i="17" s="1"/>
  <c r="W188" i="17"/>
  <c r="AA188" i="17" s="1"/>
  <c r="AE188" i="17" s="1"/>
  <c r="Z188" i="17"/>
  <c r="AD188" i="17" s="1"/>
  <c r="U188" i="17"/>
  <c r="Z184" i="17"/>
  <c r="AD184" i="17" s="1"/>
  <c r="U184" i="17"/>
  <c r="W184" i="17"/>
  <c r="AA184" i="17" s="1"/>
  <c r="AE184" i="17" s="1"/>
  <c r="Z177" i="17"/>
  <c r="AD177" i="17" s="1"/>
  <c r="U177" i="17"/>
  <c r="W177" i="17"/>
  <c r="AA177" i="17" s="1"/>
  <c r="AE177" i="17" s="1"/>
  <c r="W198" i="17"/>
  <c r="AA198" i="17" s="1"/>
  <c r="AE198" i="17" s="1"/>
  <c r="Z198" i="17"/>
  <c r="AD198" i="17" s="1"/>
  <c r="U198" i="17"/>
  <c r="U205" i="17"/>
  <c r="W205" i="17"/>
  <c r="AA205" i="17" s="1"/>
  <c r="AE205" i="17" s="1"/>
  <c r="Z205" i="17"/>
  <c r="AD205" i="17" s="1"/>
  <c r="U212" i="17"/>
  <c r="Z212" i="17"/>
  <c r="AD212" i="17" s="1"/>
  <c r="W212" i="17"/>
  <c r="AA212" i="17" s="1"/>
  <c r="AE212" i="17" s="1"/>
  <c r="W224" i="17"/>
  <c r="AA224" i="17" s="1"/>
  <c r="AE224" i="17" s="1"/>
  <c r="U224" i="17"/>
  <c r="Z224" i="17"/>
  <c r="AD224" i="17" s="1"/>
  <c r="W211" i="17"/>
  <c r="AA211" i="17" s="1"/>
  <c r="AE211" i="17" s="1"/>
  <c r="U211" i="17"/>
  <c r="Z211" i="17"/>
  <c r="AD211" i="17" s="1"/>
  <c r="W218" i="17"/>
  <c r="AA218" i="17" s="1"/>
  <c r="AE218" i="17" s="1"/>
  <c r="Z218" i="17"/>
  <c r="AD218" i="17" s="1"/>
  <c r="U218" i="17"/>
  <c r="W237" i="17"/>
  <c r="AA237" i="17" s="1"/>
  <c r="AE237" i="17" s="1"/>
  <c r="W255" i="17"/>
  <c r="AA255" i="17" s="1"/>
  <c r="AE255" i="17" s="1"/>
  <c r="W271" i="17"/>
  <c r="AA271" i="17" s="1"/>
  <c r="AE271" i="17" s="1"/>
  <c r="U275" i="17"/>
  <c r="Z275" i="17"/>
  <c r="AD275" i="17" s="1"/>
  <c r="W275" i="17"/>
  <c r="AA275" i="17" s="1"/>
  <c r="AE275" i="17" s="1"/>
  <c r="U294" i="17"/>
  <c r="Z294" i="17"/>
  <c r="AD294" i="17" s="1"/>
  <c r="W294" i="17"/>
  <c r="AA294" i="17" s="1"/>
  <c r="AE294" i="17" s="1"/>
  <c r="W343" i="17"/>
  <c r="AA343" i="17" s="1"/>
  <c r="AE343" i="17" s="1"/>
  <c r="U343" i="17"/>
  <c r="Z343" i="17"/>
  <c r="AD343" i="17" s="1"/>
  <c r="W347" i="17"/>
  <c r="AA347" i="17" s="1"/>
  <c r="AE347" i="17" s="1"/>
  <c r="U347" i="17"/>
  <c r="Z347" i="17"/>
  <c r="AD347" i="17" s="1"/>
  <c r="W351" i="17"/>
  <c r="AA351" i="17" s="1"/>
  <c r="AE351" i="17" s="1"/>
  <c r="U351" i="17"/>
  <c r="Z351" i="17"/>
  <c r="AD351" i="17" s="1"/>
  <c r="W299" i="17"/>
  <c r="AA299" i="17" s="1"/>
  <c r="AE299" i="17" s="1"/>
  <c r="W315" i="17"/>
  <c r="AA315" i="17" s="1"/>
  <c r="AE315" i="17" s="1"/>
  <c r="W331" i="17"/>
  <c r="AA331" i="17" s="1"/>
  <c r="AE331" i="17" s="1"/>
  <c r="U352" i="17"/>
  <c r="Z352" i="17"/>
  <c r="AD352" i="17" s="1"/>
  <c r="W352" i="17"/>
  <c r="AA352" i="17" s="1"/>
  <c r="AE352" i="17" s="1"/>
  <c r="U356" i="17"/>
  <c r="Z356" i="17"/>
  <c r="AD356" i="17" s="1"/>
  <c r="W356" i="17"/>
  <c r="AA356" i="17" s="1"/>
  <c r="AE356" i="17" s="1"/>
  <c r="U360" i="17"/>
  <c r="Z360" i="17"/>
  <c r="AD360" i="17" s="1"/>
  <c r="W360" i="17"/>
  <c r="AA360" i="17" s="1"/>
  <c r="AE360" i="17" s="1"/>
  <c r="U364" i="17"/>
  <c r="Z364" i="17"/>
  <c r="AD364" i="17" s="1"/>
  <c r="W364" i="17"/>
  <c r="AA364" i="17" s="1"/>
  <c r="AE364" i="17" s="1"/>
  <c r="W484" i="17"/>
  <c r="AA484" i="17" s="1"/>
  <c r="AE484" i="17" s="1"/>
  <c r="AB484" i="17"/>
  <c r="AF484" i="17" s="1"/>
  <c r="W397" i="17"/>
  <c r="AA397" i="17" s="1"/>
  <c r="AE397" i="17" s="1"/>
  <c r="U397" i="17"/>
  <c r="Z397" i="17"/>
  <c r="AD397" i="17" s="1"/>
  <c r="W404" i="17"/>
  <c r="AA404" i="17" s="1"/>
  <c r="AE404" i="17" s="1"/>
  <c r="U404" i="17"/>
  <c r="Z404" i="17"/>
  <c r="AD404" i="17" s="1"/>
  <c r="U405" i="17"/>
  <c r="Z405" i="17"/>
  <c r="AD405" i="17" s="1"/>
  <c r="W405" i="17"/>
  <c r="AA405" i="17" s="1"/>
  <c r="AE405" i="17" s="1"/>
  <c r="U490" i="17"/>
  <c r="Z490" i="17"/>
  <c r="AD490" i="17" s="1"/>
  <c r="W490" i="17"/>
  <c r="AA490" i="17" s="1"/>
  <c r="AE490" i="17" s="1"/>
  <c r="U498" i="17"/>
  <c r="Z498" i="17"/>
  <c r="AD498" i="17" s="1"/>
  <c r="W498" i="17"/>
  <c r="AA498" i="17" s="1"/>
  <c r="AE498" i="17" s="1"/>
  <c r="W418" i="17"/>
  <c r="AA418" i="17" s="1"/>
  <c r="AE418" i="17" s="1"/>
  <c r="U418" i="17"/>
  <c r="Z418" i="17"/>
  <c r="AD418" i="17" s="1"/>
  <c r="W425" i="17"/>
  <c r="AA425" i="17" s="1"/>
  <c r="AE425" i="17" s="1"/>
  <c r="W444" i="17"/>
  <c r="AA444" i="17" s="1"/>
  <c r="AE444" i="17" s="1"/>
  <c r="W460" i="17"/>
  <c r="AA460" i="17" s="1"/>
  <c r="AE460" i="17" s="1"/>
  <c r="W476" i="17"/>
  <c r="AA476" i="17" s="1"/>
  <c r="AE476" i="17" s="1"/>
  <c r="U508" i="17"/>
  <c r="Z508" i="17"/>
  <c r="AD508" i="17" s="1"/>
  <c r="W508" i="17"/>
  <c r="AA508" i="17" s="1"/>
  <c r="AE508" i="17" s="1"/>
  <c r="U524" i="17"/>
  <c r="W524" i="17"/>
  <c r="AA524" i="17" s="1"/>
  <c r="AE524" i="17" s="1"/>
  <c r="Z524" i="17"/>
  <c r="AD524" i="17" s="1"/>
  <c r="U518" i="17"/>
  <c r="Z518" i="17"/>
  <c r="AD518" i="17" s="1"/>
  <c r="W518" i="17"/>
  <c r="AA518" i="17" s="1"/>
  <c r="AE518" i="17" s="1"/>
  <c r="Z530" i="17"/>
  <c r="AD530" i="17" s="1"/>
  <c r="U530" i="17"/>
  <c r="W530" i="17"/>
  <c r="AA530" i="17" s="1"/>
  <c r="AE530" i="17" s="1"/>
  <c r="Z538" i="17"/>
  <c r="AD538" i="17" s="1"/>
  <c r="U538" i="17"/>
  <c r="W538" i="17"/>
  <c r="AA538" i="17" s="1"/>
  <c r="AE538" i="17" s="1"/>
  <c r="W435" i="17"/>
  <c r="AA435" i="17" s="1"/>
  <c r="AE435" i="17" s="1"/>
  <c r="U435" i="17"/>
  <c r="Z435" i="17"/>
  <c r="AD435" i="17" s="1"/>
  <c r="W451" i="17"/>
  <c r="AA451" i="17" s="1"/>
  <c r="AE451" i="17" s="1"/>
  <c r="U451" i="17"/>
  <c r="Z451" i="17"/>
  <c r="AD451" i="17" s="1"/>
  <c r="W467" i="17"/>
  <c r="AA467" i="17" s="1"/>
  <c r="AE467" i="17" s="1"/>
  <c r="U467" i="17"/>
  <c r="Z467" i="17"/>
  <c r="AD467" i="17" s="1"/>
  <c r="W483" i="17"/>
  <c r="AA483" i="17" s="1"/>
  <c r="AE483" i="17" s="1"/>
  <c r="U483" i="17"/>
  <c r="Z483" i="17"/>
  <c r="AD483" i="17" s="1"/>
  <c r="W528" i="17"/>
  <c r="AA528" i="17" s="1"/>
  <c r="AE528" i="17" s="1"/>
  <c r="Z528" i="17"/>
  <c r="AD528" i="17" s="1"/>
  <c r="U528" i="17"/>
  <c r="W536" i="17"/>
  <c r="AA536" i="17" s="1"/>
  <c r="AE536" i="17" s="1"/>
  <c r="Z536" i="17"/>
  <c r="AD536" i="17" s="1"/>
  <c r="U536" i="17"/>
  <c r="W486" i="17"/>
  <c r="AA486" i="17" s="1"/>
  <c r="AE486" i="17" s="1"/>
  <c r="W561" i="17"/>
  <c r="AA561" i="17" s="1"/>
  <c r="AE561" i="17" s="1"/>
  <c r="U569" i="17"/>
  <c r="Z569" i="17"/>
  <c r="AD569" i="17" s="1"/>
  <c r="W569" i="17"/>
  <c r="AA569" i="17" s="1"/>
  <c r="AE569" i="17" s="1"/>
  <c r="U585" i="17"/>
  <c r="Z585" i="17"/>
  <c r="AD585" i="17" s="1"/>
  <c r="W585" i="17"/>
  <c r="AA585" i="17" s="1"/>
  <c r="AE585" i="17" s="1"/>
  <c r="W551" i="17"/>
  <c r="AA551" i="17" s="1"/>
  <c r="AE551" i="17" s="1"/>
  <c r="U587" i="17"/>
  <c r="Z587" i="17"/>
  <c r="AD587" i="17" s="1"/>
  <c r="W587" i="17"/>
  <c r="AA587" i="17" s="1"/>
  <c r="AE587" i="17" s="1"/>
  <c r="W552" i="17"/>
  <c r="AA552" i="17" s="1"/>
  <c r="AE552" i="17" s="1"/>
  <c r="U552" i="17"/>
  <c r="Z552" i="17"/>
  <c r="AD552" i="17" s="1"/>
  <c r="W565" i="17"/>
  <c r="AA565" i="17" s="1"/>
  <c r="AE565" i="17" s="1"/>
  <c r="U573" i="17"/>
  <c r="Z573" i="17"/>
  <c r="AD573" i="17" s="1"/>
  <c r="W573" i="17"/>
  <c r="AA573" i="17" s="1"/>
  <c r="AE573" i="17" s="1"/>
  <c r="W491" i="17"/>
  <c r="AA491" i="17" s="1"/>
  <c r="AE491" i="17" s="1"/>
  <c r="W545" i="17"/>
  <c r="AA545" i="17" s="1"/>
  <c r="AE545" i="17" s="1"/>
  <c r="W558" i="17"/>
  <c r="AA558" i="17" s="1"/>
  <c r="AE558" i="17" s="1"/>
  <c r="U558" i="17"/>
  <c r="Z558" i="17"/>
  <c r="AD558" i="17" s="1"/>
  <c r="U575" i="17"/>
  <c r="Z575" i="17"/>
  <c r="AD575" i="17" s="1"/>
  <c r="W575" i="17"/>
  <c r="AA575" i="17" s="1"/>
  <c r="AE575" i="17" s="1"/>
  <c r="W706" i="17"/>
  <c r="AA706" i="17" s="1"/>
  <c r="AE706" i="17" s="1"/>
  <c r="AB706" i="17"/>
  <c r="AF706" i="17" s="1"/>
  <c r="W620" i="17"/>
  <c r="AA620" i="17" s="1"/>
  <c r="AE620" i="17" s="1"/>
  <c r="W644" i="17"/>
  <c r="AA644" i="17" s="1"/>
  <c r="AE644" i="17" s="1"/>
  <c r="W660" i="17"/>
  <c r="AA660" i="17" s="1"/>
  <c r="AE660" i="17" s="1"/>
  <c r="W676" i="17"/>
  <c r="AA676" i="17" s="1"/>
  <c r="AE676" i="17" s="1"/>
  <c r="W692" i="17"/>
  <c r="AA692" i="17" s="1"/>
  <c r="AE692" i="17" s="1"/>
  <c r="W705" i="17"/>
  <c r="AA705" i="17" s="1"/>
  <c r="AE705" i="17" s="1"/>
  <c r="Z705" i="17"/>
  <c r="AD705" i="17" s="1"/>
  <c r="U705" i="17"/>
  <c r="U708" i="17"/>
  <c r="Z708" i="17"/>
  <c r="AD708" i="17" s="1"/>
  <c r="W708" i="17"/>
  <c r="AA708" i="17" s="1"/>
  <c r="AE708" i="17" s="1"/>
  <c r="U724" i="17"/>
  <c r="Z724" i="17"/>
  <c r="AD724" i="17" s="1"/>
  <c r="W724" i="17"/>
  <c r="AA724" i="17" s="1"/>
  <c r="AE724" i="17" s="1"/>
  <c r="U756" i="17"/>
  <c r="Z756" i="17"/>
  <c r="AD756" i="17" s="1"/>
  <c r="W756" i="17"/>
  <c r="AA756" i="17" s="1"/>
  <c r="AE756" i="17" s="1"/>
  <c r="W621" i="17"/>
  <c r="AA621" i="17" s="1"/>
  <c r="AE621" i="17" s="1"/>
  <c r="U621" i="17"/>
  <c r="Z621" i="17"/>
  <c r="AD621" i="17" s="1"/>
  <c r="W634" i="17"/>
  <c r="AA634" i="17" s="1"/>
  <c r="AE634" i="17" s="1"/>
  <c r="W645" i="17"/>
  <c r="AA645" i="17" s="1"/>
  <c r="AE645" i="17" s="1"/>
  <c r="U645" i="17"/>
  <c r="Z645" i="17"/>
  <c r="AD645" i="17" s="1"/>
  <c r="W661" i="17"/>
  <c r="AA661" i="17" s="1"/>
  <c r="AE661" i="17" s="1"/>
  <c r="U661" i="17"/>
  <c r="Z661" i="17"/>
  <c r="AD661" i="17" s="1"/>
  <c r="W677" i="17"/>
  <c r="AA677" i="17" s="1"/>
  <c r="AE677" i="17" s="1"/>
  <c r="U677" i="17"/>
  <c r="Z677" i="17"/>
  <c r="AD677" i="17" s="1"/>
  <c r="W693" i="17"/>
  <c r="AA693" i="17" s="1"/>
  <c r="AE693" i="17" s="1"/>
  <c r="U693" i="17"/>
  <c r="Z693" i="17"/>
  <c r="AD693" i="17" s="1"/>
  <c r="U726" i="17"/>
  <c r="Z726" i="17"/>
  <c r="AD726" i="17" s="1"/>
  <c r="W726" i="17"/>
  <c r="AA726" i="17" s="1"/>
  <c r="AE726" i="17" s="1"/>
  <c r="U758" i="17"/>
  <c r="Z758" i="17"/>
  <c r="AD758" i="17" s="1"/>
  <c r="W758" i="17"/>
  <c r="AA758" i="17" s="1"/>
  <c r="AE758" i="17" s="1"/>
  <c r="U786" i="17"/>
  <c r="Z786" i="17"/>
  <c r="AD786" i="17" s="1"/>
  <c r="W786" i="17"/>
  <c r="AA786" i="17" s="1"/>
  <c r="AE786" i="17" s="1"/>
  <c r="W578" i="17"/>
  <c r="AA578" i="17" s="1"/>
  <c r="AE578" i="17" s="1"/>
  <c r="W599" i="17"/>
  <c r="AA599" i="17" s="1"/>
  <c r="AE599" i="17" s="1"/>
  <c r="W619" i="17"/>
  <c r="AA619" i="17" s="1"/>
  <c r="AE619" i="17" s="1"/>
  <c r="U619" i="17"/>
  <c r="Z619" i="17"/>
  <c r="AD619" i="17" s="1"/>
  <c r="W632" i="17"/>
  <c r="AA632" i="17" s="1"/>
  <c r="AE632" i="17" s="1"/>
  <c r="W643" i="17"/>
  <c r="AA643" i="17" s="1"/>
  <c r="AE643" i="17" s="1"/>
  <c r="U643" i="17"/>
  <c r="Z643" i="17"/>
  <c r="AD643" i="17" s="1"/>
  <c r="W659" i="17"/>
  <c r="AA659" i="17" s="1"/>
  <c r="AE659" i="17" s="1"/>
  <c r="U659" i="17"/>
  <c r="Z659" i="17"/>
  <c r="AD659" i="17" s="1"/>
  <c r="W675" i="17"/>
  <c r="AA675" i="17" s="1"/>
  <c r="AE675" i="17" s="1"/>
  <c r="U675" i="17"/>
  <c r="Z675" i="17"/>
  <c r="AD675" i="17" s="1"/>
  <c r="W691" i="17"/>
  <c r="AA691" i="17" s="1"/>
  <c r="AE691" i="17" s="1"/>
  <c r="U691" i="17"/>
  <c r="Z691" i="17"/>
  <c r="AD691" i="17" s="1"/>
  <c r="U736" i="17"/>
  <c r="Z736" i="17"/>
  <c r="AD736" i="17" s="1"/>
  <c r="W736" i="17"/>
  <c r="AA736" i="17" s="1"/>
  <c r="AE736" i="17" s="1"/>
  <c r="W783" i="17"/>
  <c r="AA783" i="17" s="1"/>
  <c r="AE783" i="17" s="1"/>
  <c r="Z783" i="17"/>
  <c r="AD783" i="17" s="1"/>
  <c r="U783" i="17"/>
  <c r="W610" i="17"/>
  <c r="AA610" i="17" s="1"/>
  <c r="AE610" i="17" s="1"/>
  <c r="Z610" i="17"/>
  <c r="AD610" i="17" s="1"/>
  <c r="U610" i="17"/>
  <c r="W622" i="17"/>
  <c r="AA622" i="17" s="1"/>
  <c r="AE622" i="17" s="1"/>
  <c r="W646" i="17"/>
  <c r="AA646" i="17" s="1"/>
  <c r="AE646" i="17" s="1"/>
  <c r="W662" i="17"/>
  <c r="AA662" i="17" s="1"/>
  <c r="AE662" i="17" s="1"/>
  <c r="W678" i="17"/>
  <c r="AA678" i="17" s="1"/>
  <c r="AE678" i="17" s="1"/>
  <c r="W694" i="17"/>
  <c r="AA694" i="17" s="1"/>
  <c r="AE694" i="17" s="1"/>
  <c r="W713" i="17"/>
  <c r="AA713" i="17" s="1"/>
  <c r="AE713" i="17" s="1"/>
  <c r="U713" i="17"/>
  <c r="Z713" i="17"/>
  <c r="AD713" i="17" s="1"/>
  <c r="U714" i="17"/>
  <c r="Z714" i="17"/>
  <c r="AD714" i="17" s="1"/>
  <c r="W714" i="17"/>
  <c r="AA714" i="17" s="1"/>
  <c r="AE714" i="17" s="1"/>
  <c r="U722" i="17"/>
  <c r="Z722" i="17"/>
  <c r="AD722" i="17" s="1"/>
  <c r="W722" i="17"/>
  <c r="AA722" i="17" s="1"/>
  <c r="AE722" i="17" s="1"/>
  <c r="U738" i="17"/>
  <c r="Z738" i="17"/>
  <c r="AD738" i="17" s="1"/>
  <c r="W738" i="17"/>
  <c r="AA738" i="17" s="1"/>
  <c r="AE738" i="17" s="1"/>
  <c r="U754" i="17"/>
  <c r="Z754" i="17"/>
  <c r="AD754" i="17" s="1"/>
  <c r="W754" i="17"/>
  <c r="AA754" i="17" s="1"/>
  <c r="AE754" i="17" s="1"/>
  <c r="W797" i="17"/>
  <c r="AA797" i="17" s="1"/>
  <c r="AE797" i="17" s="1"/>
  <c r="W796" i="17"/>
  <c r="AA796" i="17" s="1"/>
  <c r="AE796" i="17" s="1"/>
  <c r="U796" i="17"/>
  <c r="Z796" i="17"/>
  <c r="AD796" i="17" s="1"/>
  <c r="W725" i="17"/>
  <c r="AA725" i="17" s="1"/>
  <c r="AE725" i="17" s="1"/>
  <c r="W709" i="17"/>
  <c r="AA709" i="17" s="1"/>
  <c r="AE709" i="17" s="1"/>
  <c r="Z790" i="17"/>
  <c r="AD790" i="17" s="1"/>
  <c r="U790" i="17"/>
  <c r="W790" i="17"/>
  <c r="AA790" i="17" s="1"/>
  <c r="AE790" i="17" s="1"/>
  <c r="W788" i="17"/>
  <c r="AA788" i="17" s="1"/>
  <c r="AE788" i="17" s="1"/>
  <c r="Z788" i="17"/>
  <c r="AD788" i="17" s="1"/>
  <c r="U788" i="17"/>
  <c r="Q504" i="19"/>
  <c r="N504" i="19"/>
  <c r="Q500" i="19"/>
  <c r="N500" i="19"/>
  <c r="Q492" i="19"/>
  <c r="N492" i="19"/>
  <c r="Q488" i="19"/>
  <c r="N488" i="19"/>
  <c r="Q484" i="19"/>
  <c r="N484" i="19"/>
  <c r="Q476" i="19"/>
  <c r="N476" i="19"/>
  <c r="Q472" i="19"/>
  <c r="N472" i="19"/>
  <c r="Q464" i="19"/>
  <c r="N464" i="19"/>
  <c r="Q460" i="19"/>
  <c r="N460" i="19"/>
  <c r="Q452" i="19"/>
  <c r="N452" i="19"/>
  <c r="Q448" i="19"/>
  <c r="N448" i="19"/>
  <c r="Q440" i="19"/>
  <c r="N440" i="19"/>
  <c r="Q436" i="19"/>
  <c r="N436" i="19"/>
  <c r="Q424" i="19"/>
  <c r="N424" i="19"/>
  <c r="Q416" i="19"/>
  <c r="N416" i="19"/>
  <c r="Q412" i="19"/>
  <c r="N412" i="19"/>
  <c r="Q408" i="19"/>
  <c r="N408" i="19"/>
  <c r="Q400" i="19"/>
  <c r="N400" i="19"/>
  <c r="Q396" i="19"/>
  <c r="N396" i="19"/>
  <c r="Q388" i="19"/>
  <c r="N388" i="19"/>
  <c r="Q384" i="19"/>
  <c r="N384" i="19"/>
  <c r="Q376" i="19"/>
  <c r="N376" i="19"/>
  <c r="N372" i="19"/>
  <c r="Q372" i="19"/>
  <c r="Q364" i="19"/>
  <c r="N364" i="19"/>
  <c r="Q360" i="19"/>
  <c r="N360" i="19"/>
  <c r="Q352" i="19"/>
  <c r="N352" i="19"/>
  <c r="Q348" i="19"/>
  <c r="N348" i="19"/>
  <c r="Q340" i="19"/>
  <c r="N340" i="19"/>
  <c r="Q336" i="19"/>
  <c r="N336" i="19"/>
  <c r="Q328" i="19"/>
  <c r="N328" i="19"/>
  <c r="Q324" i="19"/>
  <c r="N324" i="19"/>
  <c r="Q316" i="19"/>
  <c r="N316" i="19"/>
  <c r="N312" i="19"/>
  <c r="Q312" i="19"/>
  <c r="Q304" i="19"/>
  <c r="N304" i="19"/>
  <c r="Q300" i="19"/>
  <c r="N300" i="19"/>
  <c r="Q292" i="19"/>
  <c r="N292" i="19"/>
  <c r="Q288" i="19"/>
  <c r="N288" i="19"/>
  <c r="Q280" i="19"/>
  <c r="N280" i="19"/>
  <c r="Q276" i="19"/>
  <c r="N276" i="19"/>
  <c r="Q268" i="19"/>
  <c r="N268" i="19"/>
  <c r="Q264" i="19"/>
  <c r="N264" i="19"/>
  <c r="Q256" i="19"/>
  <c r="N256" i="19"/>
  <c r="Q252" i="19"/>
  <c r="N252" i="19"/>
  <c r="Q244" i="19"/>
  <c r="N244" i="19"/>
  <c r="Q240" i="19"/>
  <c r="N240" i="19"/>
  <c r="Q232" i="19"/>
  <c r="N232" i="19"/>
  <c r="Q228" i="19"/>
  <c r="N228" i="19"/>
  <c r="Q220" i="19"/>
  <c r="N220" i="19"/>
  <c r="Q216" i="19"/>
  <c r="N216" i="19"/>
  <c r="Q208" i="19"/>
  <c r="N208" i="19"/>
  <c r="Q204" i="19"/>
  <c r="N204" i="19"/>
  <c r="Q188" i="19"/>
  <c r="N188" i="19"/>
  <c r="Q184" i="19"/>
  <c r="N184" i="19"/>
  <c r="Q176" i="19"/>
  <c r="N176" i="19"/>
  <c r="Q172" i="19"/>
  <c r="N172" i="19"/>
  <c r="Q164" i="19"/>
  <c r="N164" i="19"/>
  <c r="Q160" i="19"/>
  <c r="N160" i="19"/>
  <c r="Q152" i="19"/>
  <c r="N152" i="19"/>
  <c r="Q148" i="19"/>
  <c r="N148" i="19"/>
  <c r="Q140" i="19"/>
  <c r="N140" i="19"/>
  <c r="Q136" i="19"/>
  <c r="N136" i="19"/>
  <c r="Q120" i="19"/>
  <c r="N120" i="19"/>
  <c r="Q112" i="19"/>
  <c r="N112" i="19"/>
  <c r="Q108" i="19"/>
  <c r="N108" i="19"/>
  <c r="Q104" i="19"/>
  <c r="N104" i="19"/>
  <c r="Q96" i="19"/>
  <c r="N96" i="19"/>
  <c r="Q92" i="19"/>
  <c r="N92" i="19"/>
  <c r="Q88" i="19"/>
  <c r="N88" i="19"/>
  <c r="Q84" i="19"/>
  <c r="N84" i="19"/>
  <c r="N80" i="19"/>
  <c r="Q80" i="19"/>
  <c r="Q76" i="19"/>
  <c r="N76" i="19"/>
  <c r="Q72" i="19"/>
  <c r="N72" i="19"/>
  <c r="Q64" i="19"/>
  <c r="N64" i="19"/>
  <c r="Q60" i="19"/>
  <c r="N60" i="19"/>
  <c r="Q196" i="19"/>
  <c r="Q124" i="19"/>
  <c r="Q496" i="19"/>
  <c r="N496" i="19"/>
  <c r="Q480" i="19"/>
  <c r="N480" i="19"/>
  <c r="Q468" i="19"/>
  <c r="N468" i="19"/>
  <c r="Q456" i="19"/>
  <c r="N456" i="19"/>
  <c r="Q444" i="19"/>
  <c r="N444" i="19"/>
  <c r="Q432" i="19"/>
  <c r="N432" i="19"/>
  <c r="Q420" i="19"/>
  <c r="N420" i="19"/>
  <c r="Q404" i="19"/>
  <c r="N404" i="19"/>
  <c r="Q392" i="19"/>
  <c r="N392" i="19"/>
  <c r="Q380" i="19"/>
  <c r="N380" i="19"/>
  <c r="Q368" i="19"/>
  <c r="N368" i="19"/>
  <c r="N356" i="19"/>
  <c r="Q356" i="19"/>
  <c r="Q344" i="19"/>
  <c r="N344" i="19"/>
  <c r="Q332" i="19"/>
  <c r="N332" i="19"/>
  <c r="Q320" i="19"/>
  <c r="N320" i="19"/>
  <c r="Q308" i="19"/>
  <c r="N308" i="19"/>
  <c r="Q296" i="19"/>
  <c r="N296" i="19"/>
  <c r="Q284" i="19"/>
  <c r="N284" i="19"/>
  <c r="Q272" i="19"/>
  <c r="N272" i="19"/>
  <c r="Q260" i="19"/>
  <c r="N260" i="19"/>
  <c r="Q248" i="19"/>
  <c r="N248" i="19"/>
  <c r="Q236" i="19"/>
  <c r="N236" i="19"/>
  <c r="Q224" i="19"/>
  <c r="N224" i="19"/>
  <c r="Q212" i="19"/>
  <c r="N212" i="19"/>
  <c r="Q200" i="19"/>
  <c r="N200" i="19"/>
  <c r="Q192" i="19"/>
  <c r="N192" i="19"/>
  <c r="N180" i="19"/>
  <c r="Q180" i="19"/>
  <c r="Q168" i="19"/>
  <c r="N168" i="19"/>
  <c r="Q156" i="19"/>
  <c r="N156" i="19"/>
  <c r="Q144" i="19"/>
  <c r="N144" i="19"/>
  <c r="Q132" i="19"/>
  <c r="N132" i="19"/>
  <c r="Q128" i="19"/>
  <c r="N128" i="19"/>
  <c r="Q116" i="19"/>
  <c r="N116" i="19"/>
  <c r="Q100" i="19"/>
  <c r="N100" i="19"/>
  <c r="Q68" i="19"/>
  <c r="N68" i="19"/>
  <c r="Q428" i="19"/>
  <c r="Q463" i="19"/>
  <c r="N463" i="19"/>
  <c r="Q451" i="19"/>
  <c r="N451" i="19"/>
  <c r="Q431" i="19"/>
  <c r="N431" i="19"/>
  <c r="Q403" i="19"/>
  <c r="N403" i="19"/>
  <c r="Q371" i="19"/>
  <c r="N371" i="19"/>
  <c r="Q359" i="19"/>
  <c r="N359" i="19"/>
  <c r="Q347" i="19"/>
  <c r="N347" i="19"/>
  <c r="Q339" i="19"/>
  <c r="N339" i="19"/>
  <c r="Q327" i="19"/>
  <c r="N327" i="19"/>
  <c r="Q315" i="19"/>
  <c r="N315" i="19"/>
  <c r="Q271" i="19"/>
  <c r="N271" i="19"/>
  <c r="Q227" i="19"/>
  <c r="N227" i="19"/>
  <c r="Q175" i="19"/>
  <c r="N175" i="19"/>
  <c r="Q143" i="19"/>
  <c r="N143" i="19"/>
  <c r="Q115" i="19"/>
  <c r="N115" i="19"/>
  <c r="Q107" i="19"/>
  <c r="N107" i="19"/>
  <c r="Q103" i="19"/>
  <c r="N103" i="19"/>
  <c r="Q99" i="19"/>
  <c r="N99" i="19"/>
  <c r="Q87" i="19"/>
  <c r="N87" i="19"/>
  <c r="Q79" i="19"/>
  <c r="N79" i="19"/>
  <c r="Q75" i="19"/>
  <c r="N75" i="19"/>
  <c r="Q71" i="19"/>
  <c r="N71" i="19"/>
  <c r="Q67" i="19"/>
  <c r="N67" i="19"/>
  <c r="Q63" i="19"/>
  <c r="N63" i="19"/>
  <c r="Q55" i="19"/>
  <c r="N55" i="19"/>
  <c r="Q51" i="19"/>
  <c r="N51" i="19"/>
  <c r="Q47" i="19"/>
  <c r="N47" i="19"/>
  <c r="Q43" i="19"/>
  <c r="N43" i="19"/>
  <c r="Q39" i="19"/>
  <c r="N39" i="19"/>
  <c r="Q31" i="19"/>
  <c r="N31" i="19"/>
  <c r="Q23" i="19"/>
  <c r="N23" i="19"/>
  <c r="Q19" i="19"/>
  <c r="N19" i="19"/>
  <c r="Q56" i="19"/>
  <c r="N56" i="19"/>
  <c r="Q52" i="19"/>
  <c r="N52" i="19"/>
  <c r="Q44" i="19"/>
  <c r="N44" i="19"/>
  <c r="Q40" i="19"/>
  <c r="N40" i="19"/>
  <c r="Q36" i="19"/>
  <c r="N36" i="19"/>
  <c r="Q28" i="19"/>
  <c r="N28" i="19"/>
  <c r="Q24" i="19"/>
  <c r="N24" i="19"/>
  <c r="Q20" i="19"/>
  <c r="N20" i="19"/>
  <c r="Q16" i="19"/>
  <c r="N16" i="19"/>
  <c r="Q8" i="19"/>
  <c r="N8" i="19"/>
  <c r="Q503" i="19"/>
  <c r="N503" i="19"/>
  <c r="Q443" i="19"/>
  <c r="Q383" i="19"/>
  <c r="Q283" i="19"/>
  <c r="Q211" i="19"/>
  <c r="Q139" i="19"/>
  <c r="Q59" i="19"/>
  <c r="Q483" i="19"/>
  <c r="Q490" i="19"/>
  <c r="N490" i="19"/>
  <c r="Q474" i="19"/>
  <c r="N474" i="19"/>
  <c r="Q458" i="19"/>
  <c r="N458" i="19"/>
  <c r="Q442" i="19"/>
  <c r="N442" i="19"/>
  <c r="Q426" i="19"/>
  <c r="N426" i="19"/>
  <c r="Q410" i="19"/>
  <c r="N410" i="19"/>
  <c r="Q394" i="19"/>
  <c r="N394" i="19"/>
  <c r="Q378" i="19"/>
  <c r="N378" i="19"/>
  <c r="Q362" i="19"/>
  <c r="N362" i="19"/>
  <c r="Q346" i="19"/>
  <c r="N346" i="19"/>
  <c r="Q330" i="19"/>
  <c r="N330" i="19"/>
  <c r="Q318" i="19"/>
  <c r="N318" i="19"/>
  <c r="Q302" i="19"/>
  <c r="N302" i="19"/>
  <c r="Q286" i="19"/>
  <c r="N286" i="19"/>
  <c r="Q270" i="19"/>
  <c r="N270" i="19"/>
  <c r="Q254" i="19"/>
  <c r="N254" i="19"/>
  <c r="Q238" i="19"/>
  <c r="N238" i="19"/>
  <c r="Q222" i="19"/>
  <c r="N222" i="19"/>
  <c r="Q206" i="19"/>
  <c r="N206" i="19"/>
  <c r="Q190" i="19"/>
  <c r="N190" i="19"/>
  <c r="Q178" i="19"/>
  <c r="N178" i="19"/>
  <c r="Q162" i="19"/>
  <c r="N162" i="19"/>
  <c r="Q146" i="19"/>
  <c r="N146" i="19"/>
  <c r="Q130" i="19"/>
  <c r="N130" i="19"/>
  <c r="Q118" i="19"/>
  <c r="N118" i="19"/>
  <c r="Q102" i="19"/>
  <c r="N102" i="19"/>
  <c r="Q86" i="19"/>
  <c r="N86" i="19"/>
  <c r="Q70" i="19"/>
  <c r="N70" i="19"/>
  <c r="Q54" i="19"/>
  <c r="N54" i="19"/>
  <c r="Q38" i="19"/>
  <c r="N38" i="19"/>
  <c r="Q22" i="19"/>
  <c r="N22" i="19"/>
  <c r="Q10" i="19"/>
  <c r="N10" i="19"/>
  <c r="Q48" i="19"/>
  <c r="N48" i="19"/>
  <c r="Q32" i="19"/>
  <c r="N32" i="19"/>
  <c r="Q12" i="19"/>
  <c r="N12" i="19"/>
  <c r="Q499" i="19"/>
  <c r="N499" i="19"/>
  <c r="Q491" i="19"/>
  <c r="N491" i="19"/>
  <c r="Q487" i="19"/>
  <c r="N487" i="19"/>
  <c r="Q475" i="19"/>
  <c r="N475" i="19"/>
  <c r="Q467" i="19"/>
  <c r="N467" i="19"/>
  <c r="Q455" i="19"/>
  <c r="N455" i="19"/>
  <c r="Q447" i="19"/>
  <c r="N447" i="19"/>
  <c r="Q435" i="19"/>
  <c r="N435" i="19"/>
  <c r="Q423" i="19"/>
  <c r="N423" i="19"/>
  <c r="Q419" i="19"/>
  <c r="N419" i="19"/>
  <c r="Q407" i="19"/>
  <c r="N407" i="19"/>
  <c r="Q395" i="19"/>
  <c r="N395" i="19"/>
  <c r="Q391" i="19"/>
  <c r="N391" i="19"/>
  <c r="Q379" i="19"/>
  <c r="N379" i="19"/>
  <c r="Q375" i="19"/>
  <c r="N375" i="19"/>
  <c r="Q363" i="19"/>
  <c r="N363" i="19"/>
  <c r="Q351" i="19"/>
  <c r="N351" i="19"/>
  <c r="Q335" i="19"/>
  <c r="N335" i="19"/>
  <c r="Q319" i="19"/>
  <c r="N319" i="19"/>
  <c r="Q307" i="19"/>
  <c r="N307" i="19"/>
  <c r="Q303" i="19"/>
  <c r="N303" i="19"/>
  <c r="Q291" i="19"/>
  <c r="N291" i="19"/>
  <c r="Q287" i="19"/>
  <c r="N287" i="19"/>
  <c r="Q275" i="19"/>
  <c r="N275" i="19"/>
  <c r="Q263" i="19"/>
  <c r="N263" i="19"/>
  <c r="Q259" i="19"/>
  <c r="N259" i="19"/>
  <c r="Q247" i="19"/>
  <c r="N247" i="19"/>
  <c r="Q243" i="19"/>
  <c r="N243" i="19"/>
  <c r="Q231" i="19"/>
  <c r="N231" i="19"/>
  <c r="Q219" i="19"/>
  <c r="N219" i="19"/>
  <c r="Q215" i="19"/>
  <c r="N215" i="19"/>
  <c r="Q203" i="19"/>
  <c r="N203" i="19"/>
  <c r="Q199" i="19"/>
  <c r="N199" i="19"/>
  <c r="Q195" i="19"/>
  <c r="N195" i="19"/>
  <c r="Q187" i="19"/>
  <c r="N187" i="19"/>
  <c r="Q183" i="19"/>
  <c r="N183" i="19"/>
  <c r="Q171" i="19"/>
  <c r="N171" i="19"/>
  <c r="Q163" i="19"/>
  <c r="N163" i="19"/>
  <c r="Q159" i="19"/>
  <c r="N159" i="19"/>
  <c r="Q151" i="19"/>
  <c r="N151" i="19"/>
  <c r="Q147" i="19"/>
  <c r="N147" i="19"/>
  <c r="Q131" i="19"/>
  <c r="N131" i="19"/>
  <c r="Q127" i="19"/>
  <c r="N127" i="19"/>
  <c r="Q119" i="19"/>
  <c r="N119" i="19"/>
  <c r="Q83" i="19"/>
  <c r="N83" i="19"/>
  <c r="Q495" i="19"/>
  <c r="Q415" i="19"/>
  <c r="Q355" i="19"/>
  <c r="Q251" i="19"/>
  <c r="Q111" i="19"/>
  <c r="Q502" i="19"/>
  <c r="Q482" i="19"/>
  <c r="Q462" i="19"/>
  <c r="Q438" i="19"/>
  <c r="Q418" i="19"/>
  <c r="Q398" i="19"/>
  <c r="Q11" i="19"/>
  <c r="Q479" i="19"/>
  <c r="Q439" i="19"/>
  <c r="Q411" i="19"/>
  <c r="Q343" i="19"/>
  <c r="Q311" i="19"/>
  <c r="Q279" i="19"/>
  <c r="Q239" i="19"/>
  <c r="Q207" i="19"/>
  <c r="Q179" i="19"/>
  <c r="Q135" i="19"/>
  <c r="Q95" i="19"/>
  <c r="Q35" i="19"/>
  <c r="Q501" i="19"/>
  <c r="N501" i="19"/>
  <c r="Q497" i="19"/>
  <c r="N497" i="19"/>
  <c r="Q493" i="19"/>
  <c r="N493" i="19"/>
  <c r="Q489" i="19"/>
  <c r="N489" i="19"/>
  <c r="Q485" i="19"/>
  <c r="N485" i="19"/>
  <c r="Q481" i="19"/>
  <c r="N481" i="19"/>
  <c r="Q477" i="19"/>
  <c r="N477" i="19"/>
  <c r="Q473" i="19"/>
  <c r="N473" i="19"/>
  <c r="Q469" i="19"/>
  <c r="N469" i="19"/>
  <c r="Q465" i="19"/>
  <c r="N465" i="19"/>
  <c r="Q461" i="19"/>
  <c r="N461" i="19"/>
  <c r="Q457" i="19"/>
  <c r="N457" i="19"/>
  <c r="Q453" i="19"/>
  <c r="N453" i="19"/>
  <c r="Q449" i="19"/>
  <c r="N449" i="19"/>
  <c r="Q445" i="19"/>
  <c r="N445" i="19"/>
  <c r="Q441" i="19"/>
  <c r="N441" i="19"/>
  <c r="Q437" i="19"/>
  <c r="N437" i="19"/>
  <c r="Q433" i="19"/>
  <c r="N433" i="19"/>
  <c r="Q429" i="19"/>
  <c r="N429" i="19"/>
  <c r="Q425" i="19"/>
  <c r="N425" i="19"/>
  <c r="Q421" i="19"/>
  <c r="N421" i="19"/>
  <c r="Q417" i="19"/>
  <c r="N417" i="19"/>
  <c r="Q413" i="19"/>
  <c r="N413" i="19"/>
  <c r="Q409" i="19"/>
  <c r="N409" i="19"/>
  <c r="Q405" i="19"/>
  <c r="N405" i="19"/>
  <c r="Q401" i="19"/>
  <c r="N401" i="19"/>
  <c r="Q397" i="19"/>
  <c r="N397" i="19"/>
  <c r="Q393" i="19"/>
  <c r="N393" i="19"/>
  <c r="Q389" i="19"/>
  <c r="N389" i="19"/>
  <c r="Q385" i="19"/>
  <c r="N385" i="19"/>
  <c r="Q381" i="19"/>
  <c r="N381" i="19"/>
  <c r="Q377" i="19"/>
  <c r="N377" i="19"/>
  <c r="Q373" i="19"/>
  <c r="N373" i="19"/>
  <c r="Q369" i="19"/>
  <c r="N369" i="19"/>
  <c r="Q365" i="19"/>
  <c r="N365" i="19"/>
  <c r="Q361" i="19"/>
  <c r="N361" i="19"/>
  <c r="Q357" i="19"/>
  <c r="N357" i="19"/>
  <c r="Q353" i="19"/>
  <c r="N353" i="19"/>
  <c r="Q349" i="19"/>
  <c r="N349" i="19"/>
  <c r="Q345" i="19"/>
  <c r="N345" i="19"/>
  <c r="Q341" i="19"/>
  <c r="N341" i="19"/>
  <c r="Q337" i="19"/>
  <c r="N337" i="19"/>
  <c r="Q333" i="19"/>
  <c r="N333" i="19"/>
  <c r="Q329" i="19"/>
  <c r="N329" i="19"/>
  <c r="Q325" i="19"/>
  <c r="N325" i="19"/>
  <c r="Q321" i="19"/>
  <c r="N321" i="19"/>
  <c r="Q317" i="19"/>
  <c r="N317" i="19"/>
  <c r="Q313" i="19"/>
  <c r="N313" i="19"/>
  <c r="Q309" i="19"/>
  <c r="N309" i="19"/>
  <c r="Q305" i="19"/>
  <c r="N305" i="19"/>
  <c r="Q301" i="19"/>
  <c r="N301" i="19"/>
  <c r="Q297" i="19"/>
  <c r="N297" i="19"/>
  <c r="Q293" i="19"/>
  <c r="N293" i="19"/>
  <c r="Q289" i="19"/>
  <c r="N289" i="19"/>
  <c r="Q285" i="19"/>
  <c r="N285" i="19"/>
  <c r="Q281" i="19"/>
  <c r="N281" i="19"/>
  <c r="Q277" i="19"/>
  <c r="N277" i="19"/>
  <c r="Q273" i="19"/>
  <c r="N273" i="19"/>
  <c r="Q269" i="19"/>
  <c r="N269" i="19"/>
  <c r="Q265" i="19"/>
  <c r="N265" i="19"/>
  <c r="Q261" i="19"/>
  <c r="N261" i="19"/>
  <c r="Q257" i="19"/>
  <c r="N257" i="19"/>
  <c r="Q253" i="19"/>
  <c r="N253" i="19"/>
  <c r="Q249" i="19"/>
  <c r="N249" i="19"/>
  <c r="Q245" i="19"/>
  <c r="N245" i="19"/>
  <c r="Q241" i="19"/>
  <c r="N241" i="19"/>
  <c r="Q237" i="19"/>
  <c r="N237" i="19"/>
  <c r="Q233" i="19"/>
  <c r="N233" i="19"/>
  <c r="Q229" i="19"/>
  <c r="N229" i="19"/>
  <c r="Q225" i="19"/>
  <c r="N225" i="19"/>
  <c r="Q221" i="19"/>
  <c r="N221" i="19"/>
  <c r="Q217" i="19"/>
  <c r="N217" i="19"/>
  <c r="Q213" i="19"/>
  <c r="N213" i="19"/>
  <c r="Q209" i="19"/>
  <c r="N209" i="19"/>
  <c r="Q205" i="19"/>
  <c r="N205" i="19"/>
  <c r="Q201" i="19"/>
  <c r="N201" i="19"/>
  <c r="Q197" i="19"/>
  <c r="N197" i="19"/>
  <c r="Q193" i="19"/>
  <c r="N193" i="19"/>
  <c r="Q189" i="19"/>
  <c r="N189" i="19"/>
  <c r="Q185" i="19"/>
  <c r="N185" i="19"/>
  <c r="Q181" i="19"/>
  <c r="N181" i="19"/>
  <c r="Q177" i="19"/>
  <c r="N177" i="19"/>
  <c r="Q173" i="19"/>
  <c r="N173" i="19"/>
  <c r="Q169" i="19"/>
  <c r="N169" i="19"/>
  <c r="Q165" i="19"/>
  <c r="N165" i="19"/>
  <c r="Q161" i="19"/>
  <c r="N161" i="19"/>
  <c r="Q157" i="19"/>
  <c r="N157" i="19"/>
  <c r="Q153" i="19"/>
  <c r="N153" i="19"/>
  <c r="Q149" i="19"/>
  <c r="N149" i="19"/>
  <c r="Q145" i="19"/>
  <c r="N145" i="19"/>
  <c r="Q141" i="19"/>
  <c r="N141" i="19"/>
  <c r="Q137" i="19"/>
  <c r="N137" i="19"/>
  <c r="Q133" i="19"/>
  <c r="N133" i="19"/>
  <c r="Q129" i="19"/>
  <c r="N129" i="19"/>
  <c r="Q125" i="19"/>
  <c r="N125" i="19"/>
  <c r="Q121" i="19"/>
  <c r="N121" i="19"/>
  <c r="Q117" i="19"/>
  <c r="N117" i="19"/>
  <c r="Q113" i="19"/>
  <c r="N113" i="19"/>
  <c r="Q109" i="19"/>
  <c r="N109" i="19"/>
  <c r="Q105" i="19"/>
  <c r="N105" i="19"/>
  <c r="Q101" i="19"/>
  <c r="N101" i="19"/>
  <c r="Q97" i="19"/>
  <c r="N97" i="19"/>
  <c r="Q93" i="19"/>
  <c r="N93" i="19"/>
  <c r="Q89" i="19"/>
  <c r="N89" i="19"/>
  <c r="Q85" i="19"/>
  <c r="N85" i="19"/>
  <c r="Q81" i="19"/>
  <c r="N81" i="19"/>
  <c r="Q77" i="19"/>
  <c r="N77" i="19"/>
  <c r="Q73" i="19"/>
  <c r="N73" i="19"/>
  <c r="Q69" i="19"/>
  <c r="N69" i="19"/>
  <c r="Q65" i="19"/>
  <c r="N65" i="19"/>
  <c r="Q61" i="19"/>
  <c r="N61" i="19"/>
  <c r="Q57" i="19"/>
  <c r="N57" i="19"/>
  <c r="Q53" i="19"/>
  <c r="N53" i="19"/>
  <c r="Q49" i="19"/>
  <c r="N49" i="19"/>
  <c r="Q45" i="19"/>
  <c r="N45" i="19"/>
  <c r="Q41" i="19"/>
  <c r="N41" i="19"/>
  <c r="Q37" i="19"/>
  <c r="N37" i="19"/>
  <c r="Q33" i="19"/>
  <c r="N33" i="19"/>
  <c r="Q29" i="19"/>
  <c r="N29" i="19"/>
  <c r="Q25" i="19"/>
  <c r="N25" i="19"/>
  <c r="Q21" i="19"/>
  <c r="N21" i="19"/>
  <c r="Q17" i="19"/>
  <c r="N17" i="19"/>
  <c r="Q13" i="19"/>
  <c r="N13" i="19"/>
  <c r="Q9" i="19"/>
  <c r="N9" i="19"/>
  <c r="Q5" i="19"/>
  <c r="P5" i="19" s="1"/>
  <c r="L4" i="19"/>
  <c r="N5" i="19"/>
  <c r="N4" i="19" l="1"/>
  <c r="M3" i="19"/>
  <c r="I2" i="19"/>
  <c r="V4" i="17" l="1"/>
  <c r="W4" i="17"/>
  <c r="X4" i="17"/>
  <c r="Z4" i="17"/>
  <c r="AA4" i="17"/>
  <c r="AB4" i="17"/>
  <c r="AF4" i="17"/>
  <c r="AE4" i="17"/>
  <c r="AD4" i="17"/>
  <c r="D53" i="6" l="1"/>
  <c r="D49" i="6"/>
  <c r="D18" i="6"/>
  <c r="D69" i="11"/>
  <c r="D62" i="11"/>
  <c r="D52" i="11"/>
  <c r="D50" i="11"/>
  <c r="D25" i="3"/>
  <c r="D33" i="11"/>
  <c r="D3" i="11"/>
  <c r="P2" i="17"/>
  <c r="D8" i="6"/>
  <c r="D13" i="6"/>
  <c r="D25" i="6"/>
  <c r="D36" i="6"/>
  <c r="D44" i="6"/>
  <c r="Y2" i="17"/>
  <c r="D35" i="6" l="1"/>
  <c r="D5" i="6" s="1"/>
  <c r="D7" i="6"/>
  <c r="D6" i="6" s="1"/>
  <c r="D34" i="6" l="1"/>
  <c r="L9" i="17"/>
  <c r="L10" i="17"/>
  <c r="G3" i="19"/>
  <c r="J8" i="17" l="1"/>
  <c r="K6" i="17"/>
  <c r="AC58" i="17" l="1"/>
  <c r="AC57" i="17"/>
  <c r="AC56" i="17"/>
  <c r="AC55" i="17"/>
  <c r="AC54" i="17"/>
  <c r="AC53" i="17"/>
  <c r="AC52" i="17"/>
  <c r="AC51" i="17"/>
  <c r="AC50" i="17"/>
  <c r="AC49" i="17"/>
  <c r="AC48" i="17"/>
  <c r="AC47" i="17"/>
  <c r="AC46" i="17"/>
  <c r="AC45" i="17"/>
  <c r="AC44" i="17"/>
  <c r="AC43" i="17"/>
  <c r="AC42" i="17"/>
  <c r="AC41" i="17"/>
  <c r="AC40" i="17"/>
  <c r="AC39" i="17"/>
  <c r="AC38" i="17"/>
  <c r="AC37" i="17"/>
  <c r="AC36" i="17"/>
  <c r="AC35" i="17"/>
  <c r="AC34" i="17"/>
  <c r="AC33" i="17"/>
  <c r="AC32" i="17"/>
  <c r="AC31" i="17"/>
  <c r="AC30" i="17"/>
  <c r="AC29" i="17"/>
  <c r="AC28" i="17"/>
  <c r="AC27" i="17"/>
  <c r="AC26" i="17"/>
  <c r="AC25" i="17"/>
  <c r="AC24" i="17"/>
  <c r="AC23" i="17"/>
  <c r="AC22" i="17"/>
  <c r="AC21" i="17"/>
  <c r="AC20" i="17"/>
  <c r="AC19" i="17"/>
  <c r="AC18" i="17"/>
  <c r="AC17" i="17"/>
  <c r="AC16" i="17"/>
  <c r="AC15" i="17"/>
  <c r="AC14" i="17"/>
  <c r="AC13" i="17"/>
  <c r="AC12" i="17"/>
  <c r="AC11" i="17"/>
  <c r="AC10" i="17"/>
  <c r="AC9" i="17"/>
  <c r="AC8" i="17"/>
  <c r="Q3" i="19"/>
  <c r="P3" i="19"/>
  <c r="O3" i="19"/>
  <c r="K4" i="19"/>
  <c r="J4" i="19"/>
  <c r="I4" i="19"/>
  <c r="K58" i="17"/>
  <c r="J58" i="17"/>
  <c r="I58" i="17"/>
  <c r="H58" i="17"/>
  <c r="K57" i="17"/>
  <c r="J57" i="17"/>
  <c r="I57" i="17"/>
  <c r="H57" i="17"/>
  <c r="K56" i="17"/>
  <c r="J56" i="17"/>
  <c r="I56" i="17"/>
  <c r="H56" i="17"/>
  <c r="K55" i="17"/>
  <c r="J55" i="17"/>
  <c r="I55" i="17"/>
  <c r="H55" i="17"/>
  <c r="K54" i="17"/>
  <c r="J54" i="17"/>
  <c r="I54" i="17"/>
  <c r="H54" i="17"/>
  <c r="K53" i="17"/>
  <c r="J53" i="17"/>
  <c r="I53" i="17"/>
  <c r="H53" i="17"/>
  <c r="K52" i="17"/>
  <c r="J52" i="17"/>
  <c r="I52" i="17"/>
  <c r="H52" i="17"/>
  <c r="K51" i="17"/>
  <c r="J51" i="17"/>
  <c r="I51" i="17"/>
  <c r="H51" i="17"/>
  <c r="K50" i="17"/>
  <c r="J50" i="17"/>
  <c r="I50" i="17"/>
  <c r="H50" i="17"/>
  <c r="K49" i="17"/>
  <c r="J49" i="17"/>
  <c r="I49" i="17"/>
  <c r="H49" i="17"/>
  <c r="K48" i="17"/>
  <c r="J48" i="17"/>
  <c r="I48" i="17"/>
  <c r="H48" i="17"/>
  <c r="K47" i="17"/>
  <c r="J47" i="17"/>
  <c r="I47" i="17"/>
  <c r="H47" i="17"/>
  <c r="K46" i="17"/>
  <c r="J46" i="17"/>
  <c r="I46" i="17"/>
  <c r="H46" i="17"/>
  <c r="K45" i="17"/>
  <c r="J45" i="17"/>
  <c r="I45" i="17"/>
  <c r="H45" i="17"/>
  <c r="K44" i="17"/>
  <c r="J44" i="17"/>
  <c r="I44" i="17"/>
  <c r="H44" i="17"/>
  <c r="K43" i="17"/>
  <c r="J43" i="17"/>
  <c r="I43" i="17"/>
  <c r="H43" i="17"/>
  <c r="K42" i="17"/>
  <c r="J42" i="17"/>
  <c r="I42" i="17"/>
  <c r="H42" i="17"/>
  <c r="K41" i="17"/>
  <c r="J41" i="17"/>
  <c r="I41" i="17"/>
  <c r="H41" i="17"/>
  <c r="K40" i="17"/>
  <c r="J40" i="17"/>
  <c r="I40" i="17"/>
  <c r="H40" i="17"/>
  <c r="K39" i="17"/>
  <c r="J39" i="17"/>
  <c r="I39" i="17"/>
  <c r="H39" i="17"/>
  <c r="K38" i="17"/>
  <c r="J38" i="17"/>
  <c r="I38" i="17"/>
  <c r="H38" i="17"/>
  <c r="K37" i="17"/>
  <c r="J37" i="17"/>
  <c r="I37" i="17"/>
  <c r="H37" i="17"/>
  <c r="K36" i="17"/>
  <c r="J36" i="17"/>
  <c r="I36" i="17"/>
  <c r="H36" i="17"/>
  <c r="K35" i="17"/>
  <c r="J35" i="17"/>
  <c r="I35" i="17"/>
  <c r="H35" i="17"/>
  <c r="K34" i="17"/>
  <c r="J34" i="17"/>
  <c r="I34" i="17"/>
  <c r="H34" i="17"/>
  <c r="K33" i="17"/>
  <c r="J33" i="17"/>
  <c r="I33" i="17"/>
  <c r="H33" i="17"/>
  <c r="K32" i="17"/>
  <c r="J32" i="17"/>
  <c r="I32" i="17"/>
  <c r="H32" i="17"/>
  <c r="K31" i="17"/>
  <c r="J31" i="17"/>
  <c r="I31" i="17"/>
  <c r="H31" i="17"/>
  <c r="K30" i="17"/>
  <c r="J30" i="17"/>
  <c r="I30" i="17"/>
  <c r="H30" i="17"/>
  <c r="K29" i="17"/>
  <c r="J29" i="17"/>
  <c r="I29" i="17"/>
  <c r="H29" i="17"/>
  <c r="K28" i="17"/>
  <c r="J28" i="17"/>
  <c r="I28" i="17"/>
  <c r="H28" i="17"/>
  <c r="K27" i="17"/>
  <c r="J27" i="17"/>
  <c r="I27" i="17"/>
  <c r="H27" i="17"/>
  <c r="K26" i="17"/>
  <c r="J26" i="17"/>
  <c r="I26" i="17"/>
  <c r="H26" i="17"/>
  <c r="K25" i="17"/>
  <c r="J25" i="17"/>
  <c r="I25" i="17"/>
  <c r="H25" i="17"/>
  <c r="K24" i="17"/>
  <c r="J24" i="17"/>
  <c r="I24" i="17"/>
  <c r="H24" i="17"/>
  <c r="K23" i="17"/>
  <c r="J23" i="17"/>
  <c r="I23" i="17"/>
  <c r="H23" i="17"/>
  <c r="K22" i="17"/>
  <c r="J22" i="17"/>
  <c r="I22" i="17"/>
  <c r="H22" i="17"/>
  <c r="K21" i="17"/>
  <c r="J21" i="17"/>
  <c r="I21" i="17"/>
  <c r="H21" i="17"/>
  <c r="K20" i="17"/>
  <c r="J20" i="17"/>
  <c r="I20" i="17"/>
  <c r="H20" i="17"/>
  <c r="K19" i="17"/>
  <c r="J19" i="17"/>
  <c r="I19" i="17"/>
  <c r="H19" i="17"/>
  <c r="K18" i="17"/>
  <c r="J18" i="17"/>
  <c r="I18" i="17"/>
  <c r="H18" i="17"/>
  <c r="K17" i="17"/>
  <c r="J17" i="17"/>
  <c r="I17" i="17"/>
  <c r="H17" i="17"/>
  <c r="K16" i="17"/>
  <c r="J16" i="17"/>
  <c r="I16" i="17"/>
  <c r="H16" i="17"/>
  <c r="K15" i="17"/>
  <c r="J15" i="17"/>
  <c r="I15" i="17"/>
  <c r="H15" i="17"/>
  <c r="K14" i="17"/>
  <c r="J14" i="17"/>
  <c r="I14" i="17"/>
  <c r="H14" i="17"/>
  <c r="K13" i="17"/>
  <c r="J13" i="17"/>
  <c r="I13" i="17"/>
  <c r="H13" i="17"/>
  <c r="K12" i="17"/>
  <c r="J12" i="17"/>
  <c r="I12" i="17"/>
  <c r="H12" i="17"/>
  <c r="K11" i="17"/>
  <c r="J11" i="17"/>
  <c r="I11" i="17"/>
  <c r="H11" i="17"/>
  <c r="K10" i="17"/>
  <c r="J10" i="17"/>
  <c r="I10" i="17"/>
  <c r="H10" i="17"/>
  <c r="K9" i="17"/>
  <c r="J9" i="17"/>
  <c r="I9" i="17"/>
  <c r="H9" i="17"/>
  <c r="K8" i="17"/>
  <c r="V8" i="17"/>
  <c r="X8" i="17" s="1"/>
  <c r="I8" i="17"/>
  <c r="H8" i="17"/>
  <c r="K7" i="17"/>
  <c r="J7" i="17"/>
  <c r="I7" i="17"/>
  <c r="H7" i="17"/>
  <c r="D45" i="26"/>
  <c r="D44" i="26"/>
  <c r="D43" i="26"/>
  <c r="D42" i="26"/>
  <c r="D41" i="26"/>
  <c r="D40" i="26"/>
  <c r="D39" i="26"/>
  <c r="D38" i="26"/>
  <c r="D37" i="26"/>
  <c r="D36" i="26"/>
  <c r="D35" i="26"/>
  <c r="D34" i="26"/>
  <c r="D33" i="26"/>
  <c r="D32" i="26"/>
  <c r="D31" i="26"/>
  <c r="D30" i="26"/>
  <c r="J6" i="17" s="1"/>
  <c r="V6" i="17" s="1"/>
  <c r="D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5" i="26"/>
  <c r="D14" i="26"/>
  <c r="D13" i="26"/>
  <c r="D12" i="26"/>
  <c r="D11" i="26"/>
  <c r="D10" i="26"/>
  <c r="D9" i="26"/>
  <c r="D8" i="26"/>
  <c r="D7" i="26"/>
  <c r="D6" i="26"/>
  <c r="D4" i="26"/>
  <c r="D3" i="26"/>
  <c r="I6" i="17"/>
  <c r="H6" i="17"/>
  <c r="F1" i="28"/>
  <c r="E37" i="28"/>
  <c r="D28" i="28"/>
  <c r="C43" i="28"/>
  <c r="R5" i="17"/>
  <c r="Q5" i="17"/>
  <c r="P5" i="17"/>
  <c r="S6" i="17" l="1"/>
  <c r="U6" i="17" s="1"/>
  <c r="V7" i="17"/>
  <c r="V9" i="17"/>
  <c r="X9" i="17" s="1"/>
  <c r="AB9" i="17" s="1"/>
  <c r="AF9" i="17" s="1"/>
  <c r="V11" i="17"/>
  <c r="V13" i="17"/>
  <c r="X13" i="17" s="1"/>
  <c r="V14" i="17"/>
  <c r="V16" i="17"/>
  <c r="V17" i="17"/>
  <c r="V19" i="17"/>
  <c r="V20" i="17"/>
  <c r="X20" i="17" s="1"/>
  <c r="V22" i="17"/>
  <c r="V23" i="17"/>
  <c r="V25" i="17"/>
  <c r="V26" i="17"/>
  <c r="V27" i="17"/>
  <c r="V28" i="17"/>
  <c r="V29" i="17"/>
  <c r="V30" i="17"/>
  <c r="V31" i="17"/>
  <c r="V32" i="17"/>
  <c r="V33" i="17"/>
  <c r="V34" i="17"/>
  <c r="V35" i="17"/>
  <c r="V36" i="17"/>
  <c r="V37" i="17"/>
  <c r="V38" i="17"/>
  <c r="V39" i="17"/>
  <c r="V40" i="17"/>
  <c r="V41" i="17"/>
  <c r="V42" i="17"/>
  <c r="V43" i="17"/>
  <c r="V44" i="17"/>
  <c r="V45" i="17"/>
  <c r="V46" i="17"/>
  <c r="V47" i="17"/>
  <c r="V48" i="17"/>
  <c r="V49" i="17"/>
  <c r="V50" i="17"/>
  <c r="V51" i="17"/>
  <c r="V52" i="17"/>
  <c r="V53" i="17"/>
  <c r="V54" i="17"/>
  <c r="V55" i="17"/>
  <c r="V56" i="17"/>
  <c r="V57" i="17"/>
  <c r="V58" i="17"/>
  <c r="V10" i="17"/>
  <c r="V12" i="17"/>
  <c r="V15" i="17"/>
  <c r="V18" i="17"/>
  <c r="V21" i="17"/>
  <c r="V24" i="17"/>
  <c r="S20" i="17"/>
  <c r="U20" i="17" s="1"/>
  <c r="S8" i="17"/>
  <c r="U8" i="17" s="1"/>
  <c r="S13" i="17"/>
  <c r="U13" i="17" s="1"/>
  <c r="C62" i="28"/>
  <c r="C27" i="28"/>
  <c r="C91" i="28"/>
  <c r="C59" i="28"/>
  <c r="C11" i="28"/>
  <c r="C78" i="28"/>
  <c r="C46" i="28"/>
  <c r="D44" i="28"/>
  <c r="C75" i="28"/>
  <c r="D12" i="28"/>
  <c r="C30" i="28"/>
  <c r="D76" i="28"/>
  <c r="C14" i="28"/>
  <c r="E56" i="28"/>
  <c r="B22" i="28"/>
  <c r="B54" i="28"/>
  <c r="D63" i="28"/>
  <c r="D31" i="28"/>
  <c r="E80" i="28"/>
  <c r="E40" i="28"/>
  <c r="D9" i="28"/>
  <c r="B51" i="28"/>
  <c r="D60" i="28"/>
  <c r="E77" i="28"/>
  <c r="B11" i="28"/>
  <c r="B27" i="28"/>
  <c r="B43" i="28"/>
  <c r="B59" i="28"/>
  <c r="B75" i="28"/>
  <c r="B14" i="28"/>
  <c r="B30" i="28"/>
  <c r="B46" i="28"/>
  <c r="B62" i="28"/>
  <c r="E16" i="28"/>
  <c r="E32" i="28"/>
  <c r="E48" i="28"/>
  <c r="E64" i="28"/>
  <c r="E24" i="28"/>
  <c r="E45" i="28"/>
  <c r="E69" i="28"/>
  <c r="E29" i="28"/>
  <c r="E53" i="28"/>
  <c r="E72" i="28"/>
  <c r="B67" i="28"/>
  <c r="B35" i="28"/>
  <c r="E13" i="28"/>
  <c r="D20" i="28"/>
  <c r="D36" i="28"/>
  <c r="D52" i="28"/>
  <c r="D68" i="28"/>
  <c r="D84" i="28"/>
  <c r="D23" i="28"/>
  <c r="D39" i="28"/>
  <c r="D55" i="28"/>
  <c r="D71" i="28"/>
  <c r="B70" i="28"/>
  <c r="B38" i="28"/>
  <c r="D79" i="28"/>
  <c r="D47" i="28"/>
  <c r="D15" i="28"/>
  <c r="E61" i="28"/>
  <c r="E21" i="28"/>
  <c r="C86" i="28"/>
  <c r="C70" i="28"/>
  <c r="C54" i="28"/>
  <c r="C38" i="28"/>
  <c r="C22" i="28"/>
  <c r="C83" i="28"/>
  <c r="C67" i="28"/>
  <c r="C51" i="28"/>
  <c r="C35" i="28"/>
  <c r="C19" i="28"/>
  <c r="B74" i="28"/>
  <c r="B66" i="28"/>
  <c r="B58" i="28"/>
  <c r="B50" i="28"/>
  <c r="B42" i="28"/>
  <c r="B34" i="28"/>
  <c r="B26" i="28"/>
  <c r="B18" i="28"/>
  <c r="B10" i="28"/>
  <c r="C90" i="28"/>
  <c r="C82" i="28"/>
  <c r="C74" i="28"/>
  <c r="C66" i="28"/>
  <c r="C58" i="28"/>
  <c r="C50" i="28"/>
  <c r="C42" i="28"/>
  <c r="C34" i="28"/>
  <c r="C26" i="28"/>
  <c r="C18" i="28"/>
  <c r="C10" i="28"/>
  <c r="D83" i="28"/>
  <c r="D75" i="28"/>
  <c r="D67" i="28"/>
  <c r="D59" i="28"/>
  <c r="D51" i="28"/>
  <c r="D43" i="28"/>
  <c r="D35" i="28"/>
  <c r="D27" i="28"/>
  <c r="D19" i="28"/>
  <c r="D11" i="28"/>
  <c r="E84" i="28"/>
  <c r="E76" i="28"/>
  <c r="E68" i="28"/>
  <c r="E60" i="28"/>
  <c r="E52" i="28"/>
  <c r="E44" i="28"/>
  <c r="E36" i="28"/>
  <c r="E28" i="28"/>
  <c r="E20" i="28"/>
  <c r="E12" i="28"/>
  <c r="B71" i="28"/>
  <c r="B63" i="28"/>
  <c r="B55" i="28"/>
  <c r="B47" i="28"/>
  <c r="B39" i="28"/>
  <c r="B31" i="28"/>
  <c r="B23" i="28"/>
  <c r="B15" i="28"/>
  <c r="C87" i="28"/>
  <c r="C79" i="28"/>
  <c r="C71" i="28"/>
  <c r="C63" i="28"/>
  <c r="C55" i="28"/>
  <c r="C47" i="28"/>
  <c r="C39" i="28"/>
  <c r="C31" i="28"/>
  <c r="C23" i="28"/>
  <c r="C15" i="28"/>
  <c r="D80" i="28"/>
  <c r="D72" i="28"/>
  <c r="D64" i="28"/>
  <c r="D56" i="28"/>
  <c r="D48" i="28"/>
  <c r="D40" i="28"/>
  <c r="D32" i="28"/>
  <c r="D24" i="28"/>
  <c r="D16" i="28"/>
  <c r="E81" i="28"/>
  <c r="E73" i="28"/>
  <c r="E65" i="28"/>
  <c r="E57" i="28"/>
  <c r="E49" i="28"/>
  <c r="E41" i="28"/>
  <c r="E33" i="28"/>
  <c r="E25" i="28"/>
  <c r="E17" i="28"/>
  <c r="E9" i="28"/>
  <c r="B73" i="28"/>
  <c r="B69" i="28"/>
  <c r="B65" i="28"/>
  <c r="B61" i="28"/>
  <c r="B57" i="28"/>
  <c r="B53" i="28"/>
  <c r="B49" i="28"/>
  <c r="B45" i="28"/>
  <c r="B41" i="28"/>
  <c r="B37" i="28"/>
  <c r="B33" i="28"/>
  <c r="B29" i="28"/>
  <c r="B25" i="28"/>
  <c r="B21" i="28"/>
  <c r="B17" i="28"/>
  <c r="B13" i="28"/>
  <c r="C89" i="28"/>
  <c r="C85" i="28"/>
  <c r="C81" i="28"/>
  <c r="C77" i="28"/>
  <c r="C73" i="28"/>
  <c r="C69" i="28"/>
  <c r="C65" i="28"/>
  <c r="C61" i="28"/>
  <c r="C57" i="28"/>
  <c r="C53" i="28"/>
  <c r="C49" i="28"/>
  <c r="C45" i="28"/>
  <c r="C41" i="28"/>
  <c r="C37" i="28"/>
  <c r="C33" i="28"/>
  <c r="C29" i="28"/>
  <c r="C25" i="28"/>
  <c r="C21" i="28"/>
  <c r="C17" i="28"/>
  <c r="C13" i="28"/>
  <c r="C9" i="28"/>
  <c r="D82" i="28"/>
  <c r="D78" i="28"/>
  <c r="D74" i="28"/>
  <c r="D70" i="28"/>
  <c r="D66" i="28"/>
  <c r="D62" i="28"/>
  <c r="D58" i="28"/>
  <c r="D54" i="28"/>
  <c r="D50" i="28"/>
  <c r="D46" i="28"/>
  <c r="D42" i="28"/>
  <c r="D38" i="28"/>
  <c r="D34" i="28"/>
  <c r="D30" i="28"/>
  <c r="D26" i="28"/>
  <c r="D22" i="28"/>
  <c r="D18" i="28"/>
  <c r="D14" i="28"/>
  <c r="D10" i="28"/>
  <c r="E83" i="28"/>
  <c r="E79" i="28"/>
  <c r="E75" i="28"/>
  <c r="E71" i="28"/>
  <c r="E67" i="28"/>
  <c r="E63" i="28"/>
  <c r="E59" i="28"/>
  <c r="E55" i="28"/>
  <c r="E51" i="28"/>
  <c r="E47" i="28"/>
  <c r="E43" i="28"/>
  <c r="E39" i="28"/>
  <c r="E35" i="28"/>
  <c r="E31" i="28"/>
  <c r="E27" i="28"/>
  <c r="E23" i="28"/>
  <c r="E19" i="28"/>
  <c r="E15" i="28"/>
  <c r="E11" i="28"/>
  <c r="B72" i="28"/>
  <c r="B68" i="28"/>
  <c r="B64" i="28"/>
  <c r="B60" i="28"/>
  <c r="B56" i="28"/>
  <c r="B52" i="28"/>
  <c r="B48" i="28"/>
  <c r="B44" i="28"/>
  <c r="B40" i="28"/>
  <c r="B36" i="28"/>
  <c r="B32" i="28"/>
  <c r="B28" i="28"/>
  <c r="B24" i="28"/>
  <c r="B20" i="28"/>
  <c r="B16" i="28"/>
  <c r="B12" i="28"/>
  <c r="C88" i="28"/>
  <c r="C84" i="28"/>
  <c r="C80" i="28"/>
  <c r="C76" i="28"/>
  <c r="C72" i="28"/>
  <c r="C68" i="28"/>
  <c r="C64" i="28"/>
  <c r="C60" i="28"/>
  <c r="C56" i="28"/>
  <c r="C52" i="28"/>
  <c r="C48" i="28"/>
  <c r="C44" i="28"/>
  <c r="C40" i="28"/>
  <c r="C36" i="28"/>
  <c r="C32" i="28"/>
  <c r="C28" i="28"/>
  <c r="C24" i="28"/>
  <c r="C20" i="28"/>
  <c r="C16" i="28"/>
  <c r="C12" i="28"/>
  <c r="D81" i="28"/>
  <c r="D77" i="28"/>
  <c r="D73" i="28"/>
  <c r="D69" i="28"/>
  <c r="D65" i="28"/>
  <c r="D61" i="28"/>
  <c r="D57" i="28"/>
  <c r="D53" i="28"/>
  <c r="D49" i="28"/>
  <c r="D45" i="28"/>
  <c r="D41" i="28"/>
  <c r="D37" i="28"/>
  <c r="D33" i="28"/>
  <c r="D29" i="28"/>
  <c r="D25" i="28"/>
  <c r="D21" i="28"/>
  <c r="D17" i="28"/>
  <c r="D13" i="28"/>
  <c r="E82" i="28"/>
  <c r="E78" i="28"/>
  <c r="E74" i="28"/>
  <c r="E70" i="28"/>
  <c r="E66" i="28"/>
  <c r="E62" i="28"/>
  <c r="E58" i="28"/>
  <c r="E54" i="28"/>
  <c r="E50" i="28"/>
  <c r="E46" i="28"/>
  <c r="E42" i="28"/>
  <c r="E38" i="28"/>
  <c r="E34" i="28"/>
  <c r="E30" i="28"/>
  <c r="E26" i="28"/>
  <c r="E22" i="28"/>
  <c r="E18" i="28"/>
  <c r="E14" i="28"/>
  <c r="E10" i="28"/>
  <c r="AB13" i="17"/>
  <c r="AF13" i="17" s="1"/>
  <c r="AB8" i="17"/>
  <c r="AF8" i="17" s="1"/>
  <c r="AB20" i="17"/>
  <c r="AF20" i="17" s="1"/>
  <c r="X6" i="17" l="1"/>
  <c r="S7" i="17"/>
  <c r="Z8" i="17"/>
  <c r="AD8" i="17" s="1"/>
  <c r="W8" i="17"/>
  <c r="AA8" i="17" s="1"/>
  <c r="AE8" i="17" s="1"/>
  <c r="S10" i="17"/>
  <c r="U10" i="17" s="1"/>
  <c r="X10" i="17"/>
  <c r="AB10" i="17" s="1"/>
  <c r="AF10" i="17" s="1"/>
  <c r="S51" i="17"/>
  <c r="U51" i="17" s="1"/>
  <c r="X51" i="17"/>
  <c r="AB51" i="17" s="1"/>
  <c r="AF51" i="17" s="1"/>
  <c r="S47" i="17"/>
  <c r="U47" i="17" s="1"/>
  <c r="X47" i="17"/>
  <c r="S39" i="17"/>
  <c r="U39" i="17" s="1"/>
  <c r="X39" i="17"/>
  <c r="AB39" i="17" s="1"/>
  <c r="AF39" i="17" s="1"/>
  <c r="S31" i="17"/>
  <c r="U31" i="17" s="1"/>
  <c r="X31" i="17"/>
  <c r="AB31" i="17" s="1"/>
  <c r="AF31" i="17" s="1"/>
  <c r="S22" i="17"/>
  <c r="U22" i="17" s="1"/>
  <c r="X22" i="17"/>
  <c r="AB22" i="17" s="1"/>
  <c r="AF22" i="17" s="1"/>
  <c r="Z13" i="17"/>
  <c r="AD13" i="17" s="1"/>
  <c r="W13" i="17"/>
  <c r="AA13" i="17" s="1"/>
  <c r="AE13" i="17" s="1"/>
  <c r="S24" i="17"/>
  <c r="U24" i="17" s="1"/>
  <c r="X24" i="17"/>
  <c r="AB24" i="17" s="1"/>
  <c r="AF24" i="17" s="1"/>
  <c r="S56" i="17"/>
  <c r="U56" i="17" s="1"/>
  <c r="X56" i="17"/>
  <c r="AB56" i="17" s="1"/>
  <c r="AF56" i="17" s="1"/>
  <c r="S52" i="17"/>
  <c r="U52" i="17" s="1"/>
  <c r="X52" i="17"/>
  <c r="AB52" i="17" s="1"/>
  <c r="AF52" i="17" s="1"/>
  <c r="S48" i="17"/>
  <c r="U48" i="17" s="1"/>
  <c r="X48" i="17"/>
  <c r="AB48" i="17" s="1"/>
  <c r="AF48" i="17" s="1"/>
  <c r="X44" i="17"/>
  <c r="AB44" i="17" s="1"/>
  <c r="AF44" i="17" s="1"/>
  <c r="S40" i="17"/>
  <c r="U40" i="17" s="1"/>
  <c r="X40" i="17"/>
  <c r="S36" i="17"/>
  <c r="U36" i="17" s="1"/>
  <c r="X36" i="17"/>
  <c r="S32" i="17"/>
  <c r="U32" i="17" s="1"/>
  <c r="X32" i="17"/>
  <c r="AB32" i="17" s="1"/>
  <c r="AF32" i="17" s="1"/>
  <c r="S28" i="17"/>
  <c r="U28" i="17" s="1"/>
  <c r="X28" i="17"/>
  <c r="AB28" i="17" s="1"/>
  <c r="AF28" i="17" s="1"/>
  <c r="S23" i="17"/>
  <c r="U23" i="17" s="1"/>
  <c r="X23" i="17"/>
  <c r="AB23" i="17" s="1"/>
  <c r="AF23" i="17" s="1"/>
  <c r="S17" i="17"/>
  <c r="U17" i="17" s="1"/>
  <c r="X17" i="17"/>
  <c r="AB17" i="17" s="1"/>
  <c r="AF17" i="17" s="1"/>
  <c r="S21" i="17"/>
  <c r="U21" i="17" s="1"/>
  <c r="X21" i="17"/>
  <c r="AB21" i="17" s="1"/>
  <c r="AF21" i="17" s="1"/>
  <c r="S55" i="17"/>
  <c r="U55" i="17" s="1"/>
  <c r="X55" i="17"/>
  <c r="AB55" i="17" s="1"/>
  <c r="AF55" i="17" s="1"/>
  <c r="S43" i="17"/>
  <c r="U43" i="17" s="1"/>
  <c r="X43" i="17"/>
  <c r="AB43" i="17" s="1"/>
  <c r="AF43" i="17" s="1"/>
  <c r="S35" i="17"/>
  <c r="U35" i="17" s="1"/>
  <c r="X35" i="17"/>
  <c r="AB35" i="17" s="1"/>
  <c r="AF35" i="17" s="1"/>
  <c r="S27" i="17"/>
  <c r="U27" i="17" s="1"/>
  <c r="X27" i="17"/>
  <c r="AB27" i="17" s="1"/>
  <c r="AF27" i="17" s="1"/>
  <c r="S16" i="17"/>
  <c r="U16" i="17" s="1"/>
  <c r="X16" i="17"/>
  <c r="AB16" i="17" s="1"/>
  <c r="AF16" i="17" s="1"/>
  <c r="Z20" i="17"/>
  <c r="AD20" i="17" s="1"/>
  <c r="W20" i="17"/>
  <c r="AA20" i="17" s="1"/>
  <c r="AE20" i="17" s="1"/>
  <c r="S18" i="17"/>
  <c r="U18" i="17" s="1"/>
  <c r="X18" i="17"/>
  <c r="S58" i="17"/>
  <c r="U58" i="17" s="1"/>
  <c r="X58" i="17"/>
  <c r="S54" i="17"/>
  <c r="U54" i="17" s="1"/>
  <c r="X54" i="17"/>
  <c r="AB54" i="17" s="1"/>
  <c r="AF54" i="17" s="1"/>
  <c r="S50" i="17"/>
  <c r="U50" i="17" s="1"/>
  <c r="X50" i="17"/>
  <c r="AB50" i="17" s="1"/>
  <c r="AF50" i="17" s="1"/>
  <c r="S46" i="17"/>
  <c r="U46" i="17" s="1"/>
  <c r="X46" i="17"/>
  <c r="AB46" i="17" s="1"/>
  <c r="AF46" i="17" s="1"/>
  <c r="S42" i="17"/>
  <c r="U42" i="17" s="1"/>
  <c r="X42" i="17"/>
  <c r="AB42" i="17" s="1"/>
  <c r="AF42" i="17" s="1"/>
  <c r="S38" i="17"/>
  <c r="U38" i="17" s="1"/>
  <c r="X38" i="17"/>
  <c r="AB38" i="17" s="1"/>
  <c r="AF38" i="17" s="1"/>
  <c r="S34" i="17"/>
  <c r="U34" i="17" s="1"/>
  <c r="X34" i="17"/>
  <c r="AB34" i="17" s="1"/>
  <c r="AF34" i="17" s="1"/>
  <c r="S30" i="17"/>
  <c r="U30" i="17" s="1"/>
  <c r="X30" i="17"/>
  <c r="AB30" i="17" s="1"/>
  <c r="AF30" i="17" s="1"/>
  <c r="S26" i="17"/>
  <c r="U26" i="17" s="1"/>
  <c r="X26" i="17"/>
  <c r="AB26" i="17" s="1"/>
  <c r="AF26" i="17" s="1"/>
  <c r="S14" i="17"/>
  <c r="U14" i="17" s="1"/>
  <c r="X14" i="17"/>
  <c r="AB14" i="17" s="1"/>
  <c r="AF14" i="17" s="1"/>
  <c r="S9" i="17"/>
  <c r="U9" i="17" s="1"/>
  <c r="S15" i="17"/>
  <c r="U15" i="17" s="1"/>
  <c r="X15" i="17"/>
  <c r="AB15" i="17" s="1"/>
  <c r="AF15" i="17" s="1"/>
  <c r="S57" i="17"/>
  <c r="U57" i="17" s="1"/>
  <c r="X57" i="17"/>
  <c r="AB57" i="17" s="1"/>
  <c r="AF57" i="17" s="1"/>
  <c r="S53" i="17"/>
  <c r="U53" i="17" s="1"/>
  <c r="X53" i="17"/>
  <c r="AB53" i="17" s="1"/>
  <c r="AF53" i="17" s="1"/>
  <c r="S49" i="17"/>
  <c r="U49" i="17" s="1"/>
  <c r="X49" i="17"/>
  <c r="AB49" i="17" s="1"/>
  <c r="AF49" i="17" s="1"/>
  <c r="S45" i="17"/>
  <c r="U45" i="17" s="1"/>
  <c r="X45" i="17"/>
  <c r="AB45" i="17" s="1"/>
  <c r="AF45" i="17" s="1"/>
  <c r="S41" i="17"/>
  <c r="U41" i="17" s="1"/>
  <c r="X41" i="17"/>
  <c r="AB41" i="17" s="1"/>
  <c r="AF41" i="17" s="1"/>
  <c r="S37" i="17"/>
  <c r="U37" i="17" s="1"/>
  <c r="X37" i="17"/>
  <c r="AB37" i="17" s="1"/>
  <c r="AF37" i="17" s="1"/>
  <c r="S33" i="17"/>
  <c r="X33" i="17"/>
  <c r="AB33" i="17" s="1"/>
  <c r="AF33" i="17" s="1"/>
  <c r="S29" i="17"/>
  <c r="U29" i="17" s="1"/>
  <c r="X29" i="17"/>
  <c r="AB29" i="17" s="1"/>
  <c r="AF29" i="17" s="1"/>
  <c r="S25" i="17"/>
  <c r="U25" i="17" s="1"/>
  <c r="X25" i="17"/>
  <c r="AB25" i="17" s="1"/>
  <c r="AF25" i="17" s="1"/>
  <c r="S19" i="17"/>
  <c r="U19" i="17" s="1"/>
  <c r="X19" i="17"/>
  <c r="AB19" i="17" s="1"/>
  <c r="AF19" i="17" s="1"/>
  <c r="X12" i="17"/>
  <c r="AB12" i="17" s="1"/>
  <c r="AF12" i="17" s="1"/>
  <c r="S11" i="17"/>
  <c r="U11" i="17" s="1"/>
  <c r="X11" i="17"/>
  <c r="AB11" i="17" s="1"/>
  <c r="AF11" i="17" s="1"/>
  <c r="W6" i="17"/>
  <c r="AB18" i="17"/>
  <c r="AF18" i="17" s="1"/>
  <c r="AB58" i="17"/>
  <c r="AF58" i="17" s="1"/>
  <c r="AB40" i="17"/>
  <c r="AF40" i="17" s="1"/>
  <c r="AB36" i="17"/>
  <c r="AF36" i="17" s="1"/>
  <c r="S44" i="17"/>
  <c r="U44" i="17" s="1"/>
  <c r="S12" i="17"/>
  <c r="U12" i="17" s="1"/>
  <c r="AB47" i="17"/>
  <c r="AF47" i="17" s="1"/>
  <c r="B9" i="28"/>
  <c r="B19" i="28"/>
  <c r="I9" i="28"/>
  <c r="H9" i="28"/>
  <c r="U7" i="17" l="1"/>
  <c r="W33" i="17"/>
  <c r="AA33" i="17" s="1"/>
  <c r="AE33" i="17" s="1"/>
  <c r="U33" i="17"/>
  <c r="Z55" i="17"/>
  <c r="AD55" i="17" s="1"/>
  <c r="Z7" i="17"/>
  <c r="X7" i="17"/>
  <c r="W7" i="17" s="1"/>
  <c r="W29" i="17"/>
  <c r="AA29" i="17" s="1"/>
  <c r="AE29" i="17" s="1"/>
  <c r="Z29" i="17"/>
  <c r="AD29" i="17" s="1"/>
  <c r="Z53" i="17"/>
  <c r="AD53" i="17" s="1"/>
  <c r="W53" i="17"/>
  <c r="AA53" i="17" s="1"/>
  <c r="AE53" i="17" s="1"/>
  <c r="Z34" i="17"/>
  <c r="AD34" i="17" s="1"/>
  <c r="W34" i="17"/>
  <c r="AA34" i="17" s="1"/>
  <c r="AE34" i="17" s="1"/>
  <c r="Z50" i="17"/>
  <c r="AD50" i="17" s="1"/>
  <c r="W50" i="17"/>
  <c r="AA50" i="17" s="1"/>
  <c r="AE50" i="17" s="1"/>
  <c r="Z27" i="17"/>
  <c r="AD27" i="17" s="1"/>
  <c r="W27" i="17"/>
  <c r="AA27" i="17" s="1"/>
  <c r="AE27" i="17" s="1"/>
  <c r="Z43" i="17"/>
  <c r="AD43" i="17" s="1"/>
  <c r="W43" i="17"/>
  <c r="W32" i="17"/>
  <c r="AA32" i="17" s="1"/>
  <c r="AE32" i="17" s="1"/>
  <c r="Z32" i="17"/>
  <c r="AD32" i="17" s="1"/>
  <c r="Z40" i="17"/>
  <c r="AD40" i="17" s="1"/>
  <c r="W40" i="17"/>
  <c r="AA40" i="17" s="1"/>
  <c r="AE40" i="17" s="1"/>
  <c r="Z48" i="17"/>
  <c r="AD48" i="17" s="1"/>
  <c r="W48" i="17"/>
  <c r="AA48" i="17" s="1"/>
  <c r="AE48" i="17" s="1"/>
  <c r="Z56" i="17"/>
  <c r="AD56" i="17" s="1"/>
  <c r="W56" i="17"/>
  <c r="AA56" i="17" s="1"/>
  <c r="AE56" i="17" s="1"/>
  <c r="W31" i="17"/>
  <c r="AA31" i="17" s="1"/>
  <c r="AE31" i="17" s="1"/>
  <c r="Z31" i="17"/>
  <c r="AD31" i="17" s="1"/>
  <c r="W47" i="17"/>
  <c r="Z10" i="17"/>
  <c r="AD10" i="17" s="1"/>
  <c r="W10" i="17"/>
  <c r="AA10" i="17" s="1"/>
  <c r="AE10" i="17" s="1"/>
  <c r="W19" i="17"/>
  <c r="AA19" i="17" s="1"/>
  <c r="AE19" i="17" s="1"/>
  <c r="Z19" i="17"/>
  <c r="AD19" i="17" s="1"/>
  <c r="W45" i="17"/>
  <c r="AA45" i="17" s="1"/>
  <c r="AE45" i="17" s="1"/>
  <c r="Z45" i="17"/>
  <c r="AD45" i="17" s="1"/>
  <c r="Z15" i="17"/>
  <c r="AD15" i="17" s="1"/>
  <c r="W15" i="17"/>
  <c r="AA15" i="17" s="1"/>
  <c r="AE15" i="17" s="1"/>
  <c r="Z44" i="17"/>
  <c r="AD44" i="17" s="1"/>
  <c r="W44" i="17"/>
  <c r="AA44" i="17" s="1"/>
  <c r="AE44" i="17" s="1"/>
  <c r="Z9" i="17"/>
  <c r="AD9" i="17" s="1"/>
  <c r="W9" i="17"/>
  <c r="AA9" i="17" s="1"/>
  <c r="AE9" i="17" s="1"/>
  <c r="W42" i="17"/>
  <c r="AA42" i="17" s="1"/>
  <c r="AE42" i="17" s="1"/>
  <c r="Z42" i="17"/>
  <c r="AD42" i="17" s="1"/>
  <c r="Z58" i="17"/>
  <c r="AD58" i="17" s="1"/>
  <c r="W58" i="17"/>
  <c r="W23" i="17"/>
  <c r="AA23" i="17" s="1"/>
  <c r="AE23" i="17" s="1"/>
  <c r="Z23" i="17"/>
  <c r="AD23" i="17" s="1"/>
  <c r="Z33" i="17"/>
  <c r="AD33" i="17" s="1"/>
  <c r="W57" i="17"/>
  <c r="AA57" i="17" s="1"/>
  <c r="AE57" i="17" s="1"/>
  <c r="Z57" i="17"/>
  <c r="AD57" i="17" s="1"/>
  <c r="W37" i="17"/>
  <c r="AA37" i="17" s="1"/>
  <c r="AE37" i="17" s="1"/>
  <c r="Z37" i="17"/>
  <c r="AD37" i="17" s="1"/>
  <c r="W26" i="17"/>
  <c r="AA26" i="17" s="1"/>
  <c r="AE26" i="17" s="1"/>
  <c r="Z26" i="17"/>
  <c r="AD26" i="17" s="1"/>
  <c r="W21" i="17"/>
  <c r="Z21" i="17"/>
  <c r="AD21" i="17" s="1"/>
  <c r="W25" i="17"/>
  <c r="AA25" i="17" s="1"/>
  <c r="AE25" i="17" s="1"/>
  <c r="Z25" i="17"/>
  <c r="AD25" i="17" s="1"/>
  <c r="W41" i="17"/>
  <c r="AA41" i="17" s="1"/>
  <c r="AE41" i="17" s="1"/>
  <c r="Z41" i="17"/>
  <c r="AD41" i="17" s="1"/>
  <c r="W49" i="17"/>
  <c r="AA49" i="17" s="1"/>
  <c r="AE49" i="17" s="1"/>
  <c r="Z49" i="17"/>
  <c r="AD49" i="17" s="1"/>
  <c r="Z47" i="17"/>
  <c r="AD47" i="17" s="1"/>
  <c r="W14" i="17"/>
  <c r="AA14" i="17" s="1"/>
  <c r="AE14" i="17" s="1"/>
  <c r="Z14" i="17"/>
  <c r="AD14" i="17" s="1"/>
  <c r="W30" i="17"/>
  <c r="AA30" i="17" s="1"/>
  <c r="AE30" i="17" s="1"/>
  <c r="Z30" i="17"/>
  <c r="AD30" i="17" s="1"/>
  <c r="W38" i="17"/>
  <c r="AA38" i="17" s="1"/>
  <c r="AE38" i="17" s="1"/>
  <c r="Z38" i="17"/>
  <c r="AD38" i="17" s="1"/>
  <c r="W46" i="17"/>
  <c r="AA46" i="17" s="1"/>
  <c r="AE46" i="17" s="1"/>
  <c r="Z46" i="17"/>
  <c r="AD46" i="17" s="1"/>
  <c r="W54" i="17"/>
  <c r="AA54" i="17" s="1"/>
  <c r="AE54" i="17" s="1"/>
  <c r="Z54" i="17"/>
  <c r="AD54" i="17" s="1"/>
  <c r="Z18" i="17"/>
  <c r="AD18" i="17" s="1"/>
  <c r="W18" i="17"/>
  <c r="AA18" i="17" s="1"/>
  <c r="AE18" i="17" s="1"/>
  <c r="Z16" i="17"/>
  <c r="AD16" i="17" s="1"/>
  <c r="W16" i="17"/>
  <c r="AA16" i="17" s="1"/>
  <c r="AE16" i="17" s="1"/>
  <c r="W35" i="17"/>
  <c r="AA35" i="17" s="1"/>
  <c r="AE35" i="17" s="1"/>
  <c r="Z35" i="17"/>
  <c r="AD35" i="17" s="1"/>
  <c r="W55" i="17"/>
  <c r="AA55" i="17" s="1"/>
  <c r="AE55" i="17" s="1"/>
  <c r="Z17" i="17"/>
  <c r="AD17" i="17" s="1"/>
  <c r="W17" i="17"/>
  <c r="AA17" i="17" s="1"/>
  <c r="AE17" i="17" s="1"/>
  <c r="Z28" i="17"/>
  <c r="AD28" i="17" s="1"/>
  <c r="W28" i="17"/>
  <c r="AA28" i="17" s="1"/>
  <c r="AE28" i="17" s="1"/>
  <c r="Z36" i="17"/>
  <c r="AD36" i="17" s="1"/>
  <c r="W36" i="17"/>
  <c r="AA36" i="17" s="1"/>
  <c r="AE36" i="17" s="1"/>
  <c r="Z52" i="17"/>
  <c r="AD52" i="17" s="1"/>
  <c r="W52" i="17"/>
  <c r="AA52" i="17" s="1"/>
  <c r="AE52" i="17" s="1"/>
  <c r="Z24" i="17"/>
  <c r="AD24" i="17" s="1"/>
  <c r="W24" i="17"/>
  <c r="AA24" i="17" s="1"/>
  <c r="AE24" i="17" s="1"/>
  <c r="W22" i="17"/>
  <c r="AA22" i="17" s="1"/>
  <c r="AE22" i="17" s="1"/>
  <c r="Z22" i="17"/>
  <c r="AD22" i="17" s="1"/>
  <c r="W39" i="17"/>
  <c r="AA39" i="17" s="1"/>
  <c r="AE39" i="17" s="1"/>
  <c r="Z39" i="17"/>
  <c r="AD39" i="17" s="1"/>
  <c r="W51" i="17"/>
  <c r="AA51" i="17" s="1"/>
  <c r="AE51" i="17" s="1"/>
  <c r="Z51" i="17"/>
  <c r="AD51" i="17" s="1"/>
  <c r="Z12" i="17"/>
  <c r="AD12" i="17" s="1"/>
  <c r="W12" i="17"/>
  <c r="AA12" i="17" s="1"/>
  <c r="AE12" i="17" s="1"/>
  <c r="Z11" i="17"/>
  <c r="AD11" i="17" s="1"/>
  <c r="W11" i="17"/>
  <c r="AA11" i="17" s="1"/>
  <c r="AE11" i="17" s="1"/>
  <c r="AA58" i="17"/>
  <c r="AE58" i="17" s="1"/>
  <c r="AA21" i="17"/>
  <c r="AE21" i="17" s="1"/>
  <c r="AA43" i="17"/>
  <c r="AE43" i="17" s="1"/>
  <c r="AA47" i="17"/>
  <c r="AE47" i="17" s="1"/>
  <c r="F9" i="28"/>
  <c r="B8" i="28"/>
  <c r="I11" i="28"/>
  <c r="I8" i="28"/>
  <c r="AC6" i="17" s="1"/>
  <c r="I12" i="28"/>
  <c r="I16" i="28"/>
  <c r="I20" i="28"/>
  <c r="I24" i="28"/>
  <c r="I28" i="28"/>
  <c r="I32" i="28"/>
  <c r="I36" i="28"/>
  <c r="I40" i="28"/>
  <c r="I44" i="28"/>
  <c r="I48" i="28"/>
  <c r="I52" i="28"/>
  <c r="I56" i="28"/>
  <c r="I60" i="28"/>
  <c r="I64" i="28"/>
  <c r="I68" i="28"/>
  <c r="I72" i="28"/>
  <c r="I76" i="28"/>
  <c r="I80" i="28"/>
  <c r="I84" i="28"/>
  <c r="I13" i="28"/>
  <c r="I17" i="28"/>
  <c r="I21" i="28"/>
  <c r="I25" i="28"/>
  <c r="I29" i="28"/>
  <c r="I33" i="28"/>
  <c r="I37" i="28"/>
  <c r="I41" i="28"/>
  <c r="I45" i="28"/>
  <c r="I49" i="28"/>
  <c r="I53" i="28"/>
  <c r="I57" i="28"/>
  <c r="I61" i="28"/>
  <c r="I65" i="28"/>
  <c r="I69" i="28"/>
  <c r="I73" i="28"/>
  <c r="I77" i="28"/>
  <c r="I81" i="28"/>
  <c r="I15" i="28"/>
  <c r="I23" i="28"/>
  <c r="I31" i="28"/>
  <c r="I39" i="28"/>
  <c r="I47" i="28"/>
  <c r="I55" i="28"/>
  <c r="I63" i="28"/>
  <c r="I71" i="28"/>
  <c r="I79" i="28"/>
  <c r="I18" i="28"/>
  <c r="I26" i="28"/>
  <c r="I34" i="28"/>
  <c r="I42" i="28"/>
  <c r="I50" i="28"/>
  <c r="I58" i="28"/>
  <c r="I66" i="28"/>
  <c r="I74" i="28"/>
  <c r="I82" i="28"/>
  <c r="E8" i="28"/>
  <c r="I19" i="28"/>
  <c r="I27" i="28"/>
  <c r="I35" i="28"/>
  <c r="I43" i="28"/>
  <c r="I51" i="28"/>
  <c r="I59" i="28"/>
  <c r="I67" i="28"/>
  <c r="I75" i="28"/>
  <c r="I83" i="28"/>
  <c r="I38" i="28"/>
  <c r="I70" i="28"/>
  <c r="I14" i="28"/>
  <c r="I46" i="28"/>
  <c r="I78" i="28"/>
  <c r="I22" i="28"/>
  <c r="I54" i="28"/>
  <c r="I30" i="28"/>
  <c r="I62" i="28"/>
  <c r="I10" i="28"/>
  <c r="H11" i="28"/>
  <c r="H15" i="28"/>
  <c r="H19" i="28"/>
  <c r="H23" i="28"/>
  <c r="AC7" i="17" s="1"/>
  <c r="H27" i="28"/>
  <c r="H31" i="28"/>
  <c r="H35" i="28"/>
  <c r="H39" i="28"/>
  <c r="H43" i="28"/>
  <c r="H47" i="28"/>
  <c r="H51" i="28"/>
  <c r="H55" i="28"/>
  <c r="H59" i="28"/>
  <c r="H63" i="28"/>
  <c r="H67" i="28"/>
  <c r="H71" i="28"/>
  <c r="H75" i="28"/>
  <c r="H79" i="28"/>
  <c r="H83" i="28"/>
  <c r="H8" i="28"/>
  <c r="H12" i="28"/>
  <c r="H16" i="28"/>
  <c r="H20" i="28"/>
  <c r="H24" i="28"/>
  <c r="H28" i="28"/>
  <c r="H32" i="28"/>
  <c r="H36" i="28"/>
  <c r="H40" i="28"/>
  <c r="H44" i="28"/>
  <c r="H48" i="28"/>
  <c r="H52" i="28"/>
  <c r="H56" i="28"/>
  <c r="H60" i="28"/>
  <c r="H64" i="28"/>
  <c r="H68" i="28"/>
  <c r="H72" i="28"/>
  <c r="H76" i="28"/>
  <c r="H80" i="28"/>
  <c r="H84" i="28"/>
  <c r="H14" i="28"/>
  <c r="H22" i="28"/>
  <c r="H30" i="28"/>
  <c r="H38" i="28"/>
  <c r="H46" i="28"/>
  <c r="H54" i="28"/>
  <c r="H62" i="28"/>
  <c r="H70" i="28"/>
  <c r="H78" i="28"/>
  <c r="H17" i="28"/>
  <c r="H25" i="28"/>
  <c r="H33" i="28"/>
  <c r="H41" i="28"/>
  <c r="H49" i="28"/>
  <c r="H57" i="28"/>
  <c r="H65" i="28"/>
  <c r="H73" i="28"/>
  <c r="H81" i="28"/>
  <c r="H18" i="28"/>
  <c r="H26" i="28"/>
  <c r="H34" i="28"/>
  <c r="H42" i="28"/>
  <c r="H50" i="28"/>
  <c r="H58" i="28"/>
  <c r="H66" i="28"/>
  <c r="H74" i="28"/>
  <c r="H82" i="28"/>
  <c r="H21" i="28"/>
  <c r="H53" i="28"/>
  <c r="H13" i="28"/>
  <c r="H29" i="28"/>
  <c r="H61" i="28"/>
  <c r="H37" i="28"/>
  <c r="H69" i="28"/>
  <c r="H45" i="28"/>
  <c r="H77" i="28"/>
  <c r="D8" i="28"/>
  <c r="H10" i="28"/>
  <c r="G9" i="28"/>
  <c r="C8" i="28"/>
  <c r="Q4" i="19"/>
  <c r="B1" i="28"/>
  <c r="U5" i="17" l="1"/>
  <c r="AA7" i="17"/>
  <c r="AE7" i="17" s="1"/>
  <c r="AB7" i="17"/>
  <c r="AF7" i="17" s="1"/>
  <c r="G49" i="28"/>
  <c r="G28" i="28"/>
  <c r="G10" i="28"/>
  <c r="G8" i="28"/>
  <c r="G25" i="28"/>
  <c r="G55" i="28"/>
  <c r="G68" i="28"/>
  <c r="G33" i="28"/>
  <c r="G88" i="28"/>
  <c r="G77" i="28"/>
  <c r="G90" i="28"/>
  <c r="G73" i="28"/>
  <c r="G36" i="28"/>
  <c r="G12" i="28"/>
  <c r="G72" i="28"/>
  <c r="G87" i="28"/>
  <c r="G74" i="28"/>
  <c r="G57" i="28"/>
  <c r="G20" i="28"/>
  <c r="G44" i="28"/>
  <c r="G40" i="28"/>
  <c r="G71" i="28"/>
  <c r="G42" i="28"/>
  <c r="G56" i="28"/>
  <c r="G61" i="28"/>
  <c r="G23" i="28"/>
  <c r="G26" i="28"/>
  <c r="AD7" i="17"/>
  <c r="G89" i="28"/>
  <c r="G84" i="28"/>
  <c r="G81" i="28"/>
  <c r="G60" i="28"/>
  <c r="G80" i="28"/>
  <c r="G24" i="28"/>
  <c r="G29" i="28"/>
  <c r="G39" i="28"/>
  <c r="G58" i="28"/>
  <c r="G41" i="28"/>
  <c r="G52" i="28"/>
  <c r="G65" i="28"/>
  <c r="G76" i="28"/>
  <c r="G17" i="28"/>
  <c r="G64" i="28"/>
  <c r="G32" i="28"/>
  <c r="G85" i="28"/>
  <c r="G53" i="28"/>
  <c r="G21" i="28"/>
  <c r="G83" i="28"/>
  <c r="G67" i="28"/>
  <c r="G51" i="28"/>
  <c r="G35" i="28"/>
  <c r="G19" i="28"/>
  <c r="G86" i="28"/>
  <c r="G70" i="28"/>
  <c r="G54" i="28"/>
  <c r="G38" i="28"/>
  <c r="G22" i="28"/>
  <c r="G45" i="28"/>
  <c r="G13" i="28"/>
  <c r="G79" i="28"/>
  <c r="G63" i="28"/>
  <c r="G47" i="28"/>
  <c r="G31" i="28"/>
  <c r="G15" i="28"/>
  <c r="G82" i="28"/>
  <c r="G66" i="28"/>
  <c r="G50" i="28"/>
  <c r="G34" i="28"/>
  <c r="G18" i="28"/>
  <c r="G48" i="28"/>
  <c r="G16" i="28"/>
  <c r="G69" i="28"/>
  <c r="G37" i="28"/>
  <c r="G91" i="28"/>
  <c r="G75" i="28"/>
  <c r="G59" i="28"/>
  <c r="G43" i="28"/>
  <c r="G27" i="28"/>
  <c r="G11" i="28"/>
  <c r="G78" i="28"/>
  <c r="G62" i="28"/>
  <c r="G46" i="28"/>
  <c r="G30" i="28"/>
  <c r="G14" i="28"/>
  <c r="F25" i="28"/>
  <c r="F61" i="28"/>
  <c r="F10" i="28"/>
  <c r="F74" i="28"/>
  <c r="F36" i="28"/>
  <c r="F71" i="28"/>
  <c r="F65" i="28"/>
  <c r="F44" i="28"/>
  <c r="F56" i="28"/>
  <c r="F39" i="28"/>
  <c r="F17" i="28"/>
  <c r="F12" i="28"/>
  <c r="F24" i="28"/>
  <c r="F70" i="28"/>
  <c r="F68" i="28"/>
  <c r="F40" i="28"/>
  <c r="F45" i="28"/>
  <c r="F63" i="28"/>
  <c r="F31" i="28"/>
  <c r="F54" i="28"/>
  <c r="F29" i="28"/>
  <c r="F55" i="28"/>
  <c r="F23" i="28"/>
  <c r="F38" i="28"/>
  <c r="F57" i="28"/>
  <c r="F72" i="28"/>
  <c r="F8" i="28"/>
  <c r="F13" i="28"/>
  <c r="F47" i="28"/>
  <c r="F15" i="28"/>
  <c r="F22" i="28"/>
  <c r="F33" i="28"/>
  <c r="F60" i="28"/>
  <c r="F73" i="28"/>
  <c r="F49" i="28"/>
  <c r="F20" i="28"/>
  <c r="F48" i="28"/>
  <c r="F16" i="28"/>
  <c r="F53" i="28"/>
  <c r="F21" i="28"/>
  <c r="F67" i="28"/>
  <c r="F51" i="28"/>
  <c r="F35" i="28"/>
  <c r="F19" i="28"/>
  <c r="F66" i="28"/>
  <c r="F50" i="28"/>
  <c r="F34" i="28"/>
  <c r="F18" i="28"/>
  <c r="F62" i="28"/>
  <c r="F46" i="28"/>
  <c r="F30" i="28"/>
  <c r="F14" i="28"/>
  <c r="F28" i="28"/>
  <c r="F41" i="28"/>
  <c r="F52" i="28"/>
  <c r="F64" i="28"/>
  <c r="F32" i="28"/>
  <c r="F69" i="28"/>
  <c r="F37" i="28"/>
  <c r="F75" i="28"/>
  <c r="F59" i="28"/>
  <c r="F43" i="28"/>
  <c r="F27" i="28"/>
  <c r="F11" i="28"/>
  <c r="F58" i="28"/>
  <c r="F42" i="28"/>
  <c r="F26" i="28"/>
  <c r="F7" i="28"/>
  <c r="B7" i="28"/>
  <c r="G7" i="28"/>
  <c r="C7" i="28"/>
  <c r="I7" i="28"/>
  <c r="E7" i="28"/>
  <c r="H7" i="28"/>
  <c r="D7" i="28"/>
  <c r="AB6" i="17"/>
  <c r="AF6" i="17" s="1"/>
  <c r="G6" i="28" l="1"/>
  <c r="C6" i="28"/>
  <c r="I6" i="28"/>
  <c r="E6" i="28"/>
  <c r="H6" i="28"/>
  <c r="D6" i="28"/>
  <c r="F6" i="28"/>
  <c r="B6" i="28"/>
  <c r="Z6" i="17"/>
  <c r="AD6" i="17" s="1"/>
  <c r="AA6" i="17"/>
  <c r="AE6" i="17" l="1"/>
  <c r="AE5" i="17" s="1"/>
  <c r="H5" i="28"/>
  <c r="D5" i="28"/>
  <c r="F5" i="28"/>
  <c r="B5" i="28"/>
  <c r="I5" i="28"/>
  <c r="E5" i="28"/>
  <c r="G5" i="28"/>
  <c r="C5" i="28"/>
  <c r="H4" i="28" l="1"/>
  <c r="D4" i="28"/>
  <c r="F4" i="28"/>
  <c r="B4" i="28"/>
  <c r="I4" i="28"/>
  <c r="E4" i="28"/>
  <c r="G4" i="28"/>
  <c r="C4" i="28"/>
  <c r="F3" i="28" l="1"/>
  <c r="B3" i="28"/>
  <c r="I3" i="28"/>
  <c r="E3" i="28"/>
  <c r="C3" i="28"/>
  <c r="G3" i="28"/>
  <c r="H3" i="28"/>
  <c r="D3" i="28"/>
  <c r="A11" i="19"/>
  <c r="A12" i="19"/>
  <c r="A13" i="19"/>
  <c r="A14" i="19"/>
  <c r="A15" i="19"/>
  <c r="A16" i="19"/>
  <c r="A17" i="19"/>
  <c r="A18" i="19"/>
  <c r="A19" i="19"/>
  <c r="A20" i="19"/>
  <c r="A21" i="19"/>
  <c r="A22" i="19"/>
  <c r="A23" i="19"/>
  <c r="A24" i="19"/>
  <c r="A25" i="19"/>
  <c r="A26" i="19"/>
  <c r="A27" i="19"/>
  <c r="A28" i="19"/>
  <c r="A29" i="19"/>
  <c r="A30" i="19"/>
  <c r="A31" i="19"/>
  <c r="A32" i="19"/>
  <c r="A33" i="19"/>
  <c r="A34" i="19"/>
  <c r="A35" i="19"/>
  <c r="A36" i="19"/>
  <c r="A37" i="19"/>
  <c r="A38" i="19"/>
  <c r="A39" i="19"/>
  <c r="A40" i="19"/>
  <c r="A41" i="19"/>
  <c r="A42" i="19"/>
  <c r="A43" i="19"/>
  <c r="A44" i="19"/>
  <c r="A45" i="19"/>
  <c r="A46" i="19"/>
  <c r="A47" i="19"/>
  <c r="A48" i="19"/>
  <c r="A49" i="19"/>
  <c r="A50" i="19"/>
  <c r="A51" i="19"/>
  <c r="A52" i="19"/>
  <c r="A53" i="19"/>
  <c r="A54" i="19"/>
  <c r="A55" i="19"/>
  <c r="A56" i="19"/>
  <c r="A57" i="19"/>
  <c r="A58" i="19"/>
  <c r="A59" i="19"/>
  <c r="A60" i="19"/>
  <c r="A61" i="19"/>
  <c r="A62" i="19"/>
  <c r="A63" i="19"/>
  <c r="A64" i="19"/>
  <c r="A65" i="19"/>
  <c r="A66" i="19"/>
  <c r="A67" i="19"/>
  <c r="A68" i="19"/>
  <c r="A69" i="19"/>
  <c r="A70" i="19"/>
  <c r="A71" i="19"/>
  <c r="A72" i="19"/>
  <c r="A73" i="19"/>
  <c r="A74" i="19"/>
  <c r="A75" i="19"/>
  <c r="A76" i="19"/>
  <c r="A77" i="19"/>
  <c r="A78" i="19"/>
  <c r="A79" i="19"/>
  <c r="A80" i="19"/>
  <c r="A81" i="19"/>
  <c r="A82" i="19"/>
  <c r="A83" i="19"/>
  <c r="A84" i="19"/>
  <c r="A85" i="19"/>
  <c r="A86" i="19"/>
  <c r="A87" i="19"/>
  <c r="A88" i="19"/>
  <c r="A89" i="19"/>
  <c r="A90" i="19"/>
  <c r="A91" i="19"/>
  <c r="A92" i="19"/>
  <c r="A93" i="19"/>
  <c r="A94" i="19"/>
  <c r="A95" i="19"/>
  <c r="A96" i="19"/>
  <c r="A97" i="19"/>
  <c r="A98" i="19"/>
  <c r="A99" i="19"/>
  <c r="A100" i="19"/>
  <c r="A101" i="19"/>
  <c r="A102" i="19"/>
  <c r="A103" i="19"/>
  <c r="A104" i="19"/>
  <c r="A105" i="19"/>
  <c r="A106" i="19"/>
  <c r="A107" i="19"/>
  <c r="A108" i="19"/>
  <c r="A109" i="19"/>
  <c r="A110" i="19"/>
  <c r="A111" i="19"/>
  <c r="A112" i="19"/>
  <c r="A113" i="19"/>
  <c r="A114" i="19"/>
  <c r="A115" i="19"/>
  <c r="A116" i="19"/>
  <c r="A117" i="19"/>
  <c r="A118" i="19"/>
  <c r="A119" i="19"/>
  <c r="A120" i="19"/>
  <c r="A121" i="19"/>
  <c r="A122" i="19"/>
  <c r="A123" i="19"/>
  <c r="A124" i="19"/>
  <c r="A125" i="19"/>
  <c r="A126" i="19"/>
  <c r="A127" i="19"/>
  <c r="A128" i="19"/>
  <c r="A129" i="19"/>
  <c r="A130" i="19"/>
  <c r="A131" i="19"/>
  <c r="A132" i="19"/>
  <c r="A133" i="19"/>
  <c r="A134" i="19"/>
  <c r="A135" i="19"/>
  <c r="A136" i="19"/>
  <c r="A137" i="19"/>
  <c r="A138" i="19"/>
  <c r="A139" i="19"/>
  <c r="A140" i="19"/>
  <c r="A141" i="19"/>
  <c r="A142" i="19"/>
  <c r="A143" i="19"/>
  <c r="A144" i="19"/>
  <c r="A145" i="19"/>
  <c r="A146" i="19"/>
  <c r="A147" i="19"/>
  <c r="A148" i="19"/>
  <c r="A149" i="19"/>
  <c r="A150" i="19"/>
  <c r="A151" i="19"/>
  <c r="A152" i="19"/>
  <c r="A153" i="19"/>
  <c r="A154" i="19"/>
  <c r="A155" i="19"/>
  <c r="A156" i="19"/>
  <c r="A157" i="19"/>
  <c r="A158" i="19"/>
  <c r="A159" i="19"/>
  <c r="A160" i="19"/>
  <c r="A161" i="19"/>
  <c r="A162" i="19"/>
  <c r="A163" i="19"/>
  <c r="A164" i="19"/>
  <c r="A165" i="19"/>
  <c r="A166" i="19"/>
  <c r="A167" i="19"/>
  <c r="A168" i="19"/>
  <c r="A169" i="19"/>
  <c r="A170" i="19"/>
  <c r="A171" i="19"/>
  <c r="A172" i="19"/>
  <c r="A173" i="19"/>
  <c r="A174" i="19"/>
  <c r="A175" i="19"/>
  <c r="A176" i="19"/>
  <c r="A177" i="19"/>
  <c r="A178" i="19"/>
  <c r="A179" i="19"/>
  <c r="A180" i="19"/>
  <c r="A181" i="19"/>
  <c r="A182" i="19"/>
  <c r="A183" i="19"/>
  <c r="A184" i="19"/>
  <c r="A185" i="19"/>
  <c r="A186" i="19"/>
  <c r="A187" i="19"/>
  <c r="A188" i="19"/>
  <c r="A189" i="19"/>
  <c r="A190" i="19"/>
  <c r="A191" i="19"/>
  <c r="A192" i="19"/>
  <c r="A193" i="19"/>
  <c r="A194" i="19"/>
  <c r="A195" i="19"/>
  <c r="A196" i="19"/>
  <c r="A197" i="19"/>
  <c r="A198" i="19"/>
  <c r="A199" i="19"/>
  <c r="A200" i="19"/>
  <c r="A201" i="19"/>
  <c r="A202" i="19"/>
  <c r="A203" i="19"/>
  <c r="A204" i="19"/>
  <c r="A205" i="19"/>
  <c r="A206" i="19"/>
  <c r="A207" i="19"/>
  <c r="A208" i="19"/>
  <c r="A209" i="19"/>
  <c r="A210" i="19"/>
  <c r="A211" i="19"/>
  <c r="A212" i="19"/>
  <c r="A213" i="19"/>
  <c r="A214" i="19"/>
  <c r="A215" i="19"/>
  <c r="A216" i="19"/>
  <c r="A217" i="19"/>
  <c r="A218" i="19"/>
  <c r="A219" i="19"/>
  <c r="A220" i="19"/>
  <c r="A221" i="19"/>
  <c r="A222" i="19"/>
  <c r="A223" i="19"/>
  <c r="A224" i="19"/>
  <c r="A225" i="19"/>
  <c r="A226" i="19"/>
  <c r="A227" i="19"/>
  <c r="A228" i="19"/>
  <c r="A229" i="19"/>
  <c r="A230" i="19"/>
  <c r="A231" i="19"/>
  <c r="A232" i="19"/>
  <c r="A233" i="19"/>
  <c r="A234" i="19"/>
  <c r="A235" i="19"/>
  <c r="A236" i="19"/>
  <c r="A237" i="19"/>
  <c r="A238" i="19"/>
  <c r="A239" i="19"/>
  <c r="A240" i="19"/>
  <c r="A241" i="19"/>
  <c r="A242" i="19"/>
  <c r="A243" i="19"/>
  <c r="A244" i="19"/>
  <c r="A245" i="19"/>
  <c r="A246" i="19"/>
  <c r="A247" i="19"/>
  <c r="A248" i="19"/>
  <c r="A249" i="19"/>
  <c r="A250" i="19"/>
  <c r="A251" i="19"/>
  <c r="A252" i="19"/>
  <c r="A253" i="19"/>
  <c r="A254" i="19"/>
  <c r="A255" i="19"/>
  <c r="A256" i="19"/>
  <c r="A257" i="19"/>
  <c r="A258" i="19"/>
  <c r="A259" i="19"/>
  <c r="A260" i="19"/>
  <c r="A261" i="19"/>
  <c r="A262" i="19"/>
  <c r="A263" i="19"/>
  <c r="A264" i="19"/>
  <c r="A265" i="19"/>
  <c r="A266" i="19"/>
  <c r="A267" i="19"/>
  <c r="A268" i="19"/>
  <c r="A269" i="19"/>
  <c r="A270" i="19"/>
  <c r="A271" i="19"/>
  <c r="A272" i="19"/>
  <c r="A273" i="19"/>
  <c r="A274" i="19"/>
  <c r="A275" i="19"/>
  <c r="A276" i="19"/>
  <c r="A277" i="19"/>
  <c r="A278" i="19"/>
  <c r="A279" i="19"/>
  <c r="A280" i="19"/>
  <c r="A281" i="19"/>
  <c r="A282" i="19"/>
  <c r="A283" i="19"/>
  <c r="A284" i="19"/>
  <c r="A285" i="19"/>
  <c r="A286" i="19"/>
  <c r="A287" i="19"/>
  <c r="A288" i="19"/>
  <c r="A289" i="19"/>
  <c r="A290" i="19"/>
  <c r="A291" i="19"/>
  <c r="A292" i="19"/>
  <c r="A293" i="19"/>
  <c r="A294" i="19"/>
  <c r="A295" i="19"/>
  <c r="A296" i="19"/>
  <c r="A297" i="19"/>
  <c r="A298" i="19"/>
  <c r="A299" i="19"/>
  <c r="A300" i="19"/>
  <c r="A301" i="19"/>
  <c r="A302" i="19"/>
  <c r="A303" i="19"/>
  <c r="A304" i="19"/>
  <c r="A305" i="19"/>
  <c r="A306" i="19"/>
  <c r="A307" i="19"/>
  <c r="A308" i="19"/>
  <c r="A309" i="19"/>
  <c r="A310" i="19"/>
  <c r="A311" i="19"/>
  <c r="A312" i="19"/>
  <c r="A313" i="19"/>
  <c r="A314" i="19"/>
  <c r="A315" i="19"/>
  <c r="A316" i="19"/>
  <c r="A317" i="19"/>
  <c r="A318" i="19"/>
  <c r="A319" i="19"/>
  <c r="A320" i="19"/>
  <c r="A321" i="19"/>
  <c r="A322" i="19"/>
  <c r="A323" i="19"/>
  <c r="A324" i="19"/>
  <c r="A325" i="19"/>
  <c r="A326" i="19"/>
  <c r="A327" i="19"/>
  <c r="A328" i="19"/>
  <c r="A329" i="19"/>
  <c r="A330" i="19"/>
  <c r="A331" i="19"/>
  <c r="A332" i="19"/>
  <c r="A333" i="19"/>
  <c r="A334" i="19"/>
  <c r="A335" i="19"/>
  <c r="A336" i="19"/>
  <c r="A337" i="19"/>
  <c r="A338" i="19"/>
  <c r="A339" i="19"/>
  <c r="A340" i="19"/>
  <c r="A341" i="19"/>
  <c r="A342" i="19"/>
  <c r="A343" i="19"/>
  <c r="A344" i="19"/>
  <c r="A345" i="19"/>
  <c r="A346" i="19"/>
  <c r="A347" i="19"/>
  <c r="A348" i="19"/>
  <c r="A349" i="19"/>
  <c r="A350" i="19"/>
  <c r="A351" i="19"/>
  <c r="A352" i="19"/>
  <c r="A353" i="19"/>
  <c r="A354" i="19"/>
  <c r="A355" i="19"/>
  <c r="A356" i="19"/>
  <c r="A357" i="19"/>
  <c r="A358" i="19"/>
  <c r="A359" i="19"/>
  <c r="A360" i="19"/>
  <c r="A361" i="19"/>
  <c r="A362" i="19"/>
  <c r="A363" i="19"/>
  <c r="A364" i="19"/>
  <c r="A365" i="19"/>
  <c r="A366" i="19"/>
  <c r="A367" i="19"/>
  <c r="A368" i="19"/>
  <c r="A369" i="19"/>
  <c r="A370" i="19"/>
  <c r="A371" i="19"/>
  <c r="A372" i="19"/>
  <c r="A373" i="19"/>
  <c r="A374" i="19"/>
  <c r="A375" i="19"/>
  <c r="A376" i="19"/>
  <c r="A377" i="19"/>
  <c r="A378" i="19"/>
  <c r="A379" i="19"/>
  <c r="A380" i="19"/>
  <c r="A381" i="19"/>
  <c r="A382" i="19"/>
  <c r="A383" i="19"/>
  <c r="A384" i="19"/>
  <c r="A385" i="19"/>
  <c r="A386" i="19"/>
  <c r="A387" i="19"/>
  <c r="A388" i="19"/>
  <c r="A389" i="19"/>
  <c r="A390" i="19"/>
  <c r="A391" i="19"/>
  <c r="A392" i="19"/>
  <c r="A393" i="19"/>
  <c r="A394" i="19"/>
  <c r="A395" i="19"/>
  <c r="A396" i="19"/>
  <c r="A397" i="19"/>
  <c r="A398" i="19"/>
  <c r="A399" i="19"/>
  <c r="A400" i="19"/>
  <c r="A401" i="19"/>
  <c r="A402" i="19"/>
  <c r="A403" i="19"/>
  <c r="A404" i="19"/>
  <c r="A405" i="19"/>
  <c r="A406" i="19"/>
  <c r="A407" i="19"/>
  <c r="A408" i="19"/>
  <c r="A409" i="19"/>
  <c r="A410" i="19"/>
  <c r="A411" i="19"/>
  <c r="A412" i="19"/>
  <c r="A413" i="19"/>
  <c r="A414" i="19"/>
  <c r="A415" i="19"/>
  <c r="A416" i="19"/>
  <c r="A417" i="19"/>
  <c r="A418" i="19"/>
  <c r="A419" i="19"/>
  <c r="A420" i="19"/>
  <c r="A421" i="19"/>
  <c r="A422" i="19"/>
  <c r="A423" i="19"/>
  <c r="A424" i="19"/>
  <c r="A425" i="19"/>
  <c r="A426" i="19"/>
  <c r="A427" i="19"/>
  <c r="A428" i="19"/>
  <c r="A429" i="19"/>
  <c r="A430" i="19"/>
  <c r="A431" i="19"/>
  <c r="A432" i="19"/>
  <c r="A433" i="19"/>
  <c r="A434" i="19"/>
  <c r="A435" i="19"/>
  <c r="A436" i="19"/>
  <c r="A437" i="19"/>
  <c r="A438" i="19"/>
  <c r="A439" i="19"/>
  <c r="A440" i="19"/>
  <c r="A441" i="19"/>
  <c r="A442" i="19"/>
  <c r="A443" i="19"/>
  <c r="A444" i="19"/>
  <c r="A445" i="19"/>
  <c r="A446" i="19"/>
  <c r="A447" i="19"/>
  <c r="A448" i="19"/>
  <c r="A449" i="19"/>
  <c r="A450" i="19"/>
  <c r="A451" i="19"/>
  <c r="A452" i="19"/>
  <c r="A453" i="19"/>
  <c r="A454" i="19"/>
  <c r="A455" i="19"/>
  <c r="A456" i="19"/>
  <c r="A457" i="19"/>
  <c r="A458" i="19"/>
  <c r="A459" i="19"/>
  <c r="A460" i="19"/>
  <c r="A461" i="19"/>
  <c r="A462" i="19"/>
  <c r="A463" i="19"/>
  <c r="A464" i="19"/>
  <c r="A465" i="19"/>
  <c r="A466" i="19"/>
  <c r="A467" i="19"/>
  <c r="A468" i="19"/>
  <c r="A469" i="19"/>
  <c r="A470" i="19"/>
  <c r="A471" i="19"/>
  <c r="A472" i="19"/>
  <c r="A473" i="19"/>
  <c r="A474" i="19"/>
  <c r="A475" i="19"/>
  <c r="A476" i="19"/>
  <c r="A477" i="19"/>
  <c r="A478" i="19"/>
  <c r="A479" i="19"/>
  <c r="A480" i="19"/>
  <c r="A481" i="19"/>
  <c r="A482" i="19"/>
  <c r="A483" i="19"/>
  <c r="A484" i="19"/>
  <c r="A485" i="19"/>
  <c r="A486" i="19"/>
  <c r="A487" i="19"/>
  <c r="A488" i="19"/>
  <c r="A489" i="19"/>
  <c r="A490" i="19"/>
  <c r="A491" i="19"/>
  <c r="A492" i="19"/>
  <c r="A493" i="19"/>
  <c r="A494" i="19"/>
  <c r="A495" i="19"/>
  <c r="A496" i="19"/>
  <c r="A497" i="19"/>
  <c r="A498" i="19"/>
  <c r="A499" i="19"/>
  <c r="A500" i="19"/>
  <c r="A501" i="19"/>
  <c r="A502" i="19"/>
  <c r="A503" i="19"/>
  <c r="A504" i="19"/>
  <c r="A5" i="19"/>
  <c r="A6" i="19"/>
  <c r="A7" i="19"/>
  <c r="A8" i="19"/>
  <c r="A9" i="19"/>
  <c r="A10" i="19"/>
  <c r="D18" i="11" l="1"/>
  <c r="D16" i="11"/>
  <c r="D10" i="11"/>
  <c r="D5" i="11"/>
  <c r="D29" i="11"/>
  <c r="D26" i="11"/>
  <c r="D24" i="11" s="1"/>
  <c r="D77" i="11" l="1"/>
  <c r="D73" i="11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L31" i="17"/>
  <c r="L32" i="17"/>
  <c r="L33" i="17"/>
  <c r="L34" i="17"/>
  <c r="L35" i="17"/>
  <c r="L36" i="17"/>
  <c r="L37" i="17"/>
  <c r="L38" i="17"/>
  <c r="L39" i="17"/>
  <c r="L40" i="17"/>
  <c r="L41" i="17"/>
  <c r="L42" i="17"/>
  <c r="L43" i="17"/>
  <c r="L44" i="17"/>
  <c r="L45" i="17"/>
  <c r="L46" i="17"/>
  <c r="L47" i="17"/>
  <c r="L48" i="17"/>
  <c r="L49" i="17"/>
  <c r="L50" i="17"/>
  <c r="L51" i="17"/>
  <c r="L52" i="17"/>
  <c r="L53" i="17"/>
  <c r="L54" i="17"/>
  <c r="L55" i="17"/>
  <c r="L56" i="17"/>
  <c r="L57" i="17"/>
  <c r="L58" i="17"/>
  <c r="A8" i="17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6" i="17"/>
  <c r="H2" i="23" l="1"/>
  <c r="H3" i="23" s="1"/>
  <c r="P4" i="19" l="1"/>
  <c r="X5" i="17" l="1"/>
  <c r="S5" i="17"/>
  <c r="AB5" i="17" l="1"/>
  <c r="AF5" i="17"/>
  <c r="AD5" i="17"/>
  <c r="Z5" i="17"/>
  <c r="W5" i="17"/>
  <c r="A1" i="3"/>
  <c r="AA5" i="17" l="1"/>
  <c r="A24" i="3" l="1"/>
  <c r="B19" i="3" l="1"/>
  <c r="A16" i="3" l="1"/>
  <c r="A18" i="3" l="1"/>
</calcChain>
</file>

<file path=xl/sharedStrings.xml><?xml version="1.0" encoding="utf-8"?>
<sst xmlns="http://schemas.openxmlformats.org/spreadsheetml/2006/main" count="623" uniqueCount="490">
  <si>
    <t>Firma:</t>
  </si>
  <si>
    <t>GewSt-Hebesatz:</t>
  </si>
  <si>
    <t>Eigentumsanteil in %:</t>
  </si>
  <si>
    <t>Kapazitätsanteil in %:</t>
  </si>
  <si>
    <t>Firma</t>
  </si>
  <si>
    <t>Beschaffungsverfahren</t>
  </si>
  <si>
    <t>Anlagevermögen</t>
  </si>
  <si>
    <t>I.</t>
  </si>
  <si>
    <t>Immaterielle Vermögensgegenstände</t>
  </si>
  <si>
    <t>Geschäfts- oder Firmenwert</t>
  </si>
  <si>
    <t>geleistete Anzahlungen</t>
  </si>
  <si>
    <t>II.</t>
  </si>
  <si>
    <t>Sachanlagen</t>
  </si>
  <si>
    <t>Grundstücke, grundstücksgleiche Rechte und Bauten einschließlich der Bauten auf fremden Grundstücken</t>
  </si>
  <si>
    <t>technische Anlagen und Maschinen</t>
  </si>
  <si>
    <t>andere Anlagen, Betriebs- und Geschäftsausstattung</t>
  </si>
  <si>
    <t>geleistete Anzahlungen und Anlagen im Bau</t>
  </si>
  <si>
    <t>Finanzanlagen</t>
  </si>
  <si>
    <t>Anteile an verbundenen Unternehmen</t>
  </si>
  <si>
    <t>Ausleihungen an verbundene Unternehmen</t>
  </si>
  <si>
    <t>Beteiligungen</t>
  </si>
  <si>
    <t>Ausleihungen an Unternehmen, mit denen ein Beteiligungsverhältnis besteht</t>
  </si>
  <si>
    <t>Wertpapiere des Anlagevermögens</t>
  </si>
  <si>
    <t>sonstige Ausleihungen</t>
  </si>
  <si>
    <t>1</t>
  </si>
  <si>
    <t>Umsatzerlöse</t>
  </si>
  <si>
    <t>1.1</t>
  </si>
  <si>
    <t>1.1.1</t>
  </si>
  <si>
    <t>1.1.2</t>
  </si>
  <si>
    <t>1.1.3</t>
  </si>
  <si>
    <t>1.1.4</t>
  </si>
  <si>
    <t>1.2</t>
  </si>
  <si>
    <t>1.2.1</t>
  </si>
  <si>
    <t>1.2.2</t>
  </si>
  <si>
    <t>1.2.3</t>
  </si>
  <si>
    <t>1.2.4</t>
  </si>
  <si>
    <t>1.3</t>
  </si>
  <si>
    <t>2</t>
  </si>
  <si>
    <t>Bestandsveränderungen</t>
  </si>
  <si>
    <t>3</t>
  </si>
  <si>
    <t>andere aktivierte Eigenleistungen</t>
  </si>
  <si>
    <t>4</t>
  </si>
  <si>
    <t>sonstige betriebliche Erträge</t>
  </si>
  <si>
    <t>4.1</t>
  </si>
  <si>
    <t>4.2</t>
  </si>
  <si>
    <t>Andere sonstige Erträge</t>
  </si>
  <si>
    <t>5</t>
  </si>
  <si>
    <t>Materialaufwand</t>
  </si>
  <si>
    <t>5.1</t>
  </si>
  <si>
    <t>Sonstiges</t>
  </si>
  <si>
    <t>5.2</t>
  </si>
  <si>
    <t>5.2.1</t>
  </si>
  <si>
    <t>Aufwendungen an vorgelagerte Netzbetreiber</t>
  </si>
  <si>
    <t>5.2.2</t>
  </si>
  <si>
    <t>Aufwendungen für überlassene Netzinfrastruktur</t>
  </si>
  <si>
    <t>5.2.3</t>
  </si>
  <si>
    <t>5.2.4</t>
  </si>
  <si>
    <t>Personalaufwand</t>
  </si>
  <si>
    <t>6.1</t>
  </si>
  <si>
    <t>Löhne und Gehälter</t>
  </si>
  <si>
    <t>6.2</t>
  </si>
  <si>
    <t>Soziale Abgaben und Aufwendungen für Altersversorgung und für Unterstützung</t>
  </si>
  <si>
    <t>6.2.1</t>
  </si>
  <si>
    <t>6.2.2</t>
  </si>
  <si>
    <t>Abschreibungen</t>
  </si>
  <si>
    <t>7.1</t>
  </si>
  <si>
    <t>7.2</t>
  </si>
  <si>
    <t>Abschreibungen des Sachanlagevermögens</t>
  </si>
  <si>
    <t>7.3</t>
  </si>
  <si>
    <t>sonstige betriebliche Aufwendungen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</si>
  <si>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</si>
  <si>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</si>
  <si>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</si>
  <si>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</si>
  <si>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</si>
  <si>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</si>
  <si>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</si>
  <si>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</si>
  <si>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</si>
  <si>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</si>
  <si>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8.11</t>
  </si>
  <si>
    <t>8.12</t>
  </si>
  <si>
    <t>8.13</t>
  </si>
  <si>
    <t>8.14</t>
  </si>
  <si>
    <t>9</t>
  </si>
  <si>
    <t>10</t>
  </si>
  <si>
    <t>11</t>
  </si>
  <si>
    <t>Sonstige Zinsen und ähnliche Erträge</t>
  </si>
  <si>
    <t>11.1</t>
  </si>
  <si>
    <t>Erträge aus Finanzanlagen</t>
  </si>
  <si>
    <t>11.2</t>
  </si>
  <si>
    <t>Erträge aus Forderungen, sonstigen Vermögensgegenständen, Wertpapieren und liquiden Mitteln</t>
  </si>
  <si>
    <t>11.2.1</t>
  </si>
  <si>
    <t>Erträge aus Forderungen aus Lieferungen und Leistungen</t>
  </si>
  <si>
    <t>11.2.2</t>
  </si>
  <si>
    <t>11.2.3</t>
  </si>
  <si>
    <t>11.2.4</t>
  </si>
  <si>
    <t>Erträge aus sonstigen Vermögensgegenständen</t>
  </si>
  <si>
    <t>11.2.5</t>
  </si>
  <si>
    <t>Erträge aus Wertpapieren des Umlaufvermögens</t>
  </si>
  <si>
    <t>11.2.6</t>
  </si>
  <si>
    <t>Erträge aus Kassenbestand, Guthaben bei der Bundesbank und Kreditinstituten</t>
  </si>
  <si>
    <t>Andere sonstige Zinsen und ähnliche Erträge</t>
  </si>
  <si>
    <t>12</t>
  </si>
  <si>
    <t>Abschreibungen auf Finanzanlagen und auf Wertpapiere des Umlaufvermögens</t>
  </si>
  <si>
    <t>Zinsen und ähnliche Aufwendungen</t>
  </si>
  <si>
    <t>13.1</t>
  </si>
  <si>
    <t>13.2</t>
  </si>
  <si>
    <t>13.3</t>
  </si>
  <si>
    <t>13.4</t>
  </si>
  <si>
    <t>14</t>
  </si>
  <si>
    <t>15</t>
  </si>
  <si>
    <t>16</t>
  </si>
  <si>
    <t>Steuern vom Einkommen und vom Ertrag</t>
  </si>
  <si>
    <t>sonstige betriebliche Steuern</t>
  </si>
  <si>
    <t>Jahresüberschuss/Jahresfehlbetrag vor Ergebnisabführung</t>
  </si>
  <si>
    <t>Kalkulatorische Abschreibungen</t>
  </si>
  <si>
    <t>Kalkulatorische Eigenkapitalverzinsung</t>
  </si>
  <si>
    <t>Kalkulatorische Gewerbesteuer</t>
  </si>
  <si>
    <t>Jahr</t>
  </si>
  <si>
    <t>Eigenkapitalquote</t>
  </si>
  <si>
    <t>Aktivseite</t>
  </si>
  <si>
    <t>Selbst geschaffene gewerbliche Schutzrechte und ähnliche Rechte und Werte</t>
  </si>
  <si>
    <t>entgeltlich erworbene Konzessionen, gewerbliche Schutzrechte und ähnliche Rechte und Werte sowie Lizenzen an solchen Rechten und Werten</t>
  </si>
  <si>
    <t>1.3.1</t>
  </si>
  <si>
    <t>1.3.2</t>
  </si>
  <si>
    <t>1.3.3</t>
  </si>
  <si>
    <t>1.3.4</t>
  </si>
  <si>
    <t>1.3.5</t>
  </si>
  <si>
    <t>1.3.6</t>
  </si>
  <si>
    <t>Umlaufvermögen</t>
  </si>
  <si>
    <t>2.1</t>
  </si>
  <si>
    <t>Vorräte</t>
  </si>
  <si>
    <t>2.2</t>
  </si>
  <si>
    <t>Forderungen und sonstige Vermögensgegenstände</t>
  </si>
  <si>
    <t>2.3</t>
  </si>
  <si>
    <t>Wertpapiere</t>
  </si>
  <si>
    <t>2.4</t>
  </si>
  <si>
    <t>Kassenbestand, Bundesbankguthaben, Guthaben bei Kreditinstituten und Schecks</t>
  </si>
  <si>
    <t>2.5</t>
  </si>
  <si>
    <t>Kapitalausgleichsposten</t>
  </si>
  <si>
    <t>Rechnungsabgrenzungsposten</t>
  </si>
  <si>
    <t>Aktive latente Steuern</t>
  </si>
  <si>
    <t>Aktiver Unterschiedsbetrag aus der Vermögensverrechnung</t>
  </si>
  <si>
    <t>Passivseite</t>
  </si>
  <si>
    <t>6</t>
  </si>
  <si>
    <t>Eigenkapital</t>
  </si>
  <si>
    <t>Gezeichnetes Kapital</t>
  </si>
  <si>
    <t>Kapitalrücklage</t>
  </si>
  <si>
    <t>6.3</t>
  </si>
  <si>
    <t>Gewinnrücklagen</t>
  </si>
  <si>
    <t>7</t>
  </si>
  <si>
    <t>8</t>
  </si>
  <si>
    <t>Sonderposten mit Rücklageanteil</t>
  </si>
  <si>
    <t>Rückstellungen</t>
  </si>
  <si>
    <t>Rückstellungen für Pensionen und ähnliche Verpflichtungen</t>
  </si>
  <si>
    <t>Steuerrückstellungen</t>
  </si>
  <si>
    <t>sonstige Rückstellungen</t>
  </si>
  <si>
    <t>Verbindlichkeiten</t>
  </si>
  <si>
    <t>10.1</t>
  </si>
  <si>
    <t>Anleihen, davon konvertibel</t>
  </si>
  <si>
    <t>10.2</t>
  </si>
  <si>
    <t>Verbindlichkeiten gegenüber Kreditinstituten</t>
  </si>
  <si>
    <t>10.3</t>
  </si>
  <si>
    <t>erhaltene Anzahlungen auf Bestellungen</t>
  </si>
  <si>
    <t>Verbindlichkeiten aus Lieferungen und Leistungen</t>
  </si>
  <si>
    <t>Verbindlichkeiten aus der Annahme gezogener Wechsel und der Ausstellung eigener Wechsel</t>
  </si>
  <si>
    <t>Verbindlichkeiten gegenüber verbundenen Unternehmen</t>
  </si>
  <si>
    <t>sonstige Verbindlichkeiten</t>
  </si>
  <si>
    <t>Passive latente Steuern</t>
  </si>
  <si>
    <t>13</t>
  </si>
  <si>
    <t>5.2.1 Aufwendungen an vorgelagerte Netzbetreiber</t>
  </si>
  <si>
    <t>Anlagengruppe</t>
  </si>
  <si>
    <t>Betriebsgebäude</t>
  </si>
  <si>
    <t>I. Angaben zum Netzbetreiber</t>
  </si>
  <si>
    <t>Gewinn- und Verlustrechnung</t>
  </si>
  <si>
    <t>1.1.1 Selbst geschaffene gewerbliche Schutzrechte und ähnliche Rechte und Werte</t>
  </si>
  <si>
    <t>1.2.3 andere Anlagen, Betriebs- und Geschäftsausstattung</t>
  </si>
  <si>
    <t>Anlagengruppen</t>
  </si>
  <si>
    <t>GuV_Pos</t>
  </si>
  <si>
    <t>Bilanz_Pos</t>
  </si>
  <si>
    <t>RSt_Arten</t>
  </si>
  <si>
    <t>Jahre</t>
  </si>
  <si>
    <t>1.1.2 entgeltlich erworbene Konzessionen, gewerbliche Schutzrechte und ähnliche Rechte und Werte sowie Lizenzen an solchen Rechten und Werten</t>
  </si>
  <si>
    <t>1.1.3 Geschäfts- oder Firmenwert</t>
  </si>
  <si>
    <t>1.1.4 geleistete Anzahlungen</t>
  </si>
  <si>
    <t>1.2.1 Grundstücke, grundstücksgleiche Rechte und Bauten einschließlich der Bauten auf fremden Grundstücken</t>
  </si>
  <si>
    <t>1.2.2 technische Anlagen und Maschinen</t>
  </si>
  <si>
    <t>1.2.4 geleistete Anzahlungen und Anlagen im Bau</t>
  </si>
  <si>
    <t>1.3.1 Anteile an verbundenen Unternehmen</t>
  </si>
  <si>
    <t>1.3.2 Ausleihungen an verbundene Unternehmen</t>
  </si>
  <si>
    <t>1.3.3 Beteiligungen</t>
  </si>
  <si>
    <t>1.3.5 Wertpapiere des Anlagevermögens</t>
  </si>
  <si>
    <t>1.3.6 sonstige Ausleihungen</t>
  </si>
  <si>
    <t>2.4 Kassenbestand, Bundesbankguthaben, Guthaben bei Kreditinstituten und Schecks</t>
  </si>
  <si>
    <t>2.5 Kapitalausgleichsposten</t>
  </si>
  <si>
    <t>3 Rechnungsabgrenzungsposten</t>
  </si>
  <si>
    <t>4 Aktive latente Steuern</t>
  </si>
  <si>
    <t>5 Aktiver Unterschiedsbetrag aus der Vermögensverrechnung</t>
  </si>
  <si>
    <t>6.1 Gezeichnetes Kapital</t>
  </si>
  <si>
    <t>6.2 Kapitalrücklage</t>
  </si>
  <si>
    <t>2 Bestandsveränderungen</t>
  </si>
  <si>
    <t>3 andere aktivierte Eigenleistungen</t>
  </si>
  <si>
    <t>5.2.2 Aufwendungen für überlassene Netzinfrastruktur</t>
  </si>
  <si>
    <t>6.1 Löhne und Gehälter</t>
  </si>
  <si>
    <t>7.2 Abschreibungen des Sachanlagevermögens</t>
  </si>
  <si>
    <t>11.2.1 Erträge aus Forderungen aus Lieferungen und Leistungen</t>
  </si>
  <si>
    <t>11.2.3 Erträge aus Forderungen gegen Unternehmen, mit denen ein Beteiligungsverhältnis besteht</t>
  </si>
  <si>
    <t>11.2.4 Erträge aus sonstigen Vermögensgegenständen</t>
  </si>
  <si>
    <t>11.2.5 Erträge aus Wertpapieren des Umlaufvermögens</t>
  </si>
  <si>
    <t>11.2.6 Erträge aus Kassenbestand, Guthaben bei der Bundesbank und Kreditinstituten</t>
  </si>
  <si>
    <t>Grundstücksanlagen, Bauten für Transportwesen</t>
  </si>
  <si>
    <t>Verwaltungsgebäude</t>
  </si>
  <si>
    <t>Gleisanlagen, Eisenbahnwagen</t>
  </si>
  <si>
    <t>Geschäftsausstattung (ohne EDV, Werkzeuge/Geräte); Vermittlungseinrichtungen</t>
  </si>
  <si>
    <t>Lagereinrichtung</t>
  </si>
  <si>
    <t>Hardware</t>
  </si>
  <si>
    <t>Software</t>
  </si>
  <si>
    <t>Gasbehälter</t>
  </si>
  <si>
    <t>Gasreinigungsanlagen</t>
  </si>
  <si>
    <t>Leit- und Energietechnik (Erdgasverdichteranlagen)</t>
  </si>
  <si>
    <t>Nebenanlagen (Erdgasverdichteranlagen)</t>
  </si>
  <si>
    <t>Verkehrswege</t>
  </si>
  <si>
    <t>Hausdruckregler/Zählerregler</t>
  </si>
  <si>
    <t>Regeleinrichtungen</t>
  </si>
  <si>
    <t>Sicherheitseinrichtungen (Mess-, Regel- und Zähleranlagen)</t>
  </si>
  <si>
    <t>Leit- und Energietechnik (Mess-, Regel- und Zähleranlagen)</t>
  </si>
  <si>
    <t>Nebenanlagen (Mess-, Regel- und Zähleranlagen)</t>
  </si>
  <si>
    <t>Gebäude (Mess-, Regel- und Zähleranlagen)</t>
  </si>
  <si>
    <t>Werkzeuge/Geräte</t>
  </si>
  <si>
    <t>Leichtfahrzeuge</t>
  </si>
  <si>
    <t>Schwerfahrzeuge</t>
  </si>
  <si>
    <t>Erdgasverdichtung</t>
  </si>
  <si>
    <t>Piping und Armaturen</t>
  </si>
  <si>
    <t>Gasmessanlagen</t>
  </si>
  <si>
    <t>Sicherheitseinrichtungen (Erdgasverdichteranlagen)</t>
  </si>
  <si>
    <t>Armaturen/Armaturenstationen</t>
  </si>
  <si>
    <t>Molchschleusen</t>
  </si>
  <si>
    <t>Gaszähler der Verteilung</t>
  </si>
  <si>
    <t>Messeinrichtungen</t>
  </si>
  <si>
    <t>Verdichter in Gasmischanlagen</t>
  </si>
  <si>
    <t>Fernwirkanlagen</t>
  </si>
  <si>
    <t>Rohrleitungen/HAL Stahl PE ummantelt &lt;= 16 bar</t>
  </si>
  <si>
    <t>Rohrleitungen/HAL Stahl PE ummantelt &gt; 16 bar</t>
  </si>
  <si>
    <t>Rohrleitungen/HAL Stahl kathodisch geschützt &lt;= 16 bar</t>
  </si>
  <si>
    <t>Rohrleitungen/HAL Stahl kathodisch geschützt &gt; 16 bar</t>
  </si>
  <si>
    <t>Rohrleitungen/HAL Stahl bituminiert &lt;= 16 bar</t>
  </si>
  <si>
    <t>Rohrleitungen/HAL Stahl bituminiert &gt; 16 bar</t>
  </si>
  <si>
    <t>Rohrleitungen/HAL Grauguss (&gt; DN 150)</t>
  </si>
  <si>
    <t>Rohrleitungen/HAL Duktiler Guss</t>
  </si>
  <si>
    <t>Rohrleitungen/HAL Polyethylen (PE-HD)</t>
  </si>
  <si>
    <t>Rohrleitungen/HAL Polyvinylchlorid (PVC)</t>
  </si>
  <si>
    <t>Sicherheitseinrichtungen (Rohrleitungen/HAL)</t>
  </si>
  <si>
    <t>NetzId</t>
  </si>
  <si>
    <t>Angaben zur Anlage/Anlagengruppe</t>
  </si>
  <si>
    <t>Netzkosten</t>
  </si>
  <si>
    <t>Bilanzpositionen</t>
  </si>
  <si>
    <t>für soziale Abgaben und sonstige Aufwendungen</t>
  </si>
  <si>
    <t>Abschreibungen Immaterielles Anlagevermögen</t>
  </si>
  <si>
    <t>Wartung und Instandsetzung</t>
  </si>
  <si>
    <t>Konzessionsabgaben</t>
  </si>
  <si>
    <t>Mieten, sonstige Pachtzinsen, sonstige Leasingraten, Gebühren und Beiträge</t>
  </si>
  <si>
    <t>Bürobedarf, Drucksachen und Zeitschriften</t>
  </si>
  <si>
    <t>Rechts- und Beratungskosten</t>
  </si>
  <si>
    <t>Sponsoring, Werbung, Spenden</t>
  </si>
  <si>
    <t>Einzelwertberichtigungen</t>
  </si>
  <si>
    <t>Pauschalwertberichtigungen</t>
  </si>
  <si>
    <t>Abschreibungen auf Forderungen</t>
  </si>
  <si>
    <t>Erträge aus Forderungen gegen Unternehmen, mit denen ein Beteiligungsverhältnis besteht</t>
  </si>
  <si>
    <t>gegenüber Unternehmen, mit denen ein Beteiligungsverhältnis besteht</t>
  </si>
  <si>
    <t>gegenüber Kreditinstituten</t>
  </si>
  <si>
    <t>KFZ-Steuer</t>
  </si>
  <si>
    <t>Grundsteuer</t>
  </si>
  <si>
    <t>6.2.2 für soziale Abgaben und sonstige Aufwendungen</t>
  </si>
  <si>
    <t>13.2 gegenüber Unternehmen, mit denen ein Beteiligungsverhältnis besteht</t>
  </si>
  <si>
    <t>13.3 gegenüber Kreditinstituten</t>
  </si>
  <si>
    <t>11.3</t>
  </si>
  <si>
    <t>Berücksichtigung in GuV</t>
  </si>
  <si>
    <t>geleistete Anzahlungen auf immaterielle Vermögensgegenstände</t>
  </si>
  <si>
    <t>geleistete Anzahlungen und Anlagen im Bau des Sachanlagevermögens</t>
  </si>
  <si>
    <t>Bezeichnung</t>
  </si>
  <si>
    <t>WAV-Positionen</t>
  </si>
  <si>
    <t>Andere Sonstige Rückstellungen</t>
  </si>
  <si>
    <t>Abschreibungen auf Vermögensgegenstände des Umlaufvermögens und Finanzanlagen</t>
  </si>
  <si>
    <t>11.3 Andere sonstige Zinsen und ähnliche Erträge</t>
  </si>
  <si>
    <t>Beschreibung</t>
  </si>
  <si>
    <t>Tabellenblatt</t>
  </si>
  <si>
    <t>Version</t>
  </si>
  <si>
    <t>Zellbereich</t>
  </si>
  <si>
    <t>alle</t>
  </si>
  <si>
    <t>uR</t>
  </si>
  <si>
    <t>oR</t>
  </si>
  <si>
    <t>Schlüssel</t>
  </si>
  <si>
    <t>EHB-Id</t>
  </si>
  <si>
    <t>Betriebsnummer</t>
  </si>
  <si>
    <t>Netznummer</t>
  </si>
  <si>
    <t>GewSt-Hebesatz</t>
  </si>
  <si>
    <t>Erhebungsbogen für</t>
  </si>
  <si>
    <t>Leistung</t>
  </si>
  <si>
    <t>Verbindlichkeiten ggü. Unternehmen, mit denen ein Beteiligungsverhältnis besteht</t>
  </si>
  <si>
    <t>grundstücksgleiche Rechte</t>
  </si>
  <si>
    <t>Grundstücke</t>
  </si>
  <si>
    <t>Rückstellungen für Konzessionsabgaben</t>
  </si>
  <si>
    <t>2.1 Vorräte</t>
  </si>
  <si>
    <t>Verbundenes Unternehmen?</t>
  </si>
  <si>
    <t>6.4</t>
  </si>
  <si>
    <t>Sonstige Erlöse</t>
  </si>
  <si>
    <t>15.1</t>
  </si>
  <si>
    <t>15.2</t>
  </si>
  <si>
    <t>15.3</t>
  </si>
  <si>
    <t>6.2.1 für Altersversorgung</t>
  </si>
  <si>
    <t>7.3 Abschreibungen auf Vermögensgegenstände des Umlaufvermögens und Finanzanlagen</t>
  </si>
  <si>
    <t>9 Erträge aus Beteiligungen</t>
  </si>
  <si>
    <t>10 Erträge aus anderen Wertpapieren und Ausleihungen des Finanzanlagevermögens</t>
  </si>
  <si>
    <t>13.1 gegenüber verbundenen Unternehmen</t>
  </si>
  <si>
    <t>14 Steuern vom Einkommen und vom Ertrag</t>
  </si>
  <si>
    <t>15.1 KFZ-Steuer</t>
  </si>
  <si>
    <t>15.2 Grundsteuer</t>
  </si>
  <si>
    <t>15.3 Sonstiges</t>
  </si>
  <si>
    <t>GuV_Sonstige</t>
  </si>
  <si>
    <t>EHB-Id, sofern ein EHB geliefert wurde:</t>
  </si>
  <si>
    <t xml:space="preserve">IV. Informationen über Netzteile, zu denen getrennte Angaben im SAV gemacht werden </t>
  </si>
  <si>
    <t>Gewinnvortrag/Verlustvortrag</t>
  </si>
  <si>
    <t>Jahresüberschuss/Jahresfehlbetrag</t>
  </si>
  <si>
    <t>6.5</t>
  </si>
  <si>
    <t>6.6</t>
  </si>
  <si>
    <t>4.3</t>
  </si>
  <si>
    <t>für Altersversorgung</t>
  </si>
  <si>
    <t>Versicherungen</t>
  </si>
  <si>
    <t>Postkosten, Frachtkosten und ähnliche Kosten</t>
  </si>
  <si>
    <t>Reisekosten und Auslösungen</t>
  </si>
  <si>
    <t>Bewirtung und Geschenke</t>
  </si>
  <si>
    <t>Erträge aus Beteiligungen</t>
  </si>
  <si>
    <t>Erträge aus anderen Wertpapieren und Ausleihungen des Finanzanlagevermögens</t>
  </si>
  <si>
    <t>gegenüber verbundenen Unternehmen</t>
  </si>
  <si>
    <t>Aufwendungen für Roh-, Hilfs- und Betriebsstoffe</t>
  </si>
  <si>
    <t>Aufwendungen für bezogene Leistungen</t>
  </si>
  <si>
    <t>6.4 Gewinnvortrag/Verlustvortrag</t>
  </si>
  <si>
    <t>6.5 Kapitalausgleichsposten</t>
  </si>
  <si>
    <t>6.6 Jahresüberschuss/Jahresfehlbetrag</t>
  </si>
  <si>
    <t>Eingabefeld</t>
  </si>
  <si>
    <t>Eingabefeld mit vorgeschlagenen Wert, überschreibbar</t>
  </si>
  <si>
    <t>Berechnung</t>
  </si>
  <si>
    <t>Berechnung auf anderen Tabellenblatt</t>
  </si>
  <si>
    <t>Farblegende</t>
  </si>
  <si>
    <t>Nicht auszufüllen</t>
  </si>
  <si>
    <t>9 Sonderposten mit Rücklageanteil</t>
  </si>
  <si>
    <t>10.1 Rückstellungen für Pensionen und ähnliche Verpflichtungen</t>
  </si>
  <si>
    <t>10.2 Steuerrückstellungen</t>
  </si>
  <si>
    <t>10.3 sonstige Rückstellungen</t>
  </si>
  <si>
    <t>11.4</t>
  </si>
  <si>
    <t>11.5</t>
  </si>
  <si>
    <t>11.6</t>
  </si>
  <si>
    <t>11.7</t>
  </si>
  <si>
    <t>11.8</t>
  </si>
  <si>
    <t>11.1 Anleihen, davon konvertibel</t>
  </si>
  <si>
    <t>11.2 Verbindlichkeiten gegenüber Kreditinstituten</t>
  </si>
  <si>
    <t>11.3 erhaltene Anzahlungen auf Bestellungen</t>
  </si>
  <si>
    <t>11.4 Verbindlichkeiten aus Lieferungen und Leistungen</t>
  </si>
  <si>
    <t>11.5 Verbindlichkeiten aus der Annahme gezogener Wechsel und der Ausstellung eigener Wechsel</t>
  </si>
  <si>
    <t>11.6 Verbindlichkeiten gegenüber verbundenen Unternehmen</t>
  </si>
  <si>
    <t>11.7 Verbindlichkeiten ggü. Unternehmen, mit denen ein Beteiligungsverhältnis besteht</t>
  </si>
  <si>
    <t>11.8 sonstige Verbindlichkeiten</t>
  </si>
  <si>
    <t>12 Rechnungsabgrenzungsposten</t>
  </si>
  <si>
    <t>13 Passive latente Steuern</t>
  </si>
  <si>
    <t>14 Kapitalausgleichsposten</t>
  </si>
  <si>
    <t>Sonderposten für Investitionszuschüsse</t>
  </si>
  <si>
    <t>1.3.4 Ausleihungen an Unternehmen, mit denen ein Beteiligungsverhältnis besteht</t>
  </si>
  <si>
    <t>Zuschüsse aus Fördermitteln nach §3 Abs. 1 WasserstoffNEV</t>
  </si>
  <si>
    <t>sonstige Investitionszuschüsse</t>
  </si>
  <si>
    <t>Erträge aus der Auflösung von Netzanschlussbeiträgen und BKZ</t>
  </si>
  <si>
    <t>Auflösung von Zuschüssen aus Fördermitteln nach §3 Abs. 1 WasserstoffNEV</t>
  </si>
  <si>
    <t>4.4</t>
  </si>
  <si>
    <t>4.5</t>
  </si>
  <si>
    <t>Umsatzerlöse aus Netzentgelten Wasserstoff</t>
  </si>
  <si>
    <t>ZuschussId</t>
  </si>
  <si>
    <t>Art</t>
  </si>
  <si>
    <t>Aufwendungen für durch Dritte erbrachte Betriebsführung, Wartung und Instandhaltung (Dienstleistungskosten)</t>
  </si>
  <si>
    <t>für Zinsen und Gebühren für Cash-Pooling</t>
  </si>
  <si>
    <t>13.5</t>
  </si>
  <si>
    <t>Erträge aus Forderungen gegenüber verbundenen Unternehmen</t>
  </si>
  <si>
    <t>Erträge aus Cash-Pooling-Vereinbarungen</t>
  </si>
  <si>
    <t>11.2.7</t>
  </si>
  <si>
    <t>Suffix</t>
  </si>
  <si>
    <t>geleistete Anzahlungen des immateriellen Vermögens</t>
  </si>
  <si>
    <t>Anlagen im Bau/geleistete Anzahlungen des Sachanlagevermögens</t>
  </si>
  <si>
    <t>keine</t>
  </si>
  <si>
    <t>Nutzungsdauer unterer Rand</t>
  </si>
  <si>
    <t>Angaben zum Jahr, für das Angaben gemacht werden</t>
  </si>
  <si>
    <t>TNW-Faktor</t>
  </si>
  <si>
    <t>TNW-Reihe</t>
  </si>
  <si>
    <t>1.1 Umsatzerlöse aus Netzentgelten Wasserstoff</t>
  </si>
  <si>
    <t>1.2 Umsatzerlöse aus Netzentgelten Gas</t>
  </si>
  <si>
    <t>1.3 Umsatzerlöse aus Netzentgelten Strom</t>
  </si>
  <si>
    <t>1.4 Sonstige Erlöse</t>
  </si>
  <si>
    <t>4.1 Erträge aus der Auflösung von Netzanschlussbeiträgen und BKZ</t>
  </si>
  <si>
    <t>4.2 Auflösung von sonstigen Investitionszuschüsse</t>
  </si>
  <si>
    <t>4.3 Auflösung von Zuschüssen aus Fördermitteln nach §3 Abs. 1 WasserstoffNEV</t>
  </si>
  <si>
    <t>4.4 Erträge aus Fördermitteln nach §3 Abs. 2 WasserstoffNEV (kein Abzugskapital)</t>
  </si>
  <si>
    <t>4.5 Andere sonstige Erträge</t>
  </si>
  <si>
    <t>5.1 Aufwendungen für Roh-, Hilfs- und Betriebsstoffe</t>
  </si>
  <si>
    <t>5.2.3 Aufwendungen für durch Dritte erbrachte Betriebsführung, Wartung und Instandhaltung (Dienstleistungskosten)</t>
  </si>
  <si>
    <t>5.2.4 Sonstiges</t>
  </si>
  <si>
    <t>7.1 Abschreibungen Immaterielles Anlagevermögen</t>
  </si>
  <si>
    <t>8.1 Wartung und Instandsetzung</t>
  </si>
  <si>
    <t>8.2 Konzessionsabgaben</t>
  </si>
  <si>
    <t>8.3 Mieten, sonstige Pachtzinsen, sonstige Leasingraten, Gebühren und Beiträge</t>
  </si>
  <si>
    <t>8.4 Versicherungen</t>
  </si>
  <si>
    <t>8.5 Bürobedarf, Drucksachen und Zeitschriften</t>
  </si>
  <si>
    <t>8.6 Postkosten, Frachtkosten und ähnliche Kosten</t>
  </si>
  <si>
    <t>8.7 Rechts- und Beratungskosten</t>
  </si>
  <si>
    <t>8.8 Sponsoring, Werbung, Spenden</t>
  </si>
  <si>
    <t>8.9 Reisekosten und Auslösungen</t>
  </si>
  <si>
    <t>8.10 Bewirtung und Geschenke</t>
  </si>
  <si>
    <t>8.11 Einzelwertberichtigungen</t>
  </si>
  <si>
    <t>8.12 Pauschalwertberichtigungen</t>
  </si>
  <si>
    <t>8.13 Abschreibungen auf Forderungen</t>
  </si>
  <si>
    <t>8.14 Sonstiges</t>
  </si>
  <si>
    <t>11.1 Erträge aus Finanzanlagen</t>
  </si>
  <si>
    <t>11.2.2 Erträge aus Forderungen gegenüber verbundenen Unternehmen</t>
  </si>
  <si>
    <t>11.2.7 Erträge aus Cash-Pooling-Vereinbarungen</t>
  </si>
  <si>
    <t>12 Abschreibungen auf Finanzanlagen und auf Wertpapiere des Umlaufvermögens</t>
  </si>
  <si>
    <t>13.4 für Zinsen und Gebühren für Cash-Pooling</t>
  </si>
  <si>
    <t>13.5 Sonstiges</t>
  </si>
  <si>
    <t>2.2 Forderungen und sonstige Vermögensgegenstände</t>
  </si>
  <si>
    <t>2.3 Wertpapiere</t>
  </si>
  <si>
    <t>6.3 Gewinnrücklagen</t>
  </si>
  <si>
    <t>8.1 Zuschüsse aus Fördermitteln nach §3 Abs. 1 WasserstoffNEV</t>
  </si>
  <si>
    <t>8.3 sonstige Investitionszuschüsse</t>
  </si>
  <si>
    <t>Erhaltene Baukostenzuschüsse und Netzanschlusskosten</t>
  </si>
  <si>
    <t>7 Erhaltene Baukostenzuschüsse und Netzanschlusskosten</t>
  </si>
  <si>
    <t>Zugangsjahr</t>
  </si>
  <si>
    <t>BKZ_Arten</t>
  </si>
  <si>
    <t>Standard-nutzungs-dauer</t>
  </si>
  <si>
    <t>Zuschüsse aus Fördermitteln nach §3 Abs. 2 WasserstoffNEV</t>
  </si>
  <si>
    <t>8.2 Zuschüsse aus Fördermitteln nach §3 Abs. 2 WasserstoffNEV</t>
  </si>
  <si>
    <t>sonstige Vermögensgegenstände</t>
  </si>
  <si>
    <t>sonstige Forderungen</t>
  </si>
  <si>
    <t>Forderungen aus Netzentgelten</t>
  </si>
  <si>
    <t>Erträge aus Fördermitteln nach §3 Abs. 2 WasserstoffNEV</t>
  </si>
  <si>
    <t>UVArten</t>
  </si>
  <si>
    <t>finale Version</t>
  </si>
  <si>
    <t>Übernommen aus Gasnetz?</t>
  </si>
  <si>
    <t>Jahr der Umwidmung / Übernahme</t>
  </si>
  <si>
    <t>Planjahr</t>
  </si>
  <si>
    <t>weitere Hinzurechnungen
[€]</t>
  </si>
  <si>
    <t>weitere Kürzungen
[€]</t>
  </si>
  <si>
    <t>Faktorreihe</t>
  </si>
  <si>
    <t>Gewerbliche Betriebsgebäude, Bauleistungen am Bauwerk ohne Umsatzsteuer (bis 1968)</t>
  </si>
  <si>
    <t>Ortskanäle, Bauleistungen am Bauwerk (Tiefbau), ohne Umsatzsteuer (bis 1968)</t>
  </si>
  <si>
    <t>Stahlrohre, Rohrform-, Rohrverschluss- und Rohrverbindungsstücke aus Eisen und Stahl (bis 2000)</t>
  </si>
  <si>
    <t>gewichtete Reihe nach §6a(1)Nr.3</t>
  </si>
  <si>
    <t>Erzeugerpreise gewerblicher Produkte gesamt (ohne Mineralölerzeugnisse) (bis 1976)</t>
  </si>
  <si>
    <t>Altanlage gem. § 9 Abs. 1 WasserstoffNEV</t>
  </si>
  <si>
    <t>Umgewidmete oder übernommene Anlage</t>
  </si>
  <si>
    <t>Unterer Rand gem. Festlegung WANDA</t>
  </si>
  <si>
    <t>Oberer Rand gem. Festlegung WANDA</t>
  </si>
  <si>
    <t>Nutzungsdauer oberer Rand</t>
  </si>
  <si>
    <t xml:space="preserve">Nutzungsdauer </t>
  </si>
  <si>
    <t>erstmaliges historisches Anschaffungs-jahr</t>
  </si>
  <si>
    <t>§9(4)Nr.1</t>
  </si>
  <si>
    <t>§9(4)Nr.2</t>
  </si>
  <si>
    <t>§9(4)Nr.3</t>
  </si>
  <si>
    <t>§9(4)Nr.4</t>
  </si>
  <si>
    <t>Erläuterungen</t>
  </si>
  <si>
    <t>21</t>
  </si>
  <si>
    <t>22</t>
  </si>
  <si>
    <t>23</t>
  </si>
  <si>
    <t>24</t>
  </si>
  <si>
    <t>Maßnahmen-ID im Kernnetz-Antrag</t>
  </si>
  <si>
    <t xml:space="preserve">Zeilennummer im EHB Gas (ggf. inkl. eindeutiger EHB-ID) </t>
  </si>
  <si>
    <t>Auflösung von sonstigen Investitionszuschüssen</t>
  </si>
  <si>
    <t>AnlagenID</t>
  </si>
  <si>
    <t>NetzID</t>
  </si>
  <si>
    <t>Historische AK/HK bezogen auf das Anschaffungs-jahr</t>
  </si>
  <si>
    <t>Zuordnung zu IPCEI-Projekt (z.B. Name, ProjektID; AZ,…)</t>
  </si>
  <si>
    <t>Netzbetreiber/Pächter</t>
  </si>
  <si>
    <t>Maßgeblich für die Befüllung des Erhebungsbogens sind die Vorgaben des Hinweispapiers sowie die ergänzenden Hinweise für Wasserstoff-Kernnetzbetreiber</t>
  </si>
  <si>
    <t xml:space="preserve">Erhebungsbogen für Wasserstoff-Kernnetzbetreiber nach § 15 WasserstoffNEV </t>
  </si>
  <si>
    <t>Wasserstoffverdichtung</t>
  </si>
  <si>
    <t>Sicherheitseinrichtungen (Wasserstoffverdichteranlagen)</t>
  </si>
  <si>
    <t>Leit- und Energietechnik (Wasserstoffverdichteranlagen)</t>
  </si>
  <si>
    <t>Nebenanlagen (Wasserstoffverdichteranlagen)</t>
  </si>
  <si>
    <t>5.2.5</t>
  </si>
  <si>
    <t>Aufwendungen für die kontoführende Stelle</t>
  </si>
  <si>
    <t>Wird das korrespondierende Projekt im Planjahr als AiB bilanziert?</t>
  </si>
  <si>
    <t>Planansätze</t>
  </si>
  <si>
    <t>Nutzungsdauern des Anlagevermögens</t>
  </si>
  <si>
    <t>Investitionszuschüsse, Netzanschlusskostenbeiträge und Baukostenzuschüsse nach § 3 Abs. 1, § 4 und § 5 WasserstoffNEV</t>
  </si>
  <si>
    <t>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</si>
</sst>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_€_-;\-* #,##0\ _€_-;_-* &quot;-&quot;\ _€_-;_-@_-"/>
    <numFmt numFmtId="165" formatCode="_-* #,##0\ _€_-;\-* #,##0\ _€_-;_-* &quot;-&quot;??\ _€_-;_-@_-"/>
    <numFmt numFmtId="166" formatCode="0.0000"/>
    <numFmt numFmtId="167" formatCode="0.0"/>
    <numFmt numFmtId="168" formatCode="_-* #,##0.0000\ \ ;_-* #,##0.0000\ \ ;_-* &quot;-&quot;\ \ \ ;_-@_-"/>
    <numFmt numFmtId="169" formatCode="_-* ###0;\-* ###0;_-* 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3F3F3F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gray0625">
        <bgColor theme="5" tint="0.5999938962981048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lightUp">
        <bgColor theme="2" tint="-9.9948118533890809E-2"/>
      </patternFill>
    </fill>
    <fill>
      <patternFill patternType="solid">
        <fgColor theme="0" tint="-4.9989318521683403E-2"/>
        <bgColor indexed="64"/>
      </patternFill>
    </fill>
  </fills>
  <borders count="55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/>
      <top/>
      <bottom/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theme="4" tint="-0.499984740745262"/>
      </left>
      <right style="thick">
        <color theme="4" tint="-0.499984740745262"/>
      </right>
      <top style="thin">
        <color indexed="64"/>
      </top>
      <bottom style="thin">
        <color indexed="64"/>
      </bottom>
      <diagonal/>
    </border>
    <border>
      <left style="thick">
        <color theme="4" tint="-0.499984740745262"/>
      </left>
      <right style="thick">
        <color theme="4" tint="-0.499984740745262"/>
      </right>
      <top style="thin">
        <color rgb="FF3F3F3F"/>
      </top>
      <bottom style="thick">
        <color theme="4" tint="-0.499984740745262"/>
      </bottom>
      <diagonal/>
    </border>
    <border>
      <left style="thick">
        <color theme="3"/>
      </left>
      <right style="thick">
        <color theme="3"/>
      </right>
      <top style="thick">
        <color theme="3"/>
      </top>
      <bottom style="thin">
        <color indexed="64"/>
      </bottom>
      <diagonal/>
    </border>
    <border>
      <left style="thick">
        <color theme="3"/>
      </left>
      <right style="thick">
        <color theme="3"/>
      </right>
      <top style="thin">
        <color indexed="64"/>
      </top>
      <bottom style="thin">
        <color indexed="64"/>
      </bottom>
      <diagonal/>
    </border>
    <border>
      <left style="thick">
        <color theme="3"/>
      </left>
      <right style="thick">
        <color theme="3"/>
      </right>
      <top style="thick">
        <color theme="3"/>
      </top>
      <bottom style="thin">
        <color rgb="FF3F3F3F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theme="3"/>
      </left>
      <right style="thick">
        <color theme="3"/>
      </right>
      <top style="thin">
        <color rgb="FF3F3F3F"/>
      </top>
      <bottom style="thin">
        <color rgb="FF3F3F3F"/>
      </bottom>
      <diagonal/>
    </border>
    <border>
      <left style="thick">
        <color theme="3"/>
      </left>
      <right style="thick">
        <color theme="3"/>
      </right>
      <top style="thin">
        <color rgb="FF3F3F3F"/>
      </top>
      <bottom style="thick">
        <color theme="3"/>
      </bottom>
      <diagonal/>
    </border>
    <border>
      <left style="thick">
        <color theme="4" tint="-0.499984740745262"/>
      </left>
      <right style="thick">
        <color theme="4" tint="-0.499984740745262"/>
      </right>
      <top/>
      <bottom style="thin">
        <color indexed="64"/>
      </bottom>
      <diagonal/>
    </border>
    <border>
      <left style="thin">
        <color rgb="FF3F3F3F"/>
      </left>
      <right style="medium">
        <color indexed="64"/>
      </right>
      <top/>
      <bottom style="thin">
        <color rgb="FF3F3F3F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ck">
        <color theme="3"/>
      </left>
      <right style="thick">
        <color theme="3"/>
      </right>
      <top style="thin">
        <color indexed="64"/>
      </top>
      <bottom style="thick">
        <color theme="3"/>
      </bottom>
      <diagonal/>
    </border>
    <border>
      <left style="thick">
        <color theme="3"/>
      </left>
      <right style="thick">
        <color theme="3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3F3F3F"/>
      </right>
      <top style="thin">
        <color rgb="FF3F3F3F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3F3F3F"/>
      </right>
      <top style="medium">
        <color indexed="64"/>
      </top>
      <bottom style="thin">
        <color rgb="FF3F3F3F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thin">
        <color rgb="FF3F3F3F"/>
      </bottom>
      <diagonal/>
    </border>
    <border>
      <left/>
      <right style="thin">
        <color rgb="FF3F3F3F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rgb="FF3F3F3F"/>
      </right>
      <top/>
      <bottom/>
      <diagonal/>
    </border>
    <border>
      <left style="thin">
        <color rgb="FF3F3F3F"/>
      </left>
      <right style="medium">
        <color indexed="64"/>
      </right>
      <top/>
      <bottom/>
      <diagonal/>
    </border>
    <border>
      <left style="thin">
        <color indexed="64"/>
      </left>
      <right style="thin">
        <color rgb="FF3F3F3F"/>
      </right>
      <top/>
      <bottom style="thin">
        <color rgb="FF3F3F3F"/>
      </bottom>
      <diagonal/>
    </border>
    <border>
      <left style="thin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rgb="FF3F3F3F"/>
      </right>
      <top style="thin">
        <color rgb="FF3F3F3F"/>
      </top>
      <bottom style="thin">
        <color indexed="64"/>
      </bottom>
      <diagonal/>
    </border>
    <border>
      <left style="thick">
        <color theme="4" tint="-0.499984740745262"/>
      </left>
      <right style="thick">
        <color theme="3"/>
      </right>
      <top style="thin">
        <color indexed="64"/>
      </top>
      <bottom style="thick">
        <color theme="4" tint="-0.499984740745262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164" fontId="2" fillId="2" borderId="1" applyAlignment="0"/>
    <xf numFmtId="164" fontId="3" fillId="2" borderId="2" applyAlignment="0" applyProtection="0"/>
    <xf numFmtId="0" fontId="1" fillId="5" borderId="0" applyNumberFormat="0" applyBorder="0" applyAlignment="0" applyProtection="0"/>
    <xf numFmtId="164" fontId="1" fillId="6" borderId="12">
      <alignment horizontal="left" vertical="center"/>
      <protection locked="0"/>
    </xf>
    <xf numFmtId="164" fontId="1" fillId="6" borderId="2">
      <alignment horizontal="left" vertical="center"/>
      <protection locked="0"/>
    </xf>
    <xf numFmtId="164" fontId="13" fillId="9" borderId="0">
      <alignment horizontal="left" vertical="center"/>
    </xf>
    <xf numFmtId="164" fontId="5" fillId="9" borderId="0">
      <alignment horizontal="left" vertical="center"/>
    </xf>
    <xf numFmtId="164" fontId="5" fillId="8" borderId="0">
      <alignment horizontal="left" vertical="center"/>
    </xf>
    <xf numFmtId="0" fontId="14" fillId="0" borderId="0"/>
    <xf numFmtId="0" fontId="17" fillId="0" borderId="0"/>
  </cellStyleXfs>
  <cellXfs count="249">
    <xf numFmtId="0" fontId="0" fillId="0" borderId="0" xfId="0"/>
    <xf numFmtId="0" fontId="5" fillId="0" borderId="0" xfId="0" applyFont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 applyProtection="1">
      <alignment vertical="center" wrapText="1"/>
    </xf>
    <xf numFmtId="0" fontId="5" fillId="0" borderId="0" xfId="0" applyFont="1" applyAlignment="1" applyProtection="1">
      <alignment vertical="center"/>
    </xf>
    <xf numFmtId="0" fontId="5" fillId="0" borderId="2" xfId="0" applyFont="1" applyFill="1" applyBorder="1" applyAlignment="1" applyProtection="1">
      <alignment vertical="center" wrapText="1"/>
    </xf>
    <xf numFmtId="0" fontId="5" fillId="0" borderId="0" xfId="0" applyFont="1" applyFill="1" applyAlignment="1" applyProtection="1">
      <alignment vertical="center"/>
    </xf>
    <xf numFmtId="0" fontId="5" fillId="0" borderId="0" xfId="0" applyFont="1" applyFill="1" applyBorder="1" applyAlignment="1" applyProtection="1">
      <alignment horizontal="centerContinuous" vertical="center"/>
    </xf>
    <xf numFmtId="0" fontId="4" fillId="0" borderId="2" xfId="0" applyFont="1" applyFill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vertical="center"/>
    </xf>
    <xf numFmtId="49" fontId="4" fillId="0" borderId="5" xfId="0" applyNumberFormat="1" applyFont="1" applyFill="1" applyBorder="1" applyAlignment="1" applyProtection="1">
      <alignment horizontal="left" vertical="center" wrapText="1"/>
    </xf>
    <xf numFmtId="0" fontId="5" fillId="0" borderId="2" xfId="0" applyFont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 wrapText="1"/>
    </xf>
    <xf numFmtId="0" fontId="0" fillId="0" borderId="0" xfId="0" applyProtection="1"/>
    <xf numFmtId="0" fontId="9" fillId="0" borderId="0" xfId="0" applyFont="1" applyProtection="1"/>
    <xf numFmtId="0" fontId="10" fillId="0" borderId="0" xfId="0" applyFont="1" applyProtection="1"/>
    <xf numFmtId="0" fontId="0" fillId="0" borderId="2" xfId="0" applyBorder="1" applyAlignment="1" applyProtection="1">
      <alignment horizontal="left" vertical="center"/>
    </xf>
    <xf numFmtId="0" fontId="0" fillId="0" borderId="2" xfId="0" applyBorder="1" applyAlignment="1" applyProtection="1"/>
    <xf numFmtId="0" fontId="0" fillId="0" borderId="0" xfId="0" applyFill="1" applyProtection="1"/>
    <xf numFmtId="0" fontId="7" fillId="0" borderId="0" xfId="0" applyFont="1" applyProtection="1"/>
    <xf numFmtId="0" fontId="0" fillId="0" borderId="2" xfId="0" applyBorder="1" applyProtection="1"/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0" fillId="0" borderId="2" xfId="0" applyBorder="1"/>
    <xf numFmtId="0" fontId="12" fillId="0" borderId="2" xfId="0" applyFont="1" applyBorder="1" applyProtection="1"/>
    <xf numFmtId="0" fontId="0" fillId="0" borderId="0" xfId="0" applyAlignment="1" applyProtection="1"/>
    <xf numFmtId="0" fontId="4" fillId="0" borderId="0" xfId="0" applyFont="1" applyFill="1" applyAlignment="1" applyProtection="1">
      <alignment vertical="center"/>
    </xf>
    <xf numFmtId="0" fontId="0" fillId="0" borderId="0" xfId="0" applyAlignment="1" applyProtection="1">
      <alignment horizontal="left" vertical="center"/>
    </xf>
    <xf numFmtId="164" fontId="1" fillId="6" borderId="2" xfId="6">
      <alignment horizontal="left" vertical="center"/>
      <protection locked="0"/>
    </xf>
    <xf numFmtId="164" fontId="1" fillId="6" borderId="2" xfId="6" applyAlignment="1">
      <alignment horizontal="center" vertical="center"/>
      <protection locked="0"/>
    </xf>
    <xf numFmtId="164" fontId="0" fillId="6" borderId="2" xfId="6" applyFont="1">
      <alignment horizontal="left" vertical="center"/>
      <protection locked="0"/>
    </xf>
    <xf numFmtId="164" fontId="0" fillId="6" borderId="2" xfId="6" applyFont="1" applyAlignment="1">
      <alignment horizontal="center" vertical="center"/>
      <protection locked="0"/>
    </xf>
    <xf numFmtId="0" fontId="1" fillId="6" borderId="2" xfId="6" applyNumberFormat="1" applyAlignment="1">
      <alignment horizontal="right" vertical="center" indent="2"/>
      <protection locked="0"/>
    </xf>
    <xf numFmtId="0" fontId="0" fillId="0" borderId="0" xfId="0"/>
    <xf numFmtId="164" fontId="13" fillId="9" borderId="4" xfId="7" applyBorder="1">
      <alignment horizontal="left" vertical="center"/>
    </xf>
    <xf numFmtId="164" fontId="13" fillId="9" borderId="5" xfId="7" applyBorder="1">
      <alignment horizontal="left" vertical="center"/>
    </xf>
    <xf numFmtId="164" fontId="5" fillId="8" borderId="2" xfId="9" applyBorder="1">
      <alignment horizontal="left" vertical="center"/>
    </xf>
    <xf numFmtId="164" fontId="5" fillId="8" borderId="2" xfId="9" applyBorder="1" applyAlignment="1">
      <alignment horizontal="left" vertical="center" wrapText="1"/>
    </xf>
    <xf numFmtId="164" fontId="13" fillId="9" borderId="12" xfId="7" applyBorder="1" applyAlignment="1">
      <alignment vertical="center"/>
    </xf>
    <xf numFmtId="164" fontId="1" fillId="6" borderId="2" xfId="6" applyBorder="1">
      <alignment horizontal="left" vertical="center"/>
      <protection locked="0"/>
    </xf>
    <xf numFmtId="0" fontId="5" fillId="0" borderId="0" xfId="0" applyFont="1" applyFill="1" applyBorder="1" applyAlignment="1" applyProtection="1">
      <alignment vertical="center"/>
    </xf>
    <xf numFmtId="164" fontId="5" fillId="8" borderId="4" xfId="9" applyBorder="1">
      <alignment horizontal="left" vertical="center"/>
    </xf>
    <xf numFmtId="164" fontId="5" fillId="8" borderId="12" xfId="9" applyBorder="1">
      <alignment horizontal="left" vertical="center"/>
    </xf>
    <xf numFmtId="164" fontId="5" fillId="8" borderId="5" xfId="9" applyBorder="1">
      <alignment horizontal="left" vertical="center"/>
    </xf>
    <xf numFmtId="164" fontId="13" fillId="9" borderId="5" xfId="7" applyBorder="1" applyAlignment="1">
      <alignment vertical="center"/>
    </xf>
    <xf numFmtId="164" fontId="13" fillId="9" borderId="4" xfId="7" applyBorder="1">
      <alignment horizontal="left" vertical="center"/>
    </xf>
    <xf numFmtId="164" fontId="13" fillId="9" borderId="5" xfId="7" applyBorder="1">
      <alignment horizontal="left" vertical="center"/>
    </xf>
    <xf numFmtId="0" fontId="0" fillId="0" borderId="3" xfId="0" applyBorder="1"/>
    <xf numFmtId="164" fontId="13" fillId="9" borderId="4" xfId="7" applyBorder="1">
      <alignment horizontal="left" vertical="center"/>
    </xf>
    <xf numFmtId="10" fontId="1" fillId="6" borderId="2" xfId="6" applyNumberFormat="1" applyAlignment="1">
      <alignment horizontal="right" vertical="center"/>
      <protection locked="0"/>
    </xf>
    <xf numFmtId="49" fontId="5" fillId="0" borderId="5" xfId="0" applyNumberFormat="1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vertical="center"/>
    </xf>
    <xf numFmtId="49" fontId="5" fillId="0" borderId="0" xfId="0" applyNumberFormat="1" applyFont="1" applyBorder="1" applyAlignment="1" applyProtection="1">
      <alignment vertical="center"/>
    </xf>
    <xf numFmtId="0" fontId="4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 textRotation="90"/>
    </xf>
    <xf numFmtId="0" fontId="6" fillId="0" borderId="0" xfId="0" applyFont="1" applyBorder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5" fillId="0" borderId="12" xfId="0" applyFont="1" applyBorder="1" applyAlignment="1" applyProtection="1">
      <alignment vertical="center"/>
    </xf>
    <xf numFmtId="49" fontId="4" fillId="0" borderId="12" xfId="0" applyNumberFormat="1" applyFont="1" applyFill="1" applyBorder="1" applyAlignment="1" applyProtection="1">
      <alignment horizontal="left" vertical="center" wrapText="1"/>
    </xf>
    <xf numFmtId="0" fontId="4" fillId="0" borderId="2" xfId="10" applyFont="1" applyFill="1" applyBorder="1" applyAlignment="1" applyProtection="1">
      <alignment vertical="center" wrapText="1"/>
    </xf>
    <xf numFmtId="49" fontId="4" fillId="0" borderId="5" xfId="0" applyNumberFormat="1" applyFont="1" applyFill="1" applyBorder="1" applyAlignment="1" applyProtection="1">
      <alignment vertical="center"/>
    </xf>
    <xf numFmtId="0" fontId="4" fillId="4" borderId="2" xfId="0" applyFont="1" applyFill="1" applyBorder="1" applyAlignment="1" applyProtection="1">
      <alignment vertical="center" wrapText="1"/>
    </xf>
    <xf numFmtId="0" fontId="13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/>
    </xf>
    <xf numFmtId="49" fontId="4" fillId="0" borderId="2" xfId="0" applyNumberFormat="1" applyFont="1" applyFill="1" applyBorder="1" applyAlignment="1" applyProtection="1">
      <alignment vertical="center"/>
    </xf>
    <xf numFmtId="0" fontId="4" fillId="3" borderId="2" xfId="0" applyFont="1" applyFill="1" applyBorder="1" applyAlignment="1" applyProtection="1">
      <alignment vertical="center" wrapText="1"/>
    </xf>
    <xf numFmtId="0" fontId="4" fillId="0" borderId="0" xfId="0" applyFont="1" applyAlignment="1" applyProtection="1">
      <alignment vertical="center"/>
    </xf>
    <xf numFmtId="49" fontId="4" fillId="0" borderId="2" xfId="0" quotePrefix="1" applyNumberFormat="1" applyFont="1" applyFill="1" applyBorder="1" applyAlignment="1" applyProtection="1">
      <alignment vertical="center"/>
    </xf>
    <xf numFmtId="49" fontId="5" fillId="0" borderId="2" xfId="0" applyNumberFormat="1" applyFont="1" applyFill="1" applyBorder="1" applyAlignment="1" applyProtection="1">
      <alignment vertical="center"/>
    </xf>
    <xf numFmtId="165" fontId="2" fillId="2" borderId="22" xfId="2" applyNumberFormat="1" applyFont="1" applyBorder="1" applyAlignment="1" applyProtection="1">
      <alignment horizontal="right" vertical="center" wrapText="1"/>
    </xf>
    <xf numFmtId="164" fontId="1" fillId="7" borderId="4" xfId="6" applyFill="1" applyBorder="1">
      <alignment horizontal="left" vertical="center"/>
      <protection locked="0"/>
    </xf>
    <xf numFmtId="164" fontId="2" fillId="2" borderId="4" xfId="2" applyNumberFormat="1" applyBorder="1" applyAlignment="1" applyProtection="1">
      <alignment vertical="center"/>
    </xf>
    <xf numFmtId="0" fontId="0" fillId="0" borderId="6" xfId="0" applyFill="1" applyBorder="1" applyProtection="1"/>
    <xf numFmtId="0" fontId="0" fillId="0" borderId="7" xfId="0" applyBorder="1" applyProtection="1"/>
    <xf numFmtId="0" fontId="0" fillId="0" borderId="4" xfId="0" applyBorder="1" applyProtection="1"/>
    <xf numFmtId="0" fontId="0" fillId="0" borderId="5" xfId="0" applyBorder="1" applyProtection="1"/>
    <xf numFmtId="164" fontId="3" fillId="2" borderId="14" xfId="3" applyNumberFormat="1" applyBorder="1" applyAlignment="1" applyProtection="1">
      <alignment vertical="center"/>
    </xf>
    <xf numFmtId="0" fontId="0" fillId="10" borderId="2" xfId="0" applyFill="1" applyBorder="1" applyProtection="1"/>
    <xf numFmtId="9" fontId="1" fillId="6" borderId="2" xfId="6" applyNumberFormat="1">
      <alignment horizontal="left" vertical="center"/>
      <protection locked="0"/>
    </xf>
    <xf numFmtId="0" fontId="0" fillId="0" borderId="3" xfId="0" applyBorder="1" applyAlignment="1">
      <alignment wrapText="1"/>
    </xf>
    <xf numFmtId="0" fontId="0" fillId="0" borderId="0" xfId="0" quotePrefix="1" applyNumberFormat="1"/>
    <xf numFmtId="0" fontId="9" fillId="0" borderId="0" xfId="0" applyNumberFormat="1" applyFont="1" applyProtection="1"/>
    <xf numFmtId="0" fontId="0" fillId="0" borderId="3" xfId="0" applyNumberFormat="1" applyBorder="1"/>
    <xf numFmtId="0" fontId="0" fillId="0" borderId="0" xfId="0" applyNumberFormat="1"/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0" fontId="5" fillId="0" borderId="0" xfId="0" applyFont="1" applyProtection="1">
      <protection locked="0"/>
    </xf>
    <xf numFmtId="164" fontId="13" fillId="9" borderId="10" xfId="7" applyBorder="1">
      <alignment horizontal="left" vertical="center"/>
    </xf>
    <xf numFmtId="164" fontId="13" fillId="9" borderId="9" xfId="7" applyBorder="1">
      <alignment horizontal="left" vertical="center"/>
    </xf>
    <xf numFmtId="164" fontId="13" fillId="9" borderId="11" xfId="7" applyBorder="1">
      <alignment horizontal="left" vertical="center"/>
    </xf>
    <xf numFmtId="164" fontId="1" fillId="6" borderId="6" xfId="6" applyBorder="1" applyAlignment="1">
      <alignment horizontal="left" vertical="center"/>
      <protection locked="0"/>
    </xf>
    <xf numFmtId="0" fontId="0" fillId="0" borderId="16" xfId="0" applyBorder="1" applyProtection="1"/>
    <xf numFmtId="0" fontId="0" fillId="0" borderId="17" xfId="0" applyBorder="1" applyProtection="1"/>
    <xf numFmtId="165" fontId="16" fillId="2" borderId="29" xfId="2" applyNumberFormat="1" applyFont="1" applyBorder="1" applyAlignment="1" applyProtection="1">
      <alignment horizontal="right" vertical="center" wrapText="1"/>
    </xf>
    <xf numFmtId="165" fontId="2" fillId="2" borderId="29" xfId="2" applyNumberFormat="1" applyFont="1" applyBorder="1" applyAlignment="1" applyProtection="1">
      <alignment horizontal="right" vertical="center" wrapText="1"/>
    </xf>
    <xf numFmtId="165" fontId="2" fillId="2" borderId="30" xfId="2" applyNumberFormat="1" applyFont="1" applyBorder="1" applyAlignment="1" applyProtection="1">
      <alignment horizontal="right" vertical="center" wrapText="1"/>
    </xf>
    <xf numFmtId="49" fontId="5" fillId="3" borderId="2" xfId="0" quotePrefix="1" applyNumberFormat="1" applyFont="1" applyFill="1" applyBorder="1" applyAlignment="1" applyProtection="1">
      <alignment horizontal="left" vertical="center" wrapText="1"/>
    </xf>
    <xf numFmtId="49" fontId="5" fillId="3" borderId="2" xfId="0" applyNumberFormat="1" applyFont="1" applyFill="1" applyBorder="1" applyAlignment="1" applyProtection="1">
      <alignment horizontal="left" vertical="center" wrapText="1"/>
    </xf>
    <xf numFmtId="14" fontId="5" fillId="0" borderId="2" xfId="0" applyNumberFormat="1" applyFont="1" applyFill="1" applyBorder="1" applyAlignment="1" applyProtection="1">
      <alignment horizontal="left" vertical="center"/>
    </xf>
    <xf numFmtId="0" fontId="4" fillId="0" borderId="2" xfId="0" applyFont="1" applyBorder="1" applyAlignment="1" applyProtection="1">
      <alignment vertical="center"/>
    </xf>
    <xf numFmtId="165" fontId="2" fillId="2" borderId="19" xfId="2" applyNumberFormat="1" applyFont="1" applyBorder="1" applyAlignment="1" applyProtection="1">
      <alignment horizontal="center" vertical="center" wrapText="1"/>
    </xf>
    <xf numFmtId="0" fontId="6" fillId="0" borderId="0" xfId="0" applyFont="1" applyProtection="1">
      <protection locked="0"/>
    </xf>
    <xf numFmtId="164" fontId="1" fillId="6" borderId="8" xfId="6" applyBorder="1">
      <alignment horizontal="left" vertical="center"/>
      <protection locked="0"/>
    </xf>
    <xf numFmtId="9" fontId="2" fillId="2" borderId="22" xfId="1" applyFont="1" applyFill="1" applyBorder="1" applyAlignment="1" applyProtection="1">
      <alignment horizontal="center" vertical="center" wrapText="1"/>
    </xf>
    <xf numFmtId="164" fontId="2" fillId="2" borderId="29" xfId="2" applyNumberFormat="1" applyBorder="1" applyAlignment="1" applyProtection="1">
      <alignment vertical="center"/>
    </xf>
    <xf numFmtId="164" fontId="4" fillId="0" borderId="35" xfId="0" applyNumberFormat="1" applyFont="1" applyFill="1" applyBorder="1" applyAlignment="1" applyProtection="1">
      <alignment vertical="center"/>
    </xf>
    <xf numFmtId="0" fontId="0" fillId="0" borderId="13" xfId="0" applyBorder="1" applyProtection="1"/>
    <xf numFmtId="164" fontId="1" fillId="6" borderId="13" xfId="6" applyBorder="1">
      <alignment horizontal="left" vertical="center"/>
      <protection locked="0"/>
    </xf>
    <xf numFmtId="0" fontId="0" fillId="0" borderId="8" xfId="0" applyBorder="1" applyProtection="1"/>
    <xf numFmtId="9" fontId="1" fillId="6" borderId="8" xfId="6" applyNumberFormat="1" applyBorder="1">
      <alignment horizontal="left" vertical="center"/>
      <protection locked="0"/>
    </xf>
    <xf numFmtId="0" fontId="0" fillId="0" borderId="36" xfId="0" applyBorder="1" applyProtection="1"/>
    <xf numFmtId="0" fontId="17" fillId="0" borderId="0" xfId="11" applyAlignment="1">
      <alignment horizontal="centerContinuous"/>
    </xf>
    <xf numFmtId="0" fontId="17" fillId="0" borderId="0" xfId="11" applyAlignment="1">
      <alignment wrapText="1"/>
    </xf>
    <xf numFmtId="0" fontId="17" fillId="0" borderId="0" xfId="11" applyAlignment="1">
      <alignment horizontal="right" wrapText="1"/>
    </xf>
    <xf numFmtId="166" fontId="17" fillId="0" borderId="0" xfId="11" applyNumberFormat="1" applyAlignment="1">
      <alignment wrapText="1"/>
    </xf>
    <xf numFmtId="0" fontId="17" fillId="0" borderId="0" xfId="11" applyBorder="1" applyAlignment="1">
      <alignment horizontal="right" wrapText="1"/>
    </xf>
    <xf numFmtId="0" fontId="17" fillId="0" borderId="0" xfId="11" applyBorder="1"/>
    <xf numFmtId="0" fontId="17" fillId="0" borderId="0" xfId="11"/>
    <xf numFmtId="167" fontId="17" fillId="0" borderId="0" xfId="11" applyNumberFormat="1" applyAlignment="1">
      <alignment wrapText="1"/>
    </xf>
    <xf numFmtId="167" fontId="17" fillId="0" borderId="25" xfId="11" applyNumberFormat="1" applyBorder="1" applyAlignment="1">
      <alignment wrapText="1"/>
    </xf>
    <xf numFmtId="167" fontId="17" fillId="0" borderId="0" xfId="11" applyNumberFormat="1"/>
    <xf numFmtId="166" fontId="17" fillId="0" borderId="0" xfId="11" applyNumberFormat="1"/>
    <xf numFmtId="167" fontId="17" fillId="0" borderId="25" xfId="11" applyNumberFormat="1" applyBorder="1"/>
    <xf numFmtId="165" fontId="0" fillId="0" borderId="37" xfId="0" applyNumberFormat="1" applyBorder="1" applyAlignment="1" applyProtection="1">
      <alignment horizontal="center" vertical="center"/>
    </xf>
    <xf numFmtId="164" fontId="3" fillId="2" borderId="8" xfId="3" applyBorder="1" applyAlignment="1" applyProtection="1">
      <alignment horizontal="left" vertical="center"/>
    </xf>
    <xf numFmtId="164" fontId="2" fillId="2" borderId="33" xfId="2" applyBorder="1" applyAlignment="1" applyProtection="1">
      <alignment horizontal="left" vertical="center"/>
    </xf>
    <xf numFmtId="164" fontId="2" fillId="2" borderId="15" xfId="2" applyBorder="1" applyAlignment="1" applyProtection="1">
      <alignment horizontal="left" vertical="center"/>
    </xf>
    <xf numFmtId="0" fontId="5" fillId="0" borderId="41" xfId="0" applyFont="1" applyBorder="1" applyProtection="1">
      <protection locked="0"/>
    </xf>
    <xf numFmtId="164" fontId="2" fillId="2" borderId="32" xfId="2" applyBorder="1" applyProtection="1">
      <protection locked="0"/>
    </xf>
    <xf numFmtId="0" fontId="5" fillId="0" borderId="24" xfId="0" applyFont="1" applyBorder="1" applyProtection="1">
      <protection locked="0"/>
    </xf>
    <xf numFmtId="164" fontId="2" fillId="2" borderId="23" xfId="2" applyBorder="1" applyProtection="1">
      <protection locked="0"/>
    </xf>
    <xf numFmtId="0" fontId="5" fillId="0" borderId="24" xfId="0" applyFont="1" applyBorder="1" applyAlignment="1" applyProtection="1">
      <alignment wrapText="1"/>
      <protection locked="0"/>
    </xf>
    <xf numFmtId="0" fontId="5" fillId="0" borderId="27" xfId="0" applyFont="1" applyBorder="1" applyProtection="1">
      <protection locked="0"/>
    </xf>
    <xf numFmtId="164" fontId="2" fillId="2" borderId="42" xfId="2" applyBorder="1" applyAlignment="1" applyProtection="1">
      <alignment horizontal="left" vertical="center"/>
    </xf>
    <xf numFmtId="164" fontId="1" fillId="6" borderId="28" xfId="6" applyBorder="1">
      <alignment horizontal="left" vertical="center"/>
      <protection locked="0"/>
    </xf>
    <xf numFmtId="164" fontId="2" fillId="2" borderId="26" xfId="2" applyBorder="1" applyProtection="1">
      <protection locked="0"/>
    </xf>
    <xf numFmtId="164" fontId="5" fillId="9" borderId="36" xfId="8" applyBorder="1" applyAlignment="1">
      <alignment horizontal="left" vertical="center" wrapText="1"/>
    </xf>
    <xf numFmtId="164" fontId="5" fillId="9" borderId="43" xfId="8" applyBorder="1" applyAlignment="1">
      <alignment horizontal="left" vertical="center" wrapText="1"/>
    </xf>
    <xf numFmtId="164" fontId="5" fillId="9" borderId="37" xfId="8" applyBorder="1" applyAlignment="1">
      <alignment horizontal="left" vertical="center" wrapText="1"/>
    </xf>
    <xf numFmtId="0" fontId="5" fillId="0" borderId="39" xfId="0" applyFont="1" applyBorder="1" applyProtection="1">
      <protection locked="0"/>
    </xf>
    <xf numFmtId="164" fontId="2" fillId="2" borderId="44" xfId="2" applyBorder="1" applyAlignment="1" applyProtection="1">
      <alignment horizontal="left" vertical="center"/>
    </xf>
    <xf numFmtId="164" fontId="1" fillId="6" borderId="40" xfId="6" applyBorder="1">
      <alignment horizontal="left" vertical="center"/>
      <protection locked="0"/>
    </xf>
    <xf numFmtId="164" fontId="2" fillId="2" borderId="45" xfId="2" applyBorder="1" applyProtection="1">
      <protection locked="0"/>
    </xf>
    <xf numFmtId="0" fontId="5" fillId="0" borderId="36" xfId="0" applyFont="1" applyBorder="1" applyProtection="1">
      <protection locked="0"/>
    </xf>
    <xf numFmtId="164" fontId="2" fillId="2" borderId="46" xfId="2" applyBorder="1" applyAlignment="1" applyProtection="1">
      <alignment horizontal="left" vertical="center"/>
    </xf>
    <xf numFmtId="164" fontId="1" fillId="6" borderId="43" xfId="6" applyBorder="1">
      <alignment horizontal="left" vertical="center"/>
      <protection locked="0"/>
    </xf>
    <xf numFmtId="164" fontId="2" fillId="2" borderId="47" xfId="2" applyBorder="1" applyProtection="1">
      <protection locked="0"/>
    </xf>
    <xf numFmtId="164" fontId="2" fillId="2" borderId="49" xfId="2" applyBorder="1" applyAlignment="1" applyProtection="1">
      <alignment horizontal="left" vertical="center"/>
    </xf>
    <xf numFmtId="164" fontId="1" fillId="6" borderId="38" xfId="6" applyBorder="1">
      <alignment horizontal="left" vertical="center"/>
      <protection locked="0"/>
    </xf>
    <xf numFmtId="164" fontId="2" fillId="2" borderId="50" xfId="2" applyBorder="1" applyProtection="1">
      <protection locked="0"/>
    </xf>
    <xf numFmtId="0" fontId="17" fillId="0" borderId="2" xfId="11" applyBorder="1" applyAlignment="1">
      <alignment horizontal="right" wrapText="1"/>
    </xf>
    <xf numFmtId="166" fontId="17" fillId="0" borderId="2" xfId="11" applyNumberFormat="1" applyBorder="1" applyAlignment="1">
      <alignment wrapText="1"/>
    </xf>
    <xf numFmtId="0" fontId="17" fillId="0" borderId="2" xfId="11" applyBorder="1"/>
    <xf numFmtId="0" fontId="15" fillId="0" borderId="2" xfId="0" applyFont="1" applyBorder="1"/>
    <xf numFmtId="0" fontId="18" fillId="0" borderId="2" xfId="11" applyFont="1" applyBorder="1" applyAlignment="1">
      <alignment horizontal="centerContinuous"/>
    </xf>
    <xf numFmtId="0" fontId="18" fillId="0" borderId="2" xfId="11" applyFont="1" applyBorder="1" applyAlignment="1">
      <alignment wrapText="1"/>
    </xf>
    <xf numFmtId="0" fontId="18" fillId="0" borderId="2" xfId="11" applyFont="1" applyBorder="1" applyAlignment="1">
      <alignment horizontal="right" wrapText="1"/>
    </xf>
    <xf numFmtId="169" fontId="0" fillId="6" borderId="2" xfId="6" applyNumberFormat="1" applyFont="1" applyAlignment="1">
      <alignment horizontal="center" vertical="center"/>
      <protection locked="0"/>
    </xf>
    <xf numFmtId="169" fontId="0" fillId="4" borderId="2" xfId="6" applyNumberFormat="1" applyFont="1" applyFill="1" applyAlignment="1" applyProtection="1">
      <alignment horizontal="center" vertical="center"/>
    </xf>
    <xf numFmtId="0" fontId="5" fillId="0" borderId="24" xfId="0" applyFont="1" applyFill="1" applyBorder="1" applyProtection="1">
      <protection locked="0"/>
    </xf>
    <xf numFmtId="0" fontId="5" fillId="0" borderId="48" xfId="0" applyFont="1" applyFill="1" applyBorder="1" applyProtection="1">
      <protection locked="0"/>
    </xf>
    <xf numFmtId="167" fontId="17" fillId="0" borderId="0" xfId="11" applyNumberFormat="1" applyBorder="1" applyAlignment="1">
      <alignment wrapText="1"/>
    </xf>
    <xf numFmtId="1" fontId="17" fillId="0" borderId="25" xfId="11" applyNumberFormat="1" applyBorder="1"/>
    <xf numFmtId="0" fontId="17" fillId="0" borderId="0" xfId="11" applyFill="1" applyAlignment="1">
      <alignment horizontal="centerContinuous"/>
    </xf>
    <xf numFmtId="164" fontId="2" fillId="2" borderId="2" xfId="2" applyBorder="1" applyAlignment="1" applyProtection="1">
      <alignment horizontal="left" vertical="center"/>
    </xf>
    <xf numFmtId="164" fontId="13" fillId="9" borderId="10" xfId="7" applyBorder="1" applyProtection="1">
      <alignment horizontal="left" vertical="center"/>
    </xf>
    <xf numFmtId="164" fontId="13" fillId="9" borderId="9" xfId="7" applyBorder="1" applyProtection="1">
      <alignment horizontal="left" vertical="center"/>
    </xf>
    <xf numFmtId="164" fontId="13" fillId="9" borderId="11" xfId="7" applyBorder="1" applyProtection="1">
      <alignment horizontal="left" vertical="center"/>
    </xf>
    <xf numFmtId="164" fontId="13" fillId="9" borderId="16" xfId="7" applyBorder="1" applyProtection="1">
      <alignment horizontal="left" vertical="center"/>
    </xf>
    <xf numFmtId="164" fontId="13" fillId="9" borderId="0" xfId="7" applyBorder="1" applyProtection="1">
      <alignment horizontal="left" vertical="center"/>
    </xf>
    <xf numFmtId="164" fontId="13" fillId="9" borderId="3" xfId="7" applyBorder="1" applyProtection="1">
      <alignment horizontal="left" vertical="center"/>
    </xf>
    <xf numFmtId="164" fontId="5" fillId="9" borderId="16" xfId="8" applyBorder="1" applyAlignment="1" applyProtection="1">
      <alignment horizontal="left" vertical="center"/>
    </xf>
    <xf numFmtId="164" fontId="5" fillId="9" borderId="0" xfId="8" applyBorder="1" applyAlignment="1" applyProtection="1">
      <alignment horizontal="centerContinuous" vertical="center"/>
    </xf>
    <xf numFmtId="164" fontId="5" fillId="9" borderId="3" xfId="8" applyBorder="1" applyAlignment="1" applyProtection="1">
      <alignment horizontal="centerContinuous" vertical="center"/>
    </xf>
    <xf numFmtId="164" fontId="5" fillId="9" borderId="3" xfId="8" applyBorder="1" applyAlignment="1" applyProtection="1">
      <alignment horizontal="left" vertical="center"/>
    </xf>
    <xf numFmtId="164" fontId="5" fillId="9" borderId="17" xfId="8" applyBorder="1" applyAlignment="1" applyProtection="1">
      <alignment horizontal="centerContinuous" vertical="center"/>
    </xf>
    <xf numFmtId="164" fontId="5" fillId="9" borderId="13" xfId="8" applyBorder="1" applyProtection="1">
      <alignment horizontal="left" vertical="center"/>
    </xf>
    <xf numFmtId="164" fontId="5" fillId="9" borderId="4" xfId="8" applyBorder="1" applyProtection="1">
      <alignment horizontal="left" vertical="center"/>
    </xf>
    <xf numFmtId="164" fontId="5" fillId="9" borderId="12" xfId="8" applyBorder="1" applyProtection="1">
      <alignment horizontal="left" vertical="center"/>
    </xf>
    <xf numFmtId="164" fontId="5" fillId="9" borderId="5" xfId="8" applyBorder="1" applyProtection="1">
      <alignment horizontal="left" vertical="center"/>
    </xf>
    <xf numFmtId="164" fontId="4" fillId="8" borderId="2" xfId="9" applyFont="1" applyBorder="1" applyAlignment="1" applyProtection="1">
      <alignment horizontal="center" vertical="center" wrapText="1"/>
    </xf>
    <xf numFmtId="164" fontId="5" fillId="8" borderId="2" xfId="9" applyFont="1" applyBorder="1" applyAlignment="1" applyProtection="1">
      <alignment horizontal="center" vertical="center" wrapText="1"/>
    </xf>
    <xf numFmtId="164" fontId="5" fillId="8" borderId="2" xfId="9" applyBorder="1" applyAlignment="1" applyProtection="1">
      <alignment horizontal="center" vertical="center" wrapText="1"/>
    </xf>
    <xf numFmtId="164" fontId="5" fillId="9" borderId="6" xfId="8" applyBorder="1" applyAlignment="1" applyProtection="1">
      <alignment horizontal="center" vertical="center"/>
    </xf>
    <xf numFmtId="164" fontId="5" fillId="8" borderId="4" xfId="9" applyFont="1" applyBorder="1" applyAlignment="1" applyProtection="1">
      <alignment horizontal="center" vertical="center" wrapText="1"/>
    </xf>
    <xf numFmtId="164" fontId="5" fillId="9" borderId="8" xfId="8" applyBorder="1" applyAlignment="1" applyProtection="1">
      <alignment horizontal="center" vertical="center"/>
    </xf>
    <xf numFmtId="0" fontId="0" fillId="0" borderId="0" xfId="0" applyFont="1" applyProtection="1"/>
    <xf numFmtId="164" fontId="4" fillId="8" borderId="2" xfId="9" applyFont="1" applyBorder="1" applyAlignment="1" applyProtection="1">
      <alignment horizontal="center" vertical="center" textRotation="90" wrapText="1"/>
    </xf>
    <xf numFmtId="164" fontId="4" fillId="8" borderId="12" xfId="9" applyFont="1" applyBorder="1" applyAlignment="1" applyProtection="1">
      <alignment horizontal="center" vertical="center" textRotation="90" wrapText="1"/>
    </xf>
    <xf numFmtId="164" fontId="2" fillId="2" borderId="2" xfId="2" applyBorder="1" applyProtection="1"/>
    <xf numFmtId="164" fontId="2" fillId="2" borderId="51" xfId="2" applyBorder="1" applyAlignment="1" applyProtection="1">
      <alignment horizontal="left" vertical="center"/>
    </xf>
    <xf numFmtId="164" fontId="2" fillId="2" borderId="2" xfId="2" applyNumberFormat="1" applyFont="1" applyFill="1" applyBorder="1" applyAlignment="1" applyProtection="1">
      <alignment horizontal="left" vertical="center"/>
    </xf>
    <xf numFmtId="168" fontId="0" fillId="12" borderId="2" xfId="6" quotePrefix="1" applyNumberFormat="1" applyFont="1" applyFill="1" applyBorder="1" applyAlignment="1" applyProtection="1">
      <alignment horizontal="left" vertical="center"/>
    </xf>
    <xf numFmtId="164" fontId="2" fillId="2" borderId="52" xfId="2" applyBorder="1" applyAlignment="1" applyProtection="1">
      <alignment horizontal="left" vertical="center"/>
    </xf>
    <xf numFmtId="164" fontId="3" fillId="2" borderId="2" xfId="3" applyBorder="1" applyAlignment="1" applyProtection="1">
      <alignment horizontal="left" vertical="center"/>
    </xf>
    <xf numFmtId="164" fontId="2" fillId="2" borderId="53" xfId="2" applyBorder="1" applyAlignment="1" applyProtection="1">
      <alignment horizontal="left" vertical="center"/>
    </xf>
    <xf numFmtId="164" fontId="0" fillId="6" borderId="16" xfId="6" applyNumberFormat="1" applyFont="1" applyFill="1" applyBorder="1" applyAlignment="1" applyProtection="1">
      <alignment horizontal="left" vertical="center"/>
      <protection locked="0"/>
    </xf>
    <xf numFmtId="0" fontId="0" fillId="6" borderId="16" xfId="6" applyNumberFormat="1" applyFont="1" applyFill="1" applyBorder="1" applyAlignment="1" applyProtection="1">
      <alignment horizontal="center" vertical="center"/>
      <protection locked="0"/>
    </xf>
    <xf numFmtId="164" fontId="0" fillId="6" borderId="10" xfId="6" applyNumberFormat="1" applyFont="1" applyFill="1" applyBorder="1" applyAlignment="1" applyProtection="1">
      <alignment horizontal="left" vertical="center"/>
      <protection locked="0"/>
    </xf>
    <xf numFmtId="0" fontId="0" fillId="6" borderId="10" xfId="6" applyNumberFormat="1" applyFont="1" applyFill="1" applyBorder="1" applyAlignment="1" applyProtection="1">
      <alignment horizontal="center" vertical="center"/>
      <protection locked="0"/>
    </xf>
    <xf numFmtId="164" fontId="0" fillId="6" borderId="10" xfId="6" applyNumberFormat="1" applyFont="1" applyFill="1" applyBorder="1" applyAlignment="1" applyProtection="1">
      <alignment horizontal="center" vertical="center"/>
      <protection locked="0"/>
    </xf>
    <xf numFmtId="164" fontId="0" fillId="6" borderId="4" xfId="6" applyNumberFormat="1" applyFont="1" applyFill="1" applyBorder="1" applyAlignment="1" applyProtection="1">
      <alignment horizontal="left" vertical="center"/>
      <protection locked="0"/>
    </xf>
    <xf numFmtId="0" fontId="0" fillId="6" borderId="4" xfId="6" applyNumberFormat="1" applyFont="1" applyFill="1" applyBorder="1" applyAlignment="1" applyProtection="1">
      <alignment horizontal="center" vertical="center"/>
      <protection locked="0"/>
    </xf>
    <xf numFmtId="0" fontId="0" fillId="6" borderId="13" xfId="6" applyNumberFormat="1" applyFont="1" applyFill="1" applyBorder="1" applyAlignment="1" applyProtection="1">
      <alignment horizontal="center" vertical="center"/>
      <protection locked="0"/>
    </xf>
    <xf numFmtId="164" fontId="0" fillId="6" borderId="2" xfId="6" applyNumberFormat="1" applyFont="1" applyFill="1" applyBorder="1" applyAlignment="1" applyProtection="1">
      <alignment horizontal="left" vertical="center"/>
      <protection locked="0"/>
    </xf>
    <xf numFmtId="0" fontId="0" fillId="6" borderId="2" xfId="6" applyNumberFormat="1" applyFont="1" applyFill="1" applyBorder="1" applyAlignment="1" applyProtection="1">
      <alignment horizontal="center" vertical="center"/>
      <protection locked="0"/>
    </xf>
    <xf numFmtId="9" fontId="0" fillId="6" borderId="2" xfId="6" applyNumberFormat="1" applyFont="1" applyFill="1" applyBorder="1" applyAlignment="1" applyProtection="1">
      <alignment horizontal="center" vertical="center"/>
      <protection locked="0"/>
    </xf>
    <xf numFmtId="164" fontId="13" fillId="9" borderId="10" xfId="7" applyFont="1" applyBorder="1" applyAlignment="1" applyProtection="1">
      <alignment horizontal="left" vertical="center"/>
    </xf>
    <xf numFmtId="164" fontId="13" fillId="9" borderId="11" xfId="7" applyFont="1" applyBorder="1" applyAlignment="1" applyProtection="1">
      <alignment horizontal="left" vertical="center"/>
    </xf>
    <xf numFmtId="164" fontId="13" fillId="9" borderId="5" xfId="7" applyBorder="1" applyAlignment="1" applyProtection="1">
      <alignment horizontal="left" vertical="center" wrapText="1"/>
    </xf>
    <xf numFmtId="164" fontId="13" fillId="9" borderId="6" xfId="7" applyBorder="1" applyAlignment="1" applyProtection="1">
      <alignment horizontal="left" vertical="center"/>
    </xf>
    <xf numFmtId="164" fontId="13" fillId="9" borderId="7" xfId="7" applyBorder="1" applyAlignment="1" applyProtection="1">
      <alignment horizontal="left" vertical="center"/>
    </xf>
    <xf numFmtId="164" fontId="4" fillId="8" borderId="8" xfId="9" applyFont="1" applyBorder="1" applyAlignment="1" applyProtection="1">
      <alignment horizontal="center" vertical="center" wrapText="1"/>
    </xf>
    <xf numFmtId="164" fontId="4" fillId="8" borderId="8" xfId="9" applyFont="1" applyBorder="1" applyAlignment="1" applyProtection="1">
      <alignment horizontal="left" vertical="center" wrapText="1"/>
    </xf>
    <xf numFmtId="164" fontId="1" fillId="6" borderId="21" xfId="6" applyBorder="1" applyAlignment="1" applyProtection="1">
      <alignment horizontal="left" vertical="center"/>
      <protection locked="0"/>
    </xf>
    <xf numFmtId="164" fontId="1" fillId="6" borderId="34" xfId="6" applyBorder="1" applyAlignment="1" applyProtection="1">
      <alignment horizontal="left" vertical="center"/>
      <protection locked="0"/>
    </xf>
    <xf numFmtId="164" fontId="13" fillId="9" borderId="10" xfId="7" applyBorder="1" applyAlignment="1" applyProtection="1">
      <alignment horizontal="left" vertical="center"/>
    </xf>
    <xf numFmtId="164" fontId="13" fillId="9" borderId="11" xfId="7" applyBorder="1" applyAlignment="1" applyProtection="1">
      <alignment horizontal="left" vertical="center"/>
    </xf>
    <xf numFmtId="164" fontId="15" fillId="6" borderId="21" xfId="6" applyFont="1" applyBorder="1" applyAlignment="1" applyProtection="1">
      <alignment horizontal="left" vertical="center"/>
      <protection locked="0"/>
    </xf>
    <xf numFmtId="164" fontId="1" fillId="6" borderId="21" xfId="6" applyFont="1" applyBorder="1" applyAlignment="1" applyProtection="1">
      <alignment horizontal="left" vertical="center"/>
      <protection locked="0"/>
    </xf>
    <xf numFmtId="164" fontId="15" fillId="6" borderId="31" xfId="6" applyFont="1" applyBorder="1" applyAlignment="1" applyProtection="1">
      <alignment horizontal="left" vertical="center"/>
      <protection locked="0"/>
    </xf>
    <xf numFmtId="164" fontId="15" fillId="6" borderId="18" xfId="6" applyFont="1" applyBorder="1" applyAlignment="1" applyProtection="1">
      <alignment horizontal="left" vertical="center"/>
      <protection locked="0"/>
    </xf>
    <xf numFmtId="164" fontId="1" fillId="11" borderId="20" xfId="6" applyFill="1" applyBorder="1" applyAlignment="1" applyProtection="1">
      <alignment horizontal="left" vertical="center"/>
      <protection locked="0"/>
    </xf>
    <xf numFmtId="164" fontId="1" fillId="11" borderId="21" xfId="6" applyFill="1" applyBorder="1" applyAlignment="1" applyProtection="1">
      <alignment horizontal="left" vertical="center"/>
      <protection locked="0"/>
    </xf>
    <xf numFmtId="164" fontId="1" fillId="11" borderId="54" xfId="6" applyFill="1" applyBorder="1" applyAlignment="1" applyProtection="1">
      <alignment horizontal="left" vertical="center"/>
      <protection locked="0"/>
    </xf>
    <xf numFmtId="164" fontId="13" fillId="9" borderId="12" xfId="7" applyBorder="1" applyProtection="1">
      <alignment horizontal="left" vertical="center"/>
    </xf>
    <xf numFmtId="164" fontId="13" fillId="9" borderId="4" xfId="7" applyBorder="1" applyProtection="1">
      <alignment horizontal="left" vertical="center"/>
    </xf>
    <xf numFmtId="164" fontId="13" fillId="9" borderId="5" xfId="7" applyBorder="1" applyProtection="1">
      <alignment horizontal="left" vertical="center"/>
    </xf>
    <xf numFmtId="164" fontId="5" fillId="8" borderId="2" xfId="9" applyBorder="1" applyAlignment="1" applyProtection="1">
      <alignment horizontal="center" vertical="center" textRotation="90" wrapText="1"/>
    </xf>
    <xf numFmtId="164" fontId="5" fillId="8" borderId="2" xfId="9" applyBorder="1" applyProtection="1">
      <alignment horizontal="left" vertical="center"/>
    </xf>
    <xf numFmtId="0" fontId="5" fillId="0" borderId="0" xfId="0" applyFont="1" applyProtection="1"/>
    <xf numFmtId="164" fontId="1" fillId="6" borderId="2" xfId="6" applyBorder="1" applyProtection="1">
      <alignment horizontal="left" vertical="center"/>
      <protection locked="0"/>
    </xf>
    <xf numFmtId="0" fontId="1" fillId="6" borderId="2" xfId="6" applyNumberFormat="1" applyBorder="1" applyProtection="1">
      <alignment horizontal="left" vertical="center"/>
      <protection locked="0"/>
    </xf>
    <xf numFmtId="0" fontId="0" fillId="6" borderId="2" xfId="6" applyNumberFormat="1" applyFont="1" applyBorder="1" applyProtection="1">
      <alignment horizontal="left" vertical="center"/>
      <protection locked="0"/>
    </xf>
    <xf numFmtId="164" fontId="1" fillId="6" borderId="2" xfId="6" applyNumberFormat="1" applyBorder="1" applyProtection="1">
      <alignment horizontal="left" vertical="center"/>
      <protection locked="0"/>
    </xf>
    <xf numFmtId="164" fontId="0" fillId="6" borderId="13" xfId="6" applyNumberFormat="1" applyFont="1" applyFill="1" applyBorder="1" applyAlignment="1" applyProtection="1">
      <alignment horizontal="center" vertical="center"/>
      <protection locked="0"/>
    </xf>
    <xf numFmtId="164" fontId="5" fillId="0" borderId="0" xfId="0" applyNumberFormat="1" applyFont="1" applyProtection="1">
      <protection locked="0"/>
    </xf>
    <xf numFmtId="164" fontId="0" fillId="7" borderId="2" xfId="6" applyNumberFormat="1" applyFont="1" applyFill="1" applyBorder="1" applyAlignment="1" applyProtection="1">
      <alignment horizontal="right" vertical="center"/>
      <protection locked="0"/>
    </xf>
    <xf numFmtId="164" fontId="1" fillId="6" borderId="2" xfId="6" applyNumberForma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/>
      <protection locked="0"/>
    </xf>
    <xf numFmtId="1" fontId="0" fillId="0" borderId="0" xfId="0" applyNumberFormat="1" applyAlignment="1" applyProtection="1">
      <alignment horizontal="right"/>
      <protection locked="0"/>
    </xf>
    <xf numFmtId="167" fontId="17" fillId="0" borderId="0" xfId="11" applyNumberFormat="1" applyBorder="1"/>
    <xf numFmtId="164" fontId="13" fillId="9" borderId="6" xfId="7" applyBorder="1" applyAlignment="1">
      <alignment horizontal="left" vertical="center" wrapText="1"/>
    </xf>
    <xf numFmtId="164" fontId="13" fillId="9" borderId="3" xfId="7" applyBorder="1" applyAlignment="1">
      <alignment horizontal="left" vertical="center" wrapText="1"/>
    </xf>
    <xf numFmtId="164" fontId="13" fillId="9" borderId="4" xfId="7" applyBorder="1" applyAlignment="1" applyProtection="1">
      <alignment horizontal="center" vertical="center" wrapText="1"/>
    </xf>
    <xf numFmtId="164" fontId="13" fillId="9" borderId="5" xfId="7" applyBorder="1" applyAlignment="1" applyProtection="1">
      <alignment horizontal="center" vertical="center" wrapText="1"/>
    </xf>
  </cellXfs>
  <cellStyles count="12">
    <cellStyle name="20 % - Akzent2" xfId="4" builtinId="34" hidden="1"/>
    <cellStyle name="Ausgabe" xfId="2" builtinId="21" customBuiltin="1"/>
    <cellStyle name="Berechnung" xfId="3" builtinId="22" customBuiltin="1"/>
    <cellStyle name="Eingabefeld1" xfId="6" xr:uid="{00000000-0005-0000-0000-000004000000}"/>
    <cellStyle name="Eingabefeld2" xfId="5" xr:uid="{00000000-0005-0000-0000-000005000000}"/>
    <cellStyle name="Prozent" xfId="1" builtinId="5"/>
    <cellStyle name="Standard" xfId="0" builtinId="0"/>
    <cellStyle name="Standard 4" xfId="11" xr:uid="{00000000-0005-0000-0000-000008000000}"/>
    <cellStyle name="Standard_Bilanz_GuV" xfId="10" xr:uid="{00000000-0005-0000-0000-000009000000}"/>
    <cellStyle name="Tablehead1" xfId="7" xr:uid="{00000000-0005-0000-0000-00000A000000}"/>
    <cellStyle name="Tablehead2" xfId="8" xr:uid="{00000000-0005-0000-0000-00000B000000}"/>
    <cellStyle name="Tablehead3" xfId="9" xr:uid="{00000000-0005-0000-0000-00000C000000}"/>
  </cellStyles>
  <dxfs count="16">
    <dxf>
      <font>
        <color rgb="FFFF0000"/>
      </font>
    </dxf>
    <dxf>
      <fill>
        <patternFill patternType="mediumGray"/>
      </fill>
    </dxf>
    <dxf>
      <font>
        <color rgb="FF9C0006"/>
      </font>
      <fill>
        <patternFill>
          <bgColor rgb="FFFFC7CE"/>
        </patternFill>
      </fill>
    </dxf>
    <dxf>
      <fill>
        <patternFill patternType="mediumGray"/>
      </fill>
    </dxf>
    <dxf>
      <font>
        <color rgb="FF9C0006"/>
      </font>
      <fill>
        <patternFill>
          <bgColor rgb="FFFFC7CE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.intern.adns/websites/Bk9/Grundsatzfragen/Transformation%20der%20Gasnetze/Konsultation%20Eckpunkte/2.%20Fragerunde%20Netzbetreiber/Testabfrage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_Stammdaten"/>
      <sheetName val="D_SAV"/>
      <sheetName val="D_SAV Historie"/>
      <sheetName val="Listen"/>
      <sheetName val="Faktorreihe"/>
      <sheetName val="Index"/>
      <sheetName val="Eurostat-Musterfälle"/>
    </sheetNames>
    <sheetDataSet>
      <sheetData sheetId="0"/>
      <sheetData sheetId="1"/>
      <sheetData sheetId="2"/>
      <sheetData sheetId="3">
        <row r="2">
          <cell r="A2" t="str">
            <v>Grundstücksanlagen, Bauten für Transportwesen</v>
          </cell>
        </row>
        <row r="3">
          <cell r="A3" t="str">
            <v>Betriebsgebäude</v>
          </cell>
        </row>
        <row r="4">
          <cell r="A4" t="str">
            <v>Verwaltungsgebäude</v>
          </cell>
        </row>
        <row r="5">
          <cell r="A5" t="str">
            <v>Gleisanlagen, Eisenbahnwagen</v>
          </cell>
        </row>
        <row r="6">
          <cell r="A6" t="str">
            <v>Geschäftsausstattung (ohne EDV, Werkzeuge/Geräte); Vermittlungseinrichtungen</v>
          </cell>
        </row>
        <row r="7">
          <cell r="A7" t="str">
            <v>Werkzeuge/Geräte</v>
          </cell>
        </row>
        <row r="8">
          <cell r="A8" t="str">
            <v>Lagereinrichtung</v>
          </cell>
        </row>
        <row r="9">
          <cell r="A9" t="str">
            <v>Hardware</v>
          </cell>
        </row>
        <row r="10">
          <cell r="A10" t="str">
            <v>Software</v>
          </cell>
        </row>
        <row r="11">
          <cell r="A11" t="str">
            <v>Leichtfahrzeuge</v>
          </cell>
        </row>
        <row r="12">
          <cell r="A12" t="str">
            <v>Schwerfahrzeuge</v>
          </cell>
        </row>
        <row r="13">
          <cell r="A13" t="str">
            <v>Gasbehälter</v>
          </cell>
        </row>
        <row r="14">
          <cell r="A14" t="str">
            <v>Erdgasverdichtung</v>
          </cell>
        </row>
        <row r="15">
          <cell r="A15" t="str">
            <v>Gasreinigungsanlagen</v>
          </cell>
        </row>
        <row r="16">
          <cell r="A16" t="str">
            <v>Piping und Armaturen</v>
          </cell>
        </row>
        <row r="17">
          <cell r="A17" t="str">
            <v>Gasmessanlagen</v>
          </cell>
        </row>
        <row r="18">
          <cell r="A18" t="str">
            <v>Sicherheitseinrichtungen (Erdgasverdichteranlagen)</v>
          </cell>
        </row>
        <row r="19">
          <cell r="A19" t="str">
            <v>Leit- und Energietechnik (Erdgasverdichteranlagen)</v>
          </cell>
        </row>
        <row r="20">
          <cell r="A20" t="str">
            <v>Nebenanlagen (Erdgasverdichteranlagen)</v>
          </cell>
        </row>
        <row r="21">
          <cell r="A21" t="str">
            <v>Verkehrswege</v>
          </cell>
        </row>
        <row r="22">
          <cell r="A22" t="str">
            <v>Rohrleitungen/HAL Stahl PE ummantelt &lt;= 16 bar</v>
          </cell>
        </row>
        <row r="23">
          <cell r="A23" t="str">
            <v>Rohrleitungen/HAL Stahl PE ummantelt &gt; 16 bar</v>
          </cell>
        </row>
        <row r="24">
          <cell r="A24" t="str">
            <v>Rohrleitungen/HAL Stahl kathodisch geschützt &lt;= 16 bar</v>
          </cell>
        </row>
        <row r="25">
          <cell r="A25" t="str">
            <v>Rohrleitungen/HAL Stahl kathodisch geschützt &gt; 16 bar</v>
          </cell>
        </row>
        <row r="26">
          <cell r="A26" t="str">
            <v>Rohrleitungen/HAL Stahl bituminiert &lt;= 16 bar</v>
          </cell>
        </row>
        <row r="27">
          <cell r="A27" t="str">
            <v>Rohrleitungen/HAL Stahl bituminiert &gt; 16 bar</v>
          </cell>
        </row>
        <row r="28">
          <cell r="A28" t="str">
            <v>Rohrleitungen/HAL Grauguss (&gt; DN 150)</v>
          </cell>
        </row>
        <row r="29">
          <cell r="A29" t="str">
            <v>Rohrleitungen/HAL Duktiler Guss</v>
          </cell>
        </row>
        <row r="30">
          <cell r="A30" t="str">
            <v>Rohrleitungen/HAL Polyethylen (PE-HD)</v>
          </cell>
        </row>
        <row r="31">
          <cell r="A31" t="str">
            <v>Rohrleitungen/HAL Polyvinylchlorid (PVC)</v>
          </cell>
        </row>
        <row r="32">
          <cell r="A32" t="str">
            <v>Armaturen/Armaturenstationen</v>
          </cell>
        </row>
        <row r="33">
          <cell r="A33" t="str">
            <v>Molchschleusen</v>
          </cell>
        </row>
        <row r="34">
          <cell r="A34" t="str">
            <v>Sicherheitseinrichtungen (Rohrleitungen/HAL)</v>
          </cell>
        </row>
        <row r="35">
          <cell r="A35" t="str">
            <v>Gaszähler der Verteilung</v>
          </cell>
        </row>
        <row r="36">
          <cell r="A36" t="str">
            <v>Hausdruckregler/Zählerregler</v>
          </cell>
        </row>
        <row r="37">
          <cell r="A37" t="str">
            <v>Messeinrichtungen</v>
          </cell>
        </row>
        <row r="38">
          <cell r="A38" t="str">
            <v>Regeleinrichtungen</v>
          </cell>
        </row>
        <row r="39">
          <cell r="A39" t="str">
            <v>Sicherheitseinrichtungen (Mess-, Regel- und Zähleranlagen)</v>
          </cell>
        </row>
        <row r="40">
          <cell r="A40" t="str">
            <v>Leit- und Energietechnik (Mess-, Regel- und Zähleranlagen)</v>
          </cell>
        </row>
        <row r="41">
          <cell r="A41" t="str">
            <v>Verdichter in Gasmischanlagen</v>
          </cell>
        </row>
        <row r="42">
          <cell r="A42" t="str">
            <v>Nebenanlagen (Mess-, Regel- und Zähleranlagen)</v>
          </cell>
        </row>
        <row r="43">
          <cell r="A43" t="str">
            <v>Gebäude (Mess-, Regel- und Zähleranlagen)</v>
          </cell>
        </row>
        <row r="44">
          <cell r="A44" t="str">
            <v>Fernwirkanlagen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D9"/>
  <sheetViews>
    <sheetView workbookViewId="0">
      <selection activeCell="D8" sqref="D8"/>
    </sheetView>
  </sheetViews>
  <sheetFormatPr baseColWidth="10" defaultRowHeight="15" x14ac:dyDescent="0.25"/>
  <cols>
    <col min="1" max="1" width="11.42578125" style="86"/>
    <col min="2" max="2" width="14.85546875" customWidth="1"/>
    <col min="3" max="3" width="27.5703125" customWidth="1"/>
    <col min="4" max="4" width="95" style="24" customWidth="1"/>
  </cols>
  <sheetData>
    <row r="1" spans="1:4" x14ac:dyDescent="0.25">
      <c r="A1" s="84" t="str">
        <f>CONCATENATE("EHB_KP_H2_Plan_v",MAX(A4:A103))</f>
        <v>EHB_KP_H2_Plan_v1</v>
      </c>
    </row>
    <row r="3" spans="1:4" x14ac:dyDescent="0.25">
      <c r="A3" s="85" t="s">
        <v>287</v>
      </c>
      <c r="B3" s="50" t="s">
        <v>286</v>
      </c>
      <c r="C3" s="50" t="s">
        <v>288</v>
      </c>
      <c r="D3" s="82" t="s">
        <v>285</v>
      </c>
    </row>
    <row r="4" spans="1:4" x14ac:dyDescent="0.25">
      <c r="A4" s="83">
        <v>1</v>
      </c>
      <c r="B4" t="s">
        <v>289</v>
      </c>
      <c r="C4" t="s">
        <v>289</v>
      </c>
      <c r="D4" s="24" t="s">
        <v>441</v>
      </c>
    </row>
    <row r="5" spans="1:4" x14ac:dyDescent="0.25">
      <c r="A5" s="83"/>
    </row>
    <row r="6" spans="1:4" x14ac:dyDescent="0.25">
      <c r="A6" s="83"/>
    </row>
    <row r="7" spans="1:4" x14ac:dyDescent="0.25">
      <c r="A7" s="83"/>
    </row>
    <row r="8" spans="1:4" x14ac:dyDescent="0.25">
      <c r="A8" s="83"/>
      <c r="D8" s="25"/>
    </row>
    <row r="9" spans="1:4" x14ac:dyDescent="0.25">
      <c r="A9" s="83"/>
      <c r="D9" s="25"/>
    </row>
  </sheetData>
  <sheetProtection formatCells="0" formatColumns="0" formatRows="0"/>
  <customSheetViews>
    <customSheetView guid="{88C7CD93-4C5C-45F9-8E10-23D17A25DE06}">
      <selection activeCell="A5" sqref="A5"/>
      <pageMargins left="0.7" right="0.7" top="0.78740157499999996" bottom="0.78740157499999996" header="0.3" footer="0.3"/>
      <pageSetup paperSize="9" orientation="portrait" r:id="rId1"/>
    </customSheetView>
  </customSheetViews>
  <pageMargins left="0.7" right="0.7" top="0.78740157499999996" bottom="0.78740157499999996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91"/>
  <sheetViews>
    <sheetView showGridLines="0" workbookViewId="0">
      <selection activeCell="A9" sqref="A9"/>
    </sheetView>
  </sheetViews>
  <sheetFormatPr baseColWidth="10" defaultRowHeight="15" x14ac:dyDescent="0.25"/>
  <cols>
    <col min="1" max="16384" width="11.42578125" style="36"/>
  </cols>
  <sheetData>
    <row r="1" spans="1:9" x14ac:dyDescent="0.25">
      <c r="A1" s="156"/>
      <c r="B1" s="157" t="str">
        <f>"Indexreihe Istjahr "&amp;A_Stammdaten!B13</f>
        <v xml:space="preserve">Indexreihe Istjahr </v>
      </c>
      <c r="C1" s="157"/>
      <c r="D1" s="157"/>
      <c r="E1" s="157"/>
      <c r="F1" s="157" t="str">
        <f>"Indexreihe Planjahr "&amp;A_Stammdaten!B12</f>
        <v>Indexreihe Planjahr 2026</v>
      </c>
      <c r="G1" s="157"/>
      <c r="H1" s="157"/>
      <c r="I1" s="157"/>
    </row>
    <row r="2" spans="1:9" x14ac:dyDescent="0.25">
      <c r="A2" s="158" t="s">
        <v>119</v>
      </c>
      <c r="B2" s="159" t="s">
        <v>460</v>
      </c>
      <c r="C2" s="159" t="s">
        <v>461</v>
      </c>
      <c r="D2" s="159" t="s">
        <v>462</v>
      </c>
      <c r="E2" s="159" t="s">
        <v>463</v>
      </c>
      <c r="F2" s="159" t="s">
        <v>460</v>
      </c>
      <c r="G2" s="159" t="s">
        <v>461</v>
      </c>
      <c r="H2" s="159" t="s">
        <v>462</v>
      </c>
      <c r="I2" s="159" t="s">
        <v>463</v>
      </c>
    </row>
    <row r="3" spans="1:9" x14ac:dyDescent="0.25">
      <c r="A3" s="153">
        <v>2030</v>
      </c>
      <c r="B3" s="154">
        <f>IFERROR(ROUND(VLOOKUP(A_Stammdaten!$B$13,Faktorreihe!$A$3:$F$91,2,FALSE)/Faktorreihe!B3,4),0)</f>
        <v>0</v>
      </c>
      <c r="C3" s="154">
        <f>IFERROR(ROUND(VLOOKUP(A_Stammdaten!$B$13,Faktorreihe!$A$3:$F$91,3,FALSE)/Faktorreihe!C3,4),0)</f>
        <v>0</v>
      </c>
      <c r="D3" s="154">
        <f>IFERROR(ROUND(VLOOKUP(A_Stammdaten!$B$13,Faktorreihe!$A$3:$F$91,5,FALSE)/Faktorreihe!E3,4),0)</f>
        <v>0</v>
      </c>
      <c r="E3" s="154">
        <f>IFERROR(ROUND(VLOOKUP(A_Stammdaten!$B$13,Faktorreihe!$A$3:$F$91,6,FALSE)/Faktorreihe!F3,4),0)</f>
        <v>0</v>
      </c>
      <c r="F3" s="154">
        <f>IFERROR(ROUND(VLOOKUP(A_Stammdaten!$B$12,Faktorreihe!$A$3:$F$91,2,FALSE)/Faktorreihe!B3,4),0)</f>
        <v>0.81359999999999999</v>
      </c>
      <c r="G3" s="154">
        <f>IFERROR(ROUND(VLOOKUP(A_Stammdaten!$B$12,Faktorreihe!$A$3:$F$91,3,FALSE)/Faktorreihe!C3,4),0)</f>
        <v>0.8175</v>
      </c>
      <c r="H3" s="154">
        <f>IFERROR(ROUND(VLOOKUP(A_Stammdaten!$B$12,Faktorreihe!$A$3:$F$91,5,FALSE)/Faktorreihe!E3,4),0)</f>
        <v>0.82879999999999998</v>
      </c>
      <c r="I3" s="154">
        <f>IFERROR(ROUND(VLOOKUP(A_Stammdaten!$B$12,Faktorreihe!$A$3:$F$91,6,FALSE)/Faktorreihe!F3,4),0)</f>
        <v>0.86050000000000004</v>
      </c>
    </row>
    <row r="4" spans="1:9" x14ac:dyDescent="0.25">
      <c r="A4" s="153">
        <v>2029</v>
      </c>
      <c r="B4" s="154">
        <f>IFERROR(ROUND(VLOOKUP(A_Stammdaten!$B$13,Faktorreihe!$A$3:$F$91,2,FALSE)/Faktorreihe!B4,4),0)</f>
        <v>0</v>
      </c>
      <c r="C4" s="154">
        <f>IFERROR(ROUND(VLOOKUP(A_Stammdaten!$B$13,Faktorreihe!$A$3:$F$91,3,FALSE)/Faktorreihe!C4,4),0)</f>
        <v>0</v>
      </c>
      <c r="D4" s="154">
        <f>IFERROR(ROUND(VLOOKUP(A_Stammdaten!$B$13,Faktorreihe!$A$3:$F$91,5,FALSE)/Faktorreihe!E4,4),0)</f>
        <v>0</v>
      </c>
      <c r="E4" s="154">
        <f>IFERROR(ROUND(VLOOKUP(A_Stammdaten!$B$13,Faktorreihe!$A$3:$F$91,6,FALSE)/Faktorreihe!F4,4),0)</f>
        <v>0</v>
      </c>
      <c r="F4" s="154">
        <f>IFERROR(ROUND(VLOOKUP(A_Stammdaten!$B$12,Faktorreihe!$A$3:$F$91,2,FALSE)/Faktorreihe!B4,4),0)</f>
        <v>0.85640000000000005</v>
      </c>
      <c r="G4" s="154">
        <f>IFERROR(ROUND(VLOOKUP(A_Stammdaten!$B$12,Faktorreihe!$A$3:$F$91,3,FALSE)/Faktorreihe!C4,4),0)</f>
        <v>0.85960000000000003</v>
      </c>
      <c r="H4" s="154">
        <f>IFERROR(ROUND(VLOOKUP(A_Stammdaten!$B$12,Faktorreihe!$A$3:$F$91,5,FALSE)/Faktorreihe!E4,4),0)</f>
        <v>0.86860000000000004</v>
      </c>
      <c r="I4" s="154">
        <f>IFERROR(ROUND(VLOOKUP(A_Stammdaten!$B$12,Faktorreihe!$A$3:$F$91,6,FALSE)/Faktorreihe!F4,4),0)</f>
        <v>0.89329999999999998</v>
      </c>
    </row>
    <row r="5" spans="1:9" x14ac:dyDescent="0.25">
      <c r="A5" s="153">
        <v>2028</v>
      </c>
      <c r="B5" s="154">
        <f>IFERROR(ROUND(VLOOKUP(A_Stammdaten!$B$13,Faktorreihe!$A$3:$F$91,2,FALSE)/Faktorreihe!B5,4),0)</f>
        <v>0</v>
      </c>
      <c r="C5" s="154">
        <f>IFERROR(ROUND(VLOOKUP(A_Stammdaten!$B$13,Faktorreihe!$A$3:$F$91,3,FALSE)/Faktorreihe!C5,4),0)</f>
        <v>0</v>
      </c>
      <c r="D5" s="154">
        <f>IFERROR(ROUND(VLOOKUP(A_Stammdaten!$B$13,Faktorreihe!$A$3:$F$91,5,FALSE)/Faktorreihe!E5,4),0)</f>
        <v>0</v>
      </c>
      <c r="E5" s="154">
        <f>IFERROR(ROUND(VLOOKUP(A_Stammdaten!$B$13,Faktorreihe!$A$3:$F$91,6,FALSE)/Faktorreihe!F5,4),0)</f>
        <v>0</v>
      </c>
      <c r="F5" s="154">
        <f>IFERROR(ROUND(VLOOKUP(A_Stammdaten!$B$12,Faktorreihe!$A$3:$F$91,2,FALSE)/Faktorreihe!B5,4),0)</f>
        <v>0.90169999999999995</v>
      </c>
      <c r="G5" s="154">
        <f>IFERROR(ROUND(VLOOKUP(A_Stammdaten!$B$12,Faktorreihe!$A$3:$F$91,3,FALSE)/Faktorreihe!C5,4),0)</f>
        <v>0.90400000000000003</v>
      </c>
      <c r="H5" s="154">
        <f>IFERROR(ROUND(VLOOKUP(A_Stammdaten!$B$12,Faktorreihe!$A$3:$F$91,5,FALSE)/Faktorreihe!E5,4),0)</f>
        <v>0.91010000000000002</v>
      </c>
      <c r="I5" s="154">
        <f>IFERROR(ROUND(VLOOKUP(A_Stammdaten!$B$12,Faktorreihe!$A$3:$F$91,6,FALSE)/Faktorreihe!F5,4),0)</f>
        <v>0.92749999999999999</v>
      </c>
    </row>
    <row r="6" spans="1:9" x14ac:dyDescent="0.25">
      <c r="A6" s="153">
        <v>2027</v>
      </c>
      <c r="B6" s="154">
        <f>IFERROR(ROUND(VLOOKUP(A_Stammdaten!$B$13,Faktorreihe!$A$3:$F$91,2,FALSE)/Faktorreihe!B6,4),0)</f>
        <v>0</v>
      </c>
      <c r="C6" s="154">
        <f>IFERROR(ROUND(VLOOKUP(A_Stammdaten!$B$13,Faktorreihe!$A$3:$F$91,3,FALSE)/Faktorreihe!C6,4),0)</f>
        <v>0</v>
      </c>
      <c r="D6" s="154">
        <f>IFERROR(ROUND(VLOOKUP(A_Stammdaten!$B$13,Faktorreihe!$A$3:$F$91,5,FALSE)/Faktorreihe!E6,4),0)</f>
        <v>0</v>
      </c>
      <c r="E6" s="154">
        <f>IFERROR(ROUND(VLOOKUP(A_Stammdaten!$B$13,Faktorreihe!$A$3:$F$91,6,FALSE)/Faktorreihe!F6,4),0)</f>
        <v>0</v>
      </c>
      <c r="F6" s="154">
        <f>IFERROR(ROUND(VLOOKUP(A_Stammdaten!$B$12,Faktorreihe!$A$3:$F$91,2,FALSE)/Faktorreihe!B6,4),0)</f>
        <v>0.94950000000000001</v>
      </c>
      <c r="G6" s="154">
        <f>IFERROR(ROUND(VLOOKUP(A_Stammdaten!$B$12,Faktorreihe!$A$3:$F$91,3,FALSE)/Faktorreihe!C6,4),0)</f>
        <v>0.95089999999999997</v>
      </c>
      <c r="H6" s="154">
        <f>IFERROR(ROUND(VLOOKUP(A_Stammdaten!$B$12,Faktorreihe!$A$3:$F$91,5,FALSE)/Faktorreihe!E6,4),0)</f>
        <v>0.95389999999999997</v>
      </c>
      <c r="I6" s="154">
        <f>IFERROR(ROUND(VLOOKUP(A_Stammdaten!$B$12,Faktorreihe!$A$3:$F$91,6,FALSE)/Faktorreihe!F6,4),0)</f>
        <v>0.96309999999999996</v>
      </c>
    </row>
    <row r="7" spans="1:9" x14ac:dyDescent="0.25">
      <c r="A7" s="153">
        <v>2026</v>
      </c>
      <c r="B7" s="154">
        <f>IFERROR(ROUND(VLOOKUP(A_Stammdaten!$B$13,Faktorreihe!$A$3:$F$91,2,FALSE)/Faktorreihe!B7,4),0)</f>
        <v>0</v>
      </c>
      <c r="C7" s="154">
        <f>IFERROR(ROUND(VLOOKUP(A_Stammdaten!$B$13,Faktorreihe!$A$3:$F$91,3,FALSE)/Faktorreihe!C7,4),0)</f>
        <v>0</v>
      </c>
      <c r="D7" s="154">
        <f>IFERROR(ROUND(VLOOKUP(A_Stammdaten!$B$13,Faktorreihe!$A$3:$F$91,5,FALSE)/Faktorreihe!E7,4),0)</f>
        <v>0</v>
      </c>
      <c r="E7" s="154">
        <f>IFERROR(ROUND(VLOOKUP(A_Stammdaten!$B$13,Faktorreihe!$A$3:$F$91,6,FALSE)/Faktorreihe!F7,4),0)</f>
        <v>0</v>
      </c>
      <c r="F7" s="154">
        <f>IFERROR(ROUND(VLOOKUP(A_Stammdaten!$B$12,Faktorreihe!$A$3:$F$91,2,FALSE)/Faktorreihe!B7,4),0)</f>
        <v>1</v>
      </c>
      <c r="G7" s="154">
        <f>IFERROR(ROUND(VLOOKUP(A_Stammdaten!$B$12,Faktorreihe!$A$3:$F$91,3,FALSE)/Faktorreihe!C7,4),0)</f>
        <v>1</v>
      </c>
      <c r="H7" s="154">
        <f>IFERROR(ROUND(VLOOKUP(A_Stammdaten!$B$12,Faktorreihe!$A$3:$F$91,5,FALSE)/Faktorreihe!E7,4),0)</f>
        <v>1</v>
      </c>
      <c r="I7" s="154">
        <f>IFERROR(ROUND(VLOOKUP(A_Stammdaten!$B$12,Faktorreihe!$A$3:$F$91,6,FALSE)/Faktorreihe!F7,4),0)</f>
        <v>1</v>
      </c>
    </row>
    <row r="8" spans="1:9" x14ac:dyDescent="0.25">
      <c r="A8" s="153">
        <v>2025</v>
      </c>
      <c r="B8" s="154">
        <f>IFERROR(ROUND(VLOOKUP(A_Stammdaten!$B$13,Faktorreihe!$A$3:$F$91,2,FALSE)/Faktorreihe!B8,4),0)</f>
        <v>0</v>
      </c>
      <c r="C8" s="154">
        <f>IFERROR(ROUND(VLOOKUP(A_Stammdaten!$B$13,Faktorreihe!$A$3:$F$91,3,FALSE)/Faktorreihe!C8,4),0)</f>
        <v>0</v>
      </c>
      <c r="D8" s="154">
        <f>IFERROR(ROUND(VLOOKUP(A_Stammdaten!$B$13,Faktorreihe!$A$3:$F$91,5,FALSE)/Faktorreihe!E8,4),0)</f>
        <v>0</v>
      </c>
      <c r="E8" s="154">
        <f>IFERROR(ROUND(VLOOKUP(A_Stammdaten!$B$13,Faktorreihe!$A$3:$F$91,6,FALSE)/Faktorreihe!F8,4),0)</f>
        <v>0</v>
      </c>
      <c r="F8" s="154">
        <f>IFERROR(ROUND(VLOOKUP(A_Stammdaten!$B$12,Faktorreihe!$A$3:$F$91,2,FALSE)/Faktorreihe!B8,4),0)</f>
        <v>1.0530999999999999</v>
      </c>
      <c r="G8" s="154">
        <f>IFERROR(ROUND(VLOOKUP(A_Stammdaten!$B$12,Faktorreihe!$A$3:$F$91,3,FALSE)/Faktorreihe!C8,4),0)</f>
        <v>1.0513999999999999</v>
      </c>
      <c r="H8" s="154">
        <f>IFERROR(ROUND(VLOOKUP(A_Stammdaten!$B$12,Faktorreihe!$A$3:$F$91,5,FALSE)/Faktorreihe!E8,4),0)</f>
        <v>1.0477000000000001</v>
      </c>
      <c r="I8" s="154">
        <f>IFERROR(ROUND(VLOOKUP(A_Stammdaten!$B$12,Faktorreihe!$A$3:$F$91,6,FALSE)/Faktorreihe!F8,4),0)</f>
        <v>1.0383</v>
      </c>
    </row>
    <row r="9" spans="1:9" x14ac:dyDescent="0.25">
      <c r="A9" s="153">
        <v>2024</v>
      </c>
      <c r="B9" s="154">
        <f>IFERROR(ROUND(VLOOKUP(A_Stammdaten!$B$13,Faktorreihe!$A$3:$F$91,2,FALSE)/Faktorreihe!B9,4),0)</f>
        <v>0</v>
      </c>
      <c r="C9" s="154">
        <f>IFERROR(ROUND(VLOOKUP(A_Stammdaten!$B$13,Faktorreihe!$A$3:$F$91,3,FALSE)/Faktorreihe!C9,4),0)</f>
        <v>0</v>
      </c>
      <c r="D9" s="154">
        <f>IFERROR(ROUND(VLOOKUP(A_Stammdaten!$B$13,Faktorreihe!$A$3:$F$91,5,FALSE)/Faktorreihe!E9,4),0)</f>
        <v>0</v>
      </c>
      <c r="E9" s="154">
        <f>IFERROR(ROUND(VLOOKUP(A_Stammdaten!$B$13,Faktorreihe!$A$3:$F$91,6,FALSE)/Faktorreihe!F9,4),0)</f>
        <v>0</v>
      </c>
      <c r="F9" s="154">
        <f>IFERROR(ROUND(VLOOKUP(A_Stammdaten!$B$12,Faktorreihe!$A$3:$F$91,2,FALSE)/Faktorreihe!B9,4),0)</f>
        <v>1.1086</v>
      </c>
      <c r="G9" s="154">
        <f>IFERROR(ROUND(VLOOKUP(A_Stammdaten!$B$12,Faktorreihe!$A$3:$F$91,3,FALSE)/Faktorreihe!C9,4),0)</f>
        <v>1.1059000000000001</v>
      </c>
      <c r="H9" s="154">
        <f>IFERROR(ROUND(VLOOKUP(A_Stammdaten!$B$12,Faktorreihe!$A$3:$F$91,5,FALSE)/Faktorreihe!E9,4),0)</f>
        <v>1.0975999999999999</v>
      </c>
      <c r="I9" s="154">
        <f>IFERROR(ROUND(VLOOKUP(A_Stammdaten!$B$12,Faktorreihe!$A$3:$F$91,6,FALSE)/Faktorreihe!F9,4),0)</f>
        <v>1.0780000000000001</v>
      </c>
    </row>
    <row r="10" spans="1:9" x14ac:dyDescent="0.25">
      <c r="A10" s="153">
        <v>2023</v>
      </c>
      <c r="B10" s="154">
        <f>IFERROR(ROUND(VLOOKUP(A_Stammdaten!$B$13,Faktorreihe!$A$3:$F$91,2,FALSE)/Faktorreihe!B10,4),0)</f>
        <v>0</v>
      </c>
      <c r="C10" s="154">
        <f>IFERROR(ROUND(VLOOKUP(A_Stammdaten!$B$13,Faktorreihe!$A$3:$F$91,3,FALSE)/Faktorreihe!C10,4),0)</f>
        <v>0</v>
      </c>
      <c r="D10" s="154">
        <f>IFERROR(ROUND(VLOOKUP(A_Stammdaten!$B$13,Faktorreihe!$A$3:$F$91,5,FALSE)/Faktorreihe!E10,4),0)</f>
        <v>0</v>
      </c>
      <c r="E10" s="154">
        <f>IFERROR(ROUND(VLOOKUP(A_Stammdaten!$B$13,Faktorreihe!$A$3:$F$91,6,FALSE)/Faktorreihe!F10,4),0)</f>
        <v>0</v>
      </c>
      <c r="F10" s="154">
        <f>IFERROR(ROUND(VLOOKUP(A_Stammdaten!$B$12,Faktorreihe!$A$3:$F$91,2,FALSE)/Faktorreihe!B10,4),0)</f>
        <v>1.1409</v>
      </c>
      <c r="G10" s="154">
        <f>IFERROR(ROUND(VLOOKUP(A_Stammdaten!$B$12,Faktorreihe!$A$3:$F$91,3,FALSE)/Faktorreihe!C10,4),0)</f>
        <v>1.1516</v>
      </c>
      <c r="H10" s="154">
        <f>IFERROR(ROUND(VLOOKUP(A_Stammdaten!$B$12,Faktorreihe!$A$3:$F$91,5,FALSE)/Faktorreihe!E10,4),0)</f>
        <v>1.1077999999999999</v>
      </c>
      <c r="I10" s="154">
        <f>IFERROR(ROUND(VLOOKUP(A_Stammdaten!$B$12,Faktorreihe!$A$3:$F$91,6,FALSE)/Faktorreihe!F10,4),0)</f>
        <v>1.0598000000000001</v>
      </c>
    </row>
    <row r="11" spans="1:9" x14ac:dyDescent="0.25">
      <c r="A11" s="155">
        <v>2022</v>
      </c>
      <c r="B11" s="154">
        <f>IFERROR(ROUND(VLOOKUP(A_Stammdaten!$B$13,Faktorreihe!$A$3:$F$91,2,FALSE)/Faktorreihe!B11,4),0)</f>
        <v>0</v>
      </c>
      <c r="C11" s="154">
        <f>IFERROR(ROUND(VLOOKUP(A_Stammdaten!$B$13,Faktorreihe!$A$3:$F$91,3,FALSE)/Faktorreihe!C11,4),0)</f>
        <v>0</v>
      </c>
      <c r="D11" s="154">
        <f>IFERROR(ROUND(VLOOKUP(A_Stammdaten!$B$13,Faktorreihe!$A$3:$F$91,5,FALSE)/Faktorreihe!E11,4),0)</f>
        <v>0</v>
      </c>
      <c r="E11" s="154">
        <f>IFERROR(ROUND(VLOOKUP(A_Stammdaten!$B$13,Faktorreihe!$A$3:$F$91,6,FALSE)/Faktorreihe!F11,4),0)</f>
        <v>0</v>
      </c>
      <c r="F11" s="154">
        <f>IFERROR(ROUND(VLOOKUP(A_Stammdaten!$B$12,Faktorreihe!$A$3:$F$91,2,FALSE)/Faktorreihe!B11,4),0)</f>
        <v>1.2363</v>
      </c>
      <c r="G11" s="154">
        <f>IFERROR(ROUND(VLOOKUP(A_Stammdaten!$B$12,Faktorreihe!$A$3:$F$91,3,FALSE)/Faktorreihe!C11,4),0)</f>
        <v>1.2617</v>
      </c>
      <c r="H11" s="154">
        <f>IFERROR(ROUND(VLOOKUP(A_Stammdaten!$B$12,Faktorreihe!$A$3:$F$91,5,FALSE)/Faktorreihe!E11,4),0)</f>
        <v>1.1879999999999999</v>
      </c>
      <c r="I11" s="154">
        <f>IFERROR(ROUND(VLOOKUP(A_Stammdaten!$B$12,Faktorreihe!$A$3:$F$91,6,FALSE)/Faktorreihe!F11,4),0)</f>
        <v>1.0721000000000001</v>
      </c>
    </row>
    <row r="12" spans="1:9" x14ac:dyDescent="0.25">
      <c r="A12" s="155">
        <v>2021</v>
      </c>
      <c r="B12" s="154">
        <f>IFERROR(ROUND(VLOOKUP(A_Stammdaten!$B$13,Faktorreihe!$A$3:$F$91,2,FALSE)/Faktorreihe!B12,4),0)</f>
        <v>0</v>
      </c>
      <c r="C12" s="154">
        <f>IFERROR(ROUND(VLOOKUP(A_Stammdaten!$B$13,Faktorreihe!$A$3:$F$91,3,FALSE)/Faktorreihe!C12,4),0)</f>
        <v>0</v>
      </c>
      <c r="D12" s="154">
        <f>IFERROR(ROUND(VLOOKUP(A_Stammdaten!$B$13,Faktorreihe!$A$3:$F$91,5,FALSE)/Faktorreihe!E12,4),0)</f>
        <v>0</v>
      </c>
      <c r="E12" s="154">
        <f>IFERROR(ROUND(VLOOKUP(A_Stammdaten!$B$13,Faktorreihe!$A$3:$F$91,6,FALSE)/Faktorreihe!F12,4),0)</f>
        <v>0</v>
      </c>
      <c r="F12" s="154">
        <f>IFERROR(ROUND(VLOOKUP(A_Stammdaten!$B$12,Faktorreihe!$A$3:$F$91,2,FALSE)/Faktorreihe!B12,4),0)</f>
        <v>1.4490000000000001</v>
      </c>
      <c r="G12" s="154">
        <f>IFERROR(ROUND(VLOOKUP(A_Stammdaten!$B$12,Faktorreihe!$A$3:$F$91,3,FALSE)/Faktorreihe!C12,4),0)</f>
        <v>1.4510000000000001</v>
      </c>
      <c r="H12" s="154">
        <f>IFERROR(ROUND(VLOOKUP(A_Stammdaten!$B$12,Faktorreihe!$A$3:$F$91,5,FALSE)/Faktorreihe!E12,4),0)</f>
        <v>1.4279999999999999</v>
      </c>
      <c r="I12" s="154">
        <f>IFERROR(ROUND(VLOOKUP(A_Stammdaten!$B$12,Faktorreihe!$A$3:$F$91,6,FALSE)/Faktorreihe!F12,4),0)</f>
        <v>1.3819999999999999</v>
      </c>
    </row>
    <row r="13" spans="1:9" x14ac:dyDescent="0.25">
      <c r="A13" s="155">
        <v>2020</v>
      </c>
      <c r="B13" s="154">
        <f>IFERROR(ROUND(VLOOKUP(A_Stammdaten!$B$13,Faktorreihe!$A$3:$F$91,2,FALSE)/Faktorreihe!B13,4),0)</f>
        <v>0</v>
      </c>
      <c r="C13" s="154">
        <f>IFERROR(ROUND(VLOOKUP(A_Stammdaten!$B$13,Faktorreihe!$A$3:$F$91,3,FALSE)/Faktorreihe!C13,4),0)</f>
        <v>0</v>
      </c>
      <c r="D13" s="154">
        <f>IFERROR(ROUND(VLOOKUP(A_Stammdaten!$B$13,Faktorreihe!$A$3:$F$91,5,FALSE)/Faktorreihe!E13,4),0)</f>
        <v>0</v>
      </c>
      <c r="E13" s="154">
        <f>IFERROR(ROUND(VLOOKUP(A_Stammdaten!$B$13,Faktorreihe!$A$3:$F$91,6,FALSE)/Faktorreihe!F13,4),0)</f>
        <v>0</v>
      </c>
      <c r="F13" s="154">
        <f>IFERROR(ROUND(VLOOKUP(A_Stammdaten!$B$12,Faktorreihe!$A$3:$F$91,2,FALSE)/Faktorreihe!B13,4),0)</f>
        <v>1.5682</v>
      </c>
      <c r="G13" s="154">
        <f>IFERROR(ROUND(VLOOKUP(A_Stammdaten!$B$12,Faktorreihe!$A$3:$F$91,3,FALSE)/Faktorreihe!C13,4),0)</f>
        <v>1.5209999999999999</v>
      </c>
      <c r="H13" s="154">
        <f>IFERROR(ROUND(VLOOKUP(A_Stammdaten!$B$12,Faktorreihe!$A$3:$F$91,5,FALSE)/Faktorreihe!E13,4),0)</f>
        <v>1.5256000000000001</v>
      </c>
      <c r="I13" s="154">
        <f>IFERROR(ROUND(VLOOKUP(A_Stammdaten!$B$12,Faktorreihe!$A$3:$F$91,6,FALSE)/Faktorreihe!F13,4),0)</f>
        <v>1.5004999999999999</v>
      </c>
    </row>
    <row r="14" spans="1:9" x14ac:dyDescent="0.25">
      <c r="A14" s="155">
        <v>2019</v>
      </c>
      <c r="B14" s="154">
        <f>IFERROR(ROUND(VLOOKUP(A_Stammdaten!$B$13,Faktorreihe!$A$3:$F$91,2,FALSE)/Faktorreihe!B14,4),0)</f>
        <v>0</v>
      </c>
      <c r="C14" s="154">
        <f>IFERROR(ROUND(VLOOKUP(A_Stammdaten!$B$13,Faktorreihe!$A$3:$F$91,3,FALSE)/Faktorreihe!C14,4),0)</f>
        <v>0</v>
      </c>
      <c r="D14" s="154">
        <f>IFERROR(ROUND(VLOOKUP(A_Stammdaten!$B$13,Faktorreihe!$A$3:$F$91,5,FALSE)/Faktorreihe!E14,4),0)</f>
        <v>0</v>
      </c>
      <c r="E14" s="154">
        <f>IFERROR(ROUND(VLOOKUP(A_Stammdaten!$B$13,Faktorreihe!$A$3:$F$91,6,FALSE)/Faktorreihe!F14,4),0)</f>
        <v>0</v>
      </c>
      <c r="F14" s="154">
        <f>IFERROR(ROUND(VLOOKUP(A_Stammdaten!$B$12,Faktorreihe!$A$3:$F$91,2,FALSE)/Faktorreihe!B14,4),0)</f>
        <v>1.6117999999999999</v>
      </c>
      <c r="G14" s="154">
        <f>IFERROR(ROUND(VLOOKUP(A_Stammdaten!$B$12,Faktorreihe!$A$3:$F$91,3,FALSE)/Faktorreihe!C14,4),0)</f>
        <v>1.5569</v>
      </c>
      <c r="H14" s="154">
        <f>IFERROR(ROUND(VLOOKUP(A_Stammdaten!$B$12,Faktorreihe!$A$3:$F$91,5,FALSE)/Faktorreihe!E14,4),0)</f>
        <v>1.5273000000000001</v>
      </c>
      <c r="I14" s="154">
        <f>IFERROR(ROUND(VLOOKUP(A_Stammdaten!$B$12,Faktorreihe!$A$3:$F$91,6,FALSE)/Faktorreihe!F14,4),0)</f>
        <v>1.4941</v>
      </c>
    </row>
    <row r="15" spans="1:9" x14ac:dyDescent="0.25">
      <c r="A15" s="155">
        <v>2018</v>
      </c>
      <c r="B15" s="154">
        <f>IFERROR(ROUND(VLOOKUP(A_Stammdaten!$B$13,Faktorreihe!$A$3:$F$91,2,FALSE)/Faktorreihe!B15,4),0)</f>
        <v>0</v>
      </c>
      <c r="C15" s="154">
        <f>IFERROR(ROUND(VLOOKUP(A_Stammdaten!$B$13,Faktorreihe!$A$3:$F$91,3,FALSE)/Faktorreihe!C15,4),0)</f>
        <v>0</v>
      </c>
      <c r="D15" s="154">
        <f>IFERROR(ROUND(VLOOKUP(A_Stammdaten!$B$13,Faktorreihe!$A$3:$F$91,5,FALSE)/Faktorreihe!E15,4),0)</f>
        <v>0</v>
      </c>
      <c r="E15" s="154">
        <f>IFERROR(ROUND(VLOOKUP(A_Stammdaten!$B$13,Faktorreihe!$A$3:$F$91,6,FALSE)/Faktorreihe!F15,4),0)</f>
        <v>0</v>
      </c>
      <c r="F15" s="154">
        <f>IFERROR(ROUND(VLOOKUP(A_Stammdaten!$B$12,Faktorreihe!$A$3:$F$91,2,FALSE)/Faktorreihe!B15,4),0)</f>
        <v>1.6829000000000001</v>
      </c>
      <c r="G15" s="154">
        <f>IFERROR(ROUND(VLOOKUP(A_Stammdaten!$B$12,Faktorreihe!$A$3:$F$91,3,FALSE)/Faktorreihe!C15,4),0)</f>
        <v>1.6433</v>
      </c>
      <c r="H15" s="154">
        <f>IFERROR(ROUND(VLOOKUP(A_Stammdaten!$B$12,Faktorreihe!$A$3:$F$91,5,FALSE)/Faktorreihe!E15,4),0)</f>
        <v>1.5779000000000001</v>
      </c>
      <c r="I15" s="154">
        <f>IFERROR(ROUND(VLOOKUP(A_Stammdaten!$B$12,Faktorreihe!$A$3:$F$91,6,FALSE)/Faktorreihe!F15,4),0)</f>
        <v>1.512</v>
      </c>
    </row>
    <row r="16" spans="1:9" x14ac:dyDescent="0.25">
      <c r="A16" s="155">
        <v>2017</v>
      </c>
      <c r="B16" s="154">
        <f>IFERROR(ROUND(VLOOKUP(A_Stammdaten!$B$13,Faktorreihe!$A$3:$F$91,2,FALSE)/Faktorreihe!B16,4),0)</f>
        <v>0</v>
      </c>
      <c r="C16" s="154">
        <f>IFERROR(ROUND(VLOOKUP(A_Stammdaten!$B$13,Faktorreihe!$A$3:$F$91,3,FALSE)/Faktorreihe!C16,4),0)</f>
        <v>0</v>
      </c>
      <c r="D16" s="154">
        <f>IFERROR(ROUND(VLOOKUP(A_Stammdaten!$B$13,Faktorreihe!$A$3:$F$91,5,FALSE)/Faktorreihe!E16,4),0)</f>
        <v>0</v>
      </c>
      <c r="E16" s="154">
        <f>IFERROR(ROUND(VLOOKUP(A_Stammdaten!$B$13,Faktorreihe!$A$3:$F$91,6,FALSE)/Faktorreihe!F16,4),0)</f>
        <v>0</v>
      </c>
      <c r="F16" s="154">
        <f>IFERROR(ROUND(VLOOKUP(A_Stammdaten!$B$12,Faktorreihe!$A$3:$F$91,2,FALSE)/Faktorreihe!B16,4),0)</f>
        <v>1.7585</v>
      </c>
      <c r="G16" s="154">
        <f>IFERROR(ROUND(VLOOKUP(A_Stammdaten!$B$12,Faktorreihe!$A$3:$F$91,3,FALSE)/Faktorreihe!C16,4),0)</f>
        <v>1.7377</v>
      </c>
      <c r="H16" s="154">
        <f>IFERROR(ROUND(VLOOKUP(A_Stammdaten!$B$12,Faktorreihe!$A$3:$F$91,5,FALSE)/Faktorreihe!E16,4),0)</f>
        <v>1.6779999999999999</v>
      </c>
      <c r="I16" s="154">
        <f>IFERROR(ROUND(VLOOKUP(A_Stammdaten!$B$12,Faktorreihe!$A$3:$F$91,6,FALSE)/Faktorreihe!F16,4),0)</f>
        <v>1.5476000000000001</v>
      </c>
    </row>
    <row r="17" spans="1:9" x14ac:dyDescent="0.25">
      <c r="A17" s="155">
        <v>2016</v>
      </c>
      <c r="B17" s="154">
        <f>IFERROR(ROUND(VLOOKUP(A_Stammdaten!$B$13,Faktorreihe!$A$3:$F$91,2,FALSE)/Faktorreihe!B17,4),0)</f>
        <v>0</v>
      </c>
      <c r="C17" s="154">
        <f>IFERROR(ROUND(VLOOKUP(A_Stammdaten!$B$13,Faktorreihe!$A$3:$F$91,3,FALSE)/Faktorreihe!C17,4),0)</f>
        <v>0</v>
      </c>
      <c r="D17" s="154">
        <f>IFERROR(ROUND(VLOOKUP(A_Stammdaten!$B$13,Faktorreihe!$A$3:$F$91,5,FALSE)/Faktorreihe!E17,4),0)</f>
        <v>0</v>
      </c>
      <c r="E17" s="154">
        <f>IFERROR(ROUND(VLOOKUP(A_Stammdaten!$B$13,Faktorreihe!$A$3:$F$91,6,FALSE)/Faktorreihe!F17,4),0)</f>
        <v>0</v>
      </c>
      <c r="F17" s="154">
        <f>IFERROR(ROUND(VLOOKUP(A_Stammdaten!$B$12,Faktorreihe!$A$3:$F$91,2,FALSE)/Faktorreihe!B17,4),0)</f>
        <v>1.8181</v>
      </c>
      <c r="G17" s="154">
        <f>IFERROR(ROUND(VLOOKUP(A_Stammdaten!$B$12,Faktorreihe!$A$3:$F$91,3,FALSE)/Faktorreihe!C17,4),0)</f>
        <v>1.8002</v>
      </c>
      <c r="H17" s="154">
        <f>IFERROR(ROUND(VLOOKUP(A_Stammdaten!$B$12,Faktorreihe!$A$3:$F$91,5,FALSE)/Faktorreihe!E17,4),0)</f>
        <v>1.7673000000000001</v>
      </c>
      <c r="I17" s="154">
        <f>IFERROR(ROUND(VLOOKUP(A_Stammdaten!$B$12,Faktorreihe!$A$3:$F$91,6,FALSE)/Faktorreihe!F17,4),0)</f>
        <v>1.5867</v>
      </c>
    </row>
    <row r="18" spans="1:9" x14ac:dyDescent="0.25">
      <c r="A18" s="155">
        <v>2015</v>
      </c>
      <c r="B18" s="154">
        <f>IFERROR(ROUND(VLOOKUP(A_Stammdaten!$B$13,Faktorreihe!$A$3:$F$91,2,FALSE)/Faktorreihe!B18,4),0)</f>
        <v>0</v>
      </c>
      <c r="C18" s="154">
        <f>IFERROR(ROUND(VLOOKUP(A_Stammdaten!$B$13,Faktorreihe!$A$3:$F$91,3,FALSE)/Faktorreihe!C18,4),0)</f>
        <v>0</v>
      </c>
      <c r="D18" s="154">
        <f>IFERROR(ROUND(VLOOKUP(A_Stammdaten!$B$13,Faktorreihe!$A$3:$F$91,5,FALSE)/Faktorreihe!E18,4),0)</f>
        <v>0</v>
      </c>
      <c r="E18" s="154">
        <f>IFERROR(ROUND(VLOOKUP(A_Stammdaten!$B$13,Faktorreihe!$A$3:$F$91,6,FALSE)/Faktorreihe!F18,4),0)</f>
        <v>0</v>
      </c>
      <c r="F18" s="154">
        <f>IFERROR(ROUND(VLOOKUP(A_Stammdaten!$B$12,Faktorreihe!$A$3:$F$91,2,FALSE)/Faktorreihe!B18,4),0)</f>
        <v>1.8552999999999999</v>
      </c>
      <c r="G18" s="154">
        <f>IFERROR(ROUND(VLOOKUP(A_Stammdaten!$B$12,Faktorreihe!$A$3:$F$91,3,FALSE)/Faktorreihe!C18,4),0)</f>
        <v>1.8298000000000001</v>
      </c>
      <c r="H18" s="154">
        <f>IFERROR(ROUND(VLOOKUP(A_Stammdaten!$B$12,Faktorreihe!$A$3:$F$91,5,FALSE)/Faktorreihe!E18,4),0)</f>
        <v>1.7543</v>
      </c>
      <c r="I18" s="154">
        <f>IFERROR(ROUND(VLOOKUP(A_Stammdaten!$B$12,Faktorreihe!$A$3:$F$91,6,FALSE)/Faktorreihe!F18,4),0)</f>
        <v>1.5650999999999999</v>
      </c>
    </row>
    <row r="19" spans="1:9" x14ac:dyDescent="0.25">
      <c r="A19" s="155">
        <v>2014</v>
      </c>
      <c r="B19" s="154">
        <f>IFERROR(ROUND(VLOOKUP(A_Stammdaten!$B$13,Faktorreihe!$A$3:$F$91,2,FALSE)/Faktorreihe!B19,4),0)</f>
        <v>0</v>
      </c>
      <c r="C19" s="154">
        <f>IFERROR(ROUND(VLOOKUP(A_Stammdaten!$B$13,Faktorreihe!$A$3:$F$91,3,FALSE)/Faktorreihe!C19,4),0)</f>
        <v>0</v>
      </c>
      <c r="D19" s="154">
        <f>IFERROR(ROUND(VLOOKUP(A_Stammdaten!$B$13,Faktorreihe!$A$3:$F$91,5,FALSE)/Faktorreihe!E19,4),0)</f>
        <v>0</v>
      </c>
      <c r="E19" s="154">
        <f>IFERROR(ROUND(VLOOKUP(A_Stammdaten!$B$13,Faktorreihe!$A$3:$F$91,6,FALSE)/Faktorreihe!F19,4),0)</f>
        <v>0</v>
      </c>
      <c r="F19" s="154">
        <f>IFERROR(ROUND(VLOOKUP(A_Stammdaten!$B$12,Faktorreihe!$A$3:$F$91,2,FALSE)/Faktorreihe!B19,4),0)</f>
        <v>1.8867</v>
      </c>
      <c r="G19" s="154">
        <f>IFERROR(ROUND(VLOOKUP(A_Stammdaten!$B$12,Faktorreihe!$A$3:$F$91,3,FALSE)/Faktorreihe!C19,4),0)</f>
        <v>1.865</v>
      </c>
      <c r="H19" s="154">
        <f>IFERROR(ROUND(VLOOKUP(A_Stammdaten!$B$12,Faktorreihe!$A$3:$F$91,5,FALSE)/Faktorreihe!E19,4),0)</f>
        <v>1.7543</v>
      </c>
      <c r="I19" s="154">
        <f>IFERROR(ROUND(VLOOKUP(A_Stammdaten!$B$12,Faktorreihe!$A$3:$F$91,6,FALSE)/Faktorreihe!F19,4),0)</f>
        <v>1.5441</v>
      </c>
    </row>
    <row r="20" spans="1:9" x14ac:dyDescent="0.25">
      <c r="A20" s="155">
        <v>2013</v>
      </c>
      <c r="B20" s="154">
        <f>IFERROR(ROUND(VLOOKUP(A_Stammdaten!$B$13,Faktorreihe!$A$3:$F$91,2,FALSE)/Faktorreihe!B20,4),0)</f>
        <v>0</v>
      </c>
      <c r="C20" s="154">
        <f>IFERROR(ROUND(VLOOKUP(A_Stammdaten!$B$13,Faktorreihe!$A$3:$F$91,3,FALSE)/Faktorreihe!C20,4),0)</f>
        <v>0</v>
      </c>
      <c r="D20" s="154">
        <f>IFERROR(ROUND(VLOOKUP(A_Stammdaten!$B$13,Faktorreihe!$A$3:$F$91,5,FALSE)/Faktorreihe!E20,4),0)</f>
        <v>0</v>
      </c>
      <c r="E20" s="154">
        <f>IFERROR(ROUND(VLOOKUP(A_Stammdaten!$B$13,Faktorreihe!$A$3:$F$91,6,FALSE)/Faktorreihe!F20,4),0)</f>
        <v>0</v>
      </c>
      <c r="F20" s="154">
        <f>IFERROR(ROUND(VLOOKUP(A_Stammdaten!$B$12,Faktorreihe!$A$3:$F$91,2,FALSE)/Faktorreihe!B20,4),0)</f>
        <v>1.9192</v>
      </c>
      <c r="G20" s="154">
        <f>IFERROR(ROUND(VLOOKUP(A_Stammdaten!$B$12,Faktorreihe!$A$3:$F$91,3,FALSE)/Faktorreihe!C20,4),0)</f>
        <v>1.8943000000000001</v>
      </c>
      <c r="H20" s="154">
        <f>IFERROR(ROUND(VLOOKUP(A_Stammdaten!$B$12,Faktorreihe!$A$3:$F$91,5,FALSE)/Faktorreihe!E20,4),0)</f>
        <v>1.7607999999999999</v>
      </c>
      <c r="I20" s="154">
        <f>IFERROR(ROUND(VLOOKUP(A_Stammdaten!$B$12,Faktorreihe!$A$3:$F$91,6,FALSE)/Faktorreihe!F20,4),0)</f>
        <v>1.5339</v>
      </c>
    </row>
    <row r="21" spans="1:9" x14ac:dyDescent="0.25">
      <c r="A21" s="155">
        <v>2012</v>
      </c>
      <c r="B21" s="154">
        <f>IFERROR(ROUND(VLOOKUP(A_Stammdaten!$B$13,Faktorreihe!$A$3:$F$91,2,FALSE)/Faktorreihe!B21,4),0)</f>
        <v>0</v>
      </c>
      <c r="C21" s="154">
        <f>IFERROR(ROUND(VLOOKUP(A_Stammdaten!$B$13,Faktorreihe!$A$3:$F$91,3,FALSE)/Faktorreihe!C21,4),0)</f>
        <v>0</v>
      </c>
      <c r="D21" s="154">
        <f>IFERROR(ROUND(VLOOKUP(A_Stammdaten!$B$13,Faktorreihe!$A$3:$F$91,5,FALSE)/Faktorreihe!E21,4),0)</f>
        <v>0</v>
      </c>
      <c r="E21" s="154">
        <f>IFERROR(ROUND(VLOOKUP(A_Stammdaten!$B$13,Faktorreihe!$A$3:$F$91,6,FALSE)/Faktorreihe!F21,4),0)</f>
        <v>0</v>
      </c>
      <c r="F21" s="154">
        <f>IFERROR(ROUND(VLOOKUP(A_Stammdaten!$B$12,Faktorreihe!$A$3:$F$91,2,FALSE)/Faktorreihe!B21,4),0)</f>
        <v>1.9555</v>
      </c>
      <c r="G21" s="154">
        <f>IFERROR(ROUND(VLOOKUP(A_Stammdaten!$B$12,Faktorreihe!$A$3:$F$91,3,FALSE)/Faktorreihe!C21,4),0)</f>
        <v>1.927</v>
      </c>
      <c r="H21" s="154">
        <f>IFERROR(ROUND(VLOOKUP(A_Stammdaten!$B$12,Faktorreihe!$A$3:$F$91,5,FALSE)/Faktorreihe!E21,4),0)</f>
        <v>1.7436</v>
      </c>
      <c r="I21" s="154">
        <f>IFERROR(ROUND(VLOOKUP(A_Stammdaten!$B$12,Faktorreihe!$A$3:$F$91,6,FALSE)/Faktorreihe!F21,4),0)</f>
        <v>1.5356000000000001</v>
      </c>
    </row>
    <row r="22" spans="1:9" x14ac:dyDescent="0.25">
      <c r="A22" s="155">
        <v>2011</v>
      </c>
      <c r="B22" s="154">
        <f>IFERROR(ROUND(VLOOKUP(A_Stammdaten!$B$13,Faktorreihe!$A$3:$F$91,2,FALSE)/Faktorreihe!B22,4),0)</f>
        <v>0</v>
      </c>
      <c r="C22" s="154">
        <f>IFERROR(ROUND(VLOOKUP(A_Stammdaten!$B$13,Faktorreihe!$A$3:$F$91,3,FALSE)/Faktorreihe!C22,4),0)</f>
        <v>0</v>
      </c>
      <c r="D22" s="154">
        <f>IFERROR(ROUND(VLOOKUP(A_Stammdaten!$B$13,Faktorreihe!$A$3:$F$91,5,FALSE)/Faktorreihe!E22,4),0)</f>
        <v>0</v>
      </c>
      <c r="E22" s="154">
        <f>IFERROR(ROUND(VLOOKUP(A_Stammdaten!$B$13,Faktorreihe!$A$3:$F$91,6,FALSE)/Faktorreihe!F22,4),0)</f>
        <v>0</v>
      </c>
      <c r="F22" s="154">
        <f>IFERROR(ROUND(VLOOKUP(A_Stammdaten!$B$12,Faktorreihe!$A$3:$F$91,2,FALSE)/Faktorreihe!B22,4),0)</f>
        <v>2.0068999999999999</v>
      </c>
      <c r="G22" s="154">
        <f>IFERROR(ROUND(VLOOKUP(A_Stammdaten!$B$12,Faktorreihe!$A$3:$F$91,3,FALSE)/Faktorreihe!C22,4),0)</f>
        <v>1.9767999999999999</v>
      </c>
      <c r="H22" s="154">
        <f>IFERROR(ROUND(VLOOKUP(A_Stammdaten!$B$12,Faktorreihe!$A$3:$F$91,5,FALSE)/Faktorreihe!E22,4),0)</f>
        <v>1.7717000000000001</v>
      </c>
      <c r="I22" s="154">
        <f>IFERROR(ROUND(VLOOKUP(A_Stammdaten!$B$12,Faktorreihe!$A$3:$F$91,6,FALSE)/Faktorreihe!F22,4),0)</f>
        <v>1.5563</v>
      </c>
    </row>
    <row r="23" spans="1:9" x14ac:dyDescent="0.25">
      <c r="A23" s="155">
        <v>2010</v>
      </c>
      <c r="B23" s="154">
        <f>IFERROR(ROUND(VLOOKUP(A_Stammdaten!$B$13,Faktorreihe!$A$3:$F$91,2,FALSE)/Faktorreihe!B23,4),0)</f>
        <v>0</v>
      </c>
      <c r="C23" s="154">
        <f>IFERROR(ROUND(VLOOKUP(A_Stammdaten!$B$13,Faktorreihe!$A$3:$F$91,3,FALSE)/Faktorreihe!C23,4),0)</f>
        <v>0</v>
      </c>
      <c r="D23" s="154">
        <f>IFERROR(ROUND(VLOOKUP(A_Stammdaten!$B$13,Faktorreihe!$A$3:$F$91,5,FALSE)/Faktorreihe!E23,4),0)</f>
        <v>0</v>
      </c>
      <c r="E23" s="154">
        <f>IFERROR(ROUND(VLOOKUP(A_Stammdaten!$B$13,Faktorreihe!$A$3:$F$91,6,FALSE)/Faktorreihe!F23,4),0)</f>
        <v>0</v>
      </c>
      <c r="F23" s="154">
        <f>IFERROR(ROUND(VLOOKUP(A_Stammdaten!$B$12,Faktorreihe!$A$3:$F$91,2,FALSE)/Faktorreihe!B23,4),0)</f>
        <v>2.0699999999999998</v>
      </c>
      <c r="G23" s="154">
        <f>IFERROR(ROUND(VLOOKUP(A_Stammdaten!$B$12,Faktorreihe!$A$3:$F$91,3,FALSE)/Faktorreihe!C23,4),0)</f>
        <v>2.0152999999999999</v>
      </c>
      <c r="H23" s="154">
        <f>IFERROR(ROUND(VLOOKUP(A_Stammdaten!$B$12,Faktorreihe!$A$3:$F$91,5,FALSE)/Faktorreihe!E23,4),0)</f>
        <v>1.8593999999999999</v>
      </c>
      <c r="I23" s="154">
        <f>IFERROR(ROUND(VLOOKUP(A_Stammdaten!$B$12,Faktorreihe!$A$3:$F$91,6,FALSE)/Faktorreihe!F23,4),0)</f>
        <v>1.6315999999999999</v>
      </c>
    </row>
    <row r="24" spans="1:9" x14ac:dyDescent="0.25">
      <c r="A24" s="155">
        <v>2009</v>
      </c>
      <c r="B24" s="154">
        <f>IFERROR(ROUND(VLOOKUP(A_Stammdaten!$B$13,Faktorreihe!$A$3:$F$91,2,FALSE)/Faktorreihe!B24,4),0)</f>
        <v>0</v>
      </c>
      <c r="C24" s="154">
        <f>IFERROR(ROUND(VLOOKUP(A_Stammdaten!$B$13,Faktorreihe!$A$3:$F$91,3,FALSE)/Faktorreihe!C24,4),0)</f>
        <v>0</v>
      </c>
      <c r="D24" s="154">
        <f>IFERROR(ROUND(VLOOKUP(A_Stammdaten!$B$13,Faktorreihe!$A$3:$F$91,5,FALSE)/Faktorreihe!E24,4),0)</f>
        <v>0</v>
      </c>
      <c r="E24" s="154">
        <f>IFERROR(ROUND(VLOOKUP(A_Stammdaten!$B$13,Faktorreihe!$A$3:$F$91,6,FALSE)/Faktorreihe!F24,4),0)</f>
        <v>0</v>
      </c>
      <c r="F24" s="154">
        <f>IFERROR(ROUND(VLOOKUP(A_Stammdaten!$B$12,Faktorreihe!$A$3:$F$91,2,FALSE)/Faktorreihe!B24,4),0)</f>
        <v>2.0909</v>
      </c>
      <c r="G24" s="154">
        <f>IFERROR(ROUND(VLOOKUP(A_Stammdaten!$B$12,Faktorreihe!$A$3:$F$91,3,FALSE)/Faktorreihe!C24,4),0)</f>
        <v>2.0236999999999998</v>
      </c>
      <c r="H24" s="154">
        <f>IFERROR(ROUND(VLOOKUP(A_Stammdaten!$B$12,Faktorreihe!$A$3:$F$91,5,FALSE)/Faktorreihe!E24,4),0)</f>
        <v>1.8496999999999999</v>
      </c>
      <c r="I24" s="154">
        <f>IFERROR(ROUND(VLOOKUP(A_Stammdaten!$B$12,Faktorreihe!$A$3:$F$91,6,FALSE)/Faktorreihe!F24,4),0)</f>
        <v>1.6452</v>
      </c>
    </row>
    <row r="25" spans="1:9" x14ac:dyDescent="0.25">
      <c r="A25" s="155">
        <v>2008</v>
      </c>
      <c r="B25" s="154">
        <f>IFERROR(ROUND(VLOOKUP(A_Stammdaten!$B$13,Faktorreihe!$A$3:$F$91,2,FALSE)/Faktorreihe!B25,4),0)</f>
        <v>0</v>
      </c>
      <c r="C25" s="154">
        <f>IFERROR(ROUND(VLOOKUP(A_Stammdaten!$B$13,Faktorreihe!$A$3:$F$91,3,FALSE)/Faktorreihe!C25,4),0)</f>
        <v>0</v>
      </c>
      <c r="D25" s="154">
        <f>IFERROR(ROUND(VLOOKUP(A_Stammdaten!$B$13,Faktorreihe!$A$3:$F$91,5,FALSE)/Faktorreihe!E25,4),0)</f>
        <v>0</v>
      </c>
      <c r="E25" s="154">
        <f>IFERROR(ROUND(VLOOKUP(A_Stammdaten!$B$13,Faktorreihe!$A$3:$F$91,6,FALSE)/Faktorreihe!F25,4),0)</f>
        <v>0</v>
      </c>
      <c r="F25" s="154">
        <f>IFERROR(ROUND(VLOOKUP(A_Stammdaten!$B$12,Faktorreihe!$A$3:$F$91,2,FALSE)/Faktorreihe!B25,4),0)</f>
        <v>2.1153</v>
      </c>
      <c r="G25" s="154">
        <f>IFERROR(ROUND(VLOOKUP(A_Stammdaten!$B$12,Faktorreihe!$A$3:$F$91,3,FALSE)/Faktorreihe!C25,4),0)</f>
        <v>2.0581999999999998</v>
      </c>
      <c r="H25" s="154">
        <f>IFERROR(ROUND(VLOOKUP(A_Stammdaten!$B$12,Faktorreihe!$A$3:$F$91,5,FALSE)/Faktorreihe!E25,4),0)</f>
        <v>1.7849999999999999</v>
      </c>
      <c r="I25" s="154">
        <f>IFERROR(ROUND(VLOOKUP(A_Stammdaten!$B$12,Faktorreihe!$A$3:$F$91,6,FALSE)/Faktorreihe!F25,4),0)</f>
        <v>1.5903</v>
      </c>
    </row>
    <row r="26" spans="1:9" x14ac:dyDescent="0.25">
      <c r="A26" s="155">
        <v>2007</v>
      </c>
      <c r="B26" s="154">
        <f>IFERROR(ROUND(VLOOKUP(A_Stammdaten!$B$13,Faktorreihe!$A$3:$F$91,2,FALSE)/Faktorreihe!B26,4),0)</f>
        <v>0</v>
      </c>
      <c r="C26" s="154">
        <f>IFERROR(ROUND(VLOOKUP(A_Stammdaten!$B$13,Faktorreihe!$A$3:$F$91,3,FALSE)/Faktorreihe!C26,4),0)</f>
        <v>0</v>
      </c>
      <c r="D26" s="154">
        <f>IFERROR(ROUND(VLOOKUP(A_Stammdaten!$B$13,Faktorreihe!$A$3:$F$91,5,FALSE)/Faktorreihe!E26,4),0)</f>
        <v>0</v>
      </c>
      <c r="E26" s="154">
        <f>IFERROR(ROUND(VLOOKUP(A_Stammdaten!$B$13,Faktorreihe!$A$3:$F$91,6,FALSE)/Faktorreihe!F26,4),0)</f>
        <v>0</v>
      </c>
      <c r="F26" s="154">
        <f>IFERROR(ROUND(VLOOKUP(A_Stammdaten!$B$12,Faktorreihe!$A$3:$F$91,2,FALSE)/Faktorreihe!B26,4),0)</f>
        <v>2.1920999999999999</v>
      </c>
      <c r="G26" s="154">
        <f>IFERROR(ROUND(VLOOKUP(A_Stammdaten!$B$12,Faktorreihe!$A$3:$F$91,3,FALSE)/Faktorreihe!C26,4),0)</f>
        <v>2.1213000000000002</v>
      </c>
      <c r="H26" s="154">
        <f>IFERROR(ROUND(VLOOKUP(A_Stammdaten!$B$12,Faktorreihe!$A$3:$F$91,5,FALSE)/Faktorreihe!E26,4),0)</f>
        <v>1.8789</v>
      </c>
      <c r="I26" s="154">
        <f>IFERROR(ROUND(VLOOKUP(A_Stammdaten!$B$12,Faktorreihe!$A$3:$F$91,6,FALSE)/Faktorreihe!F26,4),0)</f>
        <v>1.6711</v>
      </c>
    </row>
    <row r="27" spans="1:9" x14ac:dyDescent="0.25">
      <c r="A27" s="155">
        <v>2006</v>
      </c>
      <c r="B27" s="154">
        <f>IFERROR(ROUND(VLOOKUP(A_Stammdaten!$B$13,Faktorreihe!$A$3:$F$91,2,FALSE)/Faktorreihe!B27,4),0)</f>
        <v>0</v>
      </c>
      <c r="C27" s="154">
        <f>IFERROR(ROUND(VLOOKUP(A_Stammdaten!$B$13,Faktorreihe!$A$3:$F$91,3,FALSE)/Faktorreihe!C27,4),0)</f>
        <v>0</v>
      </c>
      <c r="D27" s="154">
        <f>IFERROR(ROUND(VLOOKUP(A_Stammdaten!$B$13,Faktorreihe!$A$3:$F$91,5,FALSE)/Faktorreihe!E27,4),0)</f>
        <v>0</v>
      </c>
      <c r="E27" s="154">
        <f>IFERROR(ROUND(VLOOKUP(A_Stammdaten!$B$13,Faktorreihe!$A$3:$F$91,6,FALSE)/Faktorreihe!F27,4),0)</f>
        <v>0</v>
      </c>
      <c r="F27" s="154">
        <f>IFERROR(ROUND(VLOOKUP(A_Stammdaten!$B$12,Faktorreihe!$A$3:$F$91,2,FALSE)/Faktorreihe!B27,4),0)</f>
        <v>2.2890999999999999</v>
      </c>
      <c r="G27" s="154">
        <f>IFERROR(ROUND(VLOOKUP(A_Stammdaten!$B$12,Faktorreihe!$A$3:$F$91,3,FALSE)/Faktorreihe!C27,4),0)</f>
        <v>2.1852</v>
      </c>
      <c r="H27" s="154">
        <f>IFERROR(ROUND(VLOOKUP(A_Stammdaten!$B$12,Faktorreihe!$A$3:$F$91,5,FALSE)/Faktorreihe!E27,4),0)</f>
        <v>1.9972000000000001</v>
      </c>
      <c r="I27" s="154">
        <f>IFERROR(ROUND(VLOOKUP(A_Stammdaten!$B$12,Faktorreihe!$A$3:$F$91,6,FALSE)/Faktorreihe!F27,4),0)</f>
        <v>1.6916</v>
      </c>
    </row>
    <row r="28" spans="1:9" x14ac:dyDescent="0.25">
      <c r="A28" s="155">
        <v>2005</v>
      </c>
      <c r="B28" s="154">
        <f>IFERROR(ROUND(VLOOKUP(A_Stammdaten!$B$13,Faktorreihe!$A$3:$F$91,2,FALSE)/Faktorreihe!B28,4),0)</f>
        <v>0</v>
      </c>
      <c r="C28" s="154">
        <f>IFERROR(ROUND(VLOOKUP(A_Stammdaten!$B$13,Faktorreihe!$A$3:$F$91,3,FALSE)/Faktorreihe!C28,4),0)</f>
        <v>0</v>
      </c>
      <c r="D28" s="154">
        <f>IFERROR(ROUND(VLOOKUP(A_Stammdaten!$B$13,Faktorreihe!$A$3:$F$91,5,FALSE)/Faktorreihe!E28,4),0)</f>
        <v>0</v>
      </c>
      <c r="E28" s="154">
        <f>IFERROR(ROUND(VLOOKUP(A_Stammdaten!$B$13,Faktorreihe!$A$3:$F$91,6,FALSE)/Faktorreihe!F28,4),0)</f>
        <v>0</v>
      </c>
      <c r="F28" s="154">
        <f>IFERROR(ROUND(VLOOKUP(A_Stammdaten!$B$12,Faktorreihe!$A$3:$F$91,2,FALSE)/Faktorreihe!B28,4),0)</f>
        <v>2.3409</v>
      </c>
      <c r="G28" s="154">
        <f>IFERROR(ROUND(VLOOKUP(A_Stammdaten!$B$12,Faktorreihe!$A$3:$F$91,3,FALSE)/Faktorreihe!C28,4),0)</f>
        <v>2.2391999999999999</v>
      </c>
      <c r="H28" s="154">
        <f>IFERROR(ROUND(VLOOKUP(A_Stammdaten!$B$12,Faktorreihe!$A$3:$F$91,5,FALSE)/Faktorreihe!E28,4),0)</f>
        <v>2.0428999999999999</v>
      </c>
      <c r="I28" s="154">
        <f>IFERROR(ROUND(VLOOKUP(A_Stammdaten!$B$12,Faktorreihe!$A$3:$F$91,6,FALSE)/Faktorreihe!F28,4),0)</f>
        <v>1.7808999999999999</v>
      </c>
    </row>
    <row r="29" spans="1:9" x14ac:dyDescent="0.25">
      <c r="A29" s="155">
        <v>2004</v>
      </c>
      <c r="B29" s="154">
        <f>IFERROR(ROUND(VLOOKUP(A_Stammdaten!$B$13,Faktorreihe!$A$3:$F$91,2,FALSE)/Faktorreihe!B29,4),0)</f>
        <v>0</v>
      </c>
      <c r="C29" s="154">
        <f>IFERROR(ROUND(VLOOKUP(A_Stammdaten!$B$13,Faktorreihe!$A$3:$F$91,3,FALSE)/Faktorreihe!C29,4),0)</f>
        <v>0</v>
      </c>
      <c r="D29" s="154">
        <f>IFERROR(ROUND(VLOOKUP(A_Stammdaten!$B$13,Faktorreihe!$A$3:$F$91,5,FALSE)/Faktorreihe!E29,4),0)</f>
        <v>0</v>
      </c>
      <c r="E29" s="154">
        <f>IFERROR(ROUND(VLOOKUP(A_Stammdaten!$B$13,Faktorreihe!$A$3:$F$91,6,FALSE)/Faktorreihe!F29,4),0)</f>
        <v>0</v>
      </c>
      <c r="F29" s="154">
        <f>IFERROR(ROUND(VLOOKUP(A_Stammdaten!$B$12,Faktorreihe!$A$3:$F$91,2,FALSE)/Faktorreihe!B29,4),0)</f>
        <v>2.3910999999999998</v>
      </c>
      <c r="G29" s="154">
        <f>IFERROR(ROUND(VLOOKUP(A_Stammdaten!$B$12,Faktorreihe!$A$3:$F$91,3,FALSE)/Faktorreihe!C29,4),0)</f>
        <v>2.2427000000000001</v>
      </c>
      <c r="H29" s="154">
        <f>IFERROR(ROUND(VLOOKUP(A_Stammdaten!$B$12,Faktorreihe!$A$3:$F$91,5,FALSE)/Faktorreihe!E29,4),0)</f>
        <v>2.1505999999999998</v>
      </c>
      <c r="I29" s="154">
        <f>IFERROR(ROUND(VLOOKUP(A_Stammdaten!$B$12,Faktorreihe!$A$3:$F$91,6,FALSE)/Faktorreihe!F29,4),0)</f>
        <v>1.8501000000000001</v>
      </c>
    </row>
    <row r="30" spans="1:9" x14ac:dyDescent="0.25">
      <c r="A30" s="155">
        <v>2003</v>
      </c>
      <c r="B30" s="154">
        <f>IFERROR(ROUND(VLOOKUP(A_Stammdaten!$B$13,Faktorreihe!$A$3:$F$91,2,FALSE)/Faktorreihe!B30,4),0)</f>
        <v>0</v>
      </c>
      <c r="C30" s="154">
        <f>IFERROR(ROUND(VLOOKUP(A_Stammdaten!$B$13,Faktorreihe!$A$3:$F$91,3,FALSE)/Faktorreihe!C30,4),0)</f>
        <v>0</v>
      </c>
      <c r="D30" s="154">
        <f>IFERROR(ROUND(VLOOKUP(A_Stammdaten!$B$13,Faktorreihe!$A$3:$F$91,5,FALSE)/Faktorreihe!E30,4),0)</f>
        <v>0</v>
      </c>
      <c r="E30" s="154">
        <f>IFERROR(ROUND(VLOOKUP(A_Stammdaten!$B$13,Faktorreihe!$A$3:$F$91,6,FALSE)/Faktorreihe!F30,4),0)</f>
        <v>0</v>
      </c>
      <c r="F30" s="154">
        <f>IFERROR(ROUND(VLOOKUP(A_Stammdaten!$B$12,Faktorreihe!$A$3:$F$91,2,FALSE)/Faktorreihe!B30,4),0)</f>
        <v>2.4270999999999998</v>
      </c>
      <c r="G30" s="154">
        <f>IFERROR(ROUND(VLOOKUP(A_Stammdaten!$B$12,Faktorreihe!$A$3:$F$91,3,FALSE)/Faktorreihe!C30,4),0)</f>
        <v>2.2427000000000001</v>
      </c>
      <c r="H30" s="154">
        <f>IFERROR(ROUND(VLOOKUP(A_Stammdaten!$B$12,Faktorreihe!$A$3:$F$91,5,FALSE)/Faktorreihe!E30,4),0)</f>
        <v>2.2667000000000002</v>
      </c>
      <c r="I30" s="154">
        <f>IFERROR(ROUND(VLOOKUP(A_Stammdaten!$B$12,Faktorreihe!$A$3:$F$91,6,FALSE)/Faktorreihe!F30,4),0)</f>
        <v>1.8752</v>
      </c>
    </row>
    <row r="31" spans="1:9" x14ac:dyDescent="0.25">
      <c r="A31" s="155">
        <v>2002</v>
      </c>
      <c r="B31" s="154">
        <f>IFERROR(ROUND(VLOOKUP(A_Stammdaten!$B$13,Faktorreihe!$A$3:$F$91,2,FALSE)/Faktorreihe!B31,4),0)</f>
        <v>0</v>
      </c>
      <c r="C31" s="154">
        <f>IFERROR(ROUND(VLOOKUP(A_Stammdaten!$B$13,Faktorreihe!$A$3:$F$91,3,FALSE)/Faktorreihe!C31,4),0)</f>
        <v>0</v>
      </c>
      <c r="D31" s="154">
        <f>IFERROR(ROUND(VLOOKUP(A_Stammdaten!$B$13,Faktorreihe!$A$3:$F$91,5,FALSE)/Faktorreihe!E31,4),0)</f>
        <v>0</v>
      </c>
      <c r="E31" s="154">
        <f>IFERROR(ROUND(VLOOKUP(A_Stammdaten!$B$13,Faktorreihe!$A$3:$F$91,6,FALSE)/Faktorreihe!F31,4),0)</f>
        <v>0</v>
      </c>
      <c r="F31" s="154">
        <f>IFERROR(ROUND(VLOOKUP(A_Stammdaten!$B$12,Faktorreihe!$A$3:$F$91,2,FALSE)/Faktorreihe!B31,4),0)</f>
        <v>2.4312</v>
      </c>
      <c r="G31" s="154">
        <f>IFERROR(ROUND(VLOOKUP(A_Stammdaten!$B$12,Faktorreihe!$A$3:$F$91,3,FALSE)/Faktorreihe!C31,4),0)</f>
        <v>2.2323</v>
      </c>
      <c r="H31" s="154">
        <f>IFERROR(ROUND(VLOOKUP(A_Stammdaten!$B$12,Faktorreihe!$A$3:$F$91,5,FALSE)/Faktorreihe!E31,4),0)</f>
        <v>2.2848000000000002</v>
      </c>
      <c r="I31" s="154">
        <f>IFERROR(ROUND(VLOOKUP(A_Stammdaten!$B$12,Faktorreihe!$A$3:$F$91,6,FALSE)/Faktorreihe!F31,4),0)</f>
        <v>1.9036</v>
      </c>
    </row>
    <row r="32" spans="1:9" x14ac:dyDescent="0.25">
      <c r="A32" s="155">
        <v>2001</v>
      </c>
      <c r="B32" s="154">
        <f>IFERROR(ROUND(VLOOKUP(A_Stammdaten!$B$13,Faktorreihe!$A$3:$F$91,2,FALSE)/Faktorreihe!B32,4),0)</f>
        <v>0</v>
      </c>
      <c r="C32" s="154">
        <f>IFERROR(ROUND(VLOOKUP(A_Stammdaten!$B$13,Faktorreihe!$A$3:$F$91,3,FALSE)/Faktorreihe!C32,4),0)</f>
        <v>0</v>
      </c>
      <c r="D32" s="154">
        <f>IFERROR(ROUND(VLOOKUP(A_Stammdaten!$B$13,Faktorreihe!$A$3:$F$91,5,FALSE)/Faktorreihe!E32,4),0)</f>
        <v>0</v>
      </c>
      <c r="E32" s="154">
        <f>IFERROR(ROUND(VLOOKUP(A_Stammdaten!$B$13,Faktorreihe!$A$3:$F$91,6,FALSE)/Faktorreihe!F32,4),0)</f>
        <v>0</v>
      </c>
      <c r="F32" s="154">
        <f>IFERROR(ROUND(VLOOKUP(A_Stammdaten!$B$12,Faktorreihe!$A$3:$F$91,2,FALSE)/Faktorreihe!B32,4),0)</f>
        <v>2.4394</v>
      </c>
      <c r="G32" s="154">
        <f>IFERROR(ROUND(VLOOKUP(A_Stammdaten!$B$12,Faktorreihe!$A$3:$F$91,3,FALSE)/Faktorreihe!C32,4),0)</f>
        <v>2.2288999999999999</v>
      </c>
      <c r="H32" s="154">
        <f>IFERROR(ROUND(VLOOKUP(A_Stammdaten!$B$12,Faktorreihe!$A$3:$F$91,5,FALSE)/Faktorreihe!E32,4),0)</f>
        <v>2.2812000000000001</v>
      </c>
      <c r="I32" s="154">
        <f>IFERROR(ROUND(VLOOKUP(A_Stammdaten!$B$12,Faktorreihe!$A$3:$F$91,6,FALSE)/Faktorreihe!F32,4),0)</f>
        <v>1.8932</v>
      </c>
    </row>
    <row r="33" spans="1:9" x14ac:dyDescent="0.25">
      <c r="A33" s="155">
        <v>2000</v>
      </c>
      <c r="B33" s="154">
        <f>IFERROR(ROUND(VLOOKUP(A_Stammdaten!$B$13,Faktorreihe!$A$3:$F$91,2,FALSE)/Faktorreihe!B33,4),0)</f>
        <v>0</v>
      </c>
      <c r="C33" s="154">
        <f>IFERROR(ROUND(VLOOKUP(A_Stammdaten!$B$13,Faktorreihe!$A$3:$F$91,3,FALSE)/Faktorreihe!C33,4),0)</f>
        <v>0</v>
      </c>
      <c r="D33" s="154">
        <f>IFERROR(ROUND(VLOOKUP(A_Stammdaten!$B$13,Faktorreihe!$A$3:$F$91,5,FALSE)/Faktorreihe!E33,4),0)</f>
        <v>0</v>
      </c>
      <c r="E33" s="154">
        <f>IFERROR(ROUND(VLOOKUP(A_Stammdaten!$B$13,Faktorreihe!$A$3:$F$91,6,FALSE)/Faktorreihe!F33,4),0)</f>
        <v>0</v>
      </c>
      <c r="F33" s="154">
        <f>IFERROR(ROUND(VLOOKUP(A_Stammdaten!$B$12,Faktorreihe!$A$3:$F$91,2,FALSE)/Faktorreihe!B33,4),0)</f>
        <v>2.4476</v>
      </c>
      <c r="G33" s="154">
        <f>IFERROR(ROUND(VLOOKUP(A_Stammdaten!$B$12,Faktorreihe!$A$3:$F$91,3,FALSE)/Faktorreihe!C33,4),0)</f>
        <v>2.2221000000000002</v>
      </c>
      <c r="H33" s="154">
        <f>IFERROR(ROUND(VLOOKUP(A_Stammdaten!$B$12,Faktorreihe!$A$3:$F$91,5,FALSE)/Faktorreihe!E33,4),0)</f>
        <v>2.3144</v>
      </c>
      <c r="I33" s="154">
        <f>IFERROR(ROUND(VLOOKUP(A_Stammdaten!$B$12,Faktorreihe!$A$3:$F$91,6,FALSE)/Faktorreihe!F33,4),0)</f>
        <v>1.9547000000000001</v>
      </c>
    </row>
    <row r="34" spans="1:9" x14ac:dyDescent="0.25">
      <c r="A34" s="155">
        <v>1999</v>
      </c>
      <c r="B34" s="154">
        <f>IFERROR(ROUND(VLOOKUP(A_Stammdaten!$B$13,Faktorreihe!$A$3:$F$91,2,FALSE)/Faktorreihe!B34,4),0)</f>
        <v>0</v>
      </c>
      <c r="C34" s="154">
        <f>IFERROR(ROUND(VLOOKUP(A_Stammdaten!$B$13,Faktorreihe!$A$3:$F$91,3,FALSE)/Faktorreihe!C34,4),0)</f>
        <v>0</v>
      </c>
      <c r="D34" s="154">
        <f>IFERROR(ROUND(VLOOKUP(A_Stammdaten!$B$13,Faktorreihe!$A$3:$F$91,5,FALSE)/Faktorreihe!E34,4),0)</f>
        <v>0</v>
      </c>
      <c r="E34" s="154">
        <f>IFERROR(ROUND(VLOOKUP(A_Stammdaten!$B$13,Faktorreihe!$A$3:$F$91,6,FALSE)/Faktorreihe!F34,4),0)</f>
        <v>0</v>
      </c>
      <c r="F34" s="154">
        <f>IFERROR(ROUND(VLOOKUP(A_Stammdaten!$B$12,Faktorreihe!$A$3:$F$91,2,FALSE)/Faktorreihe!B34,4),0)</f>
        <v>2.4643000000000002</v>
      </c>
      <c r="G34" s="154">
        <f>IFERROR(ROUND(VLOOKUP(A_Stammdaten!$B$12,Faktorreihe!$A$3:$F$91,3,FALSE)/Faktorreihe!C34,4),0)</f>
        <v>2.2288999999999999</v>
      </c>
      <c r="H34" s="154">
        <f>IFERROR(ROUND(VLOOKUP(A_Stammdaten!$B$12,Faktorreihe!$A$3:$F$91,5,FALSE)/Faktorreihe!E34,4),0)</f>
        <v>2.3759999999999999</v>
      </c>
      <c r="I34" s="154">
        <f>IFERROR(ROUND(VLOOKUP(A_Stammdaten!$B$12,Faktorreihe!$A$3:$F$91,6,FALSE)/Faktorreihe!F34,4),0)</f>
        <v>1.9914000000000001</v>
      </c>
    </row>
    <row r="35" spans="1:9" x14ac:dyDescent="0.25">
      <c r="A35" s="155">
        <v>1998</v>
      </c>
      <c r="B35" s="154">
        <f>IFERROR(ROUND(VLOOKUP(A_Stammdaten!$B$13,Faktorreihe!$A$3:$F$91,2,FALSE)/Faktorreihe!B35,4),0)</f>
        <v>0</v>
      </c>
      <c r="C35" s="154">
        <f>IFERROR(ROUND(VLOOKUP(A_Stammdaten!$B$13,Faktorreihe!$A$3:$F$91,3,FALSE)/Faktorreihe!C35,4),0)</f>
        <v>0</v>
      </c>
      <c r="D35" s="154">
        <f>IFERROR(ROUND(VLOOKUP(A_Stammdaten!$B$13,Faktorreihe!$A$3:$F$91,5,FALSE)/Faktorreihe!E35,4),0)</f>
        <v>0</v>
      </c>
      <c r="E35" s="154">
        <f>IFERROR(ROUND(VLOOKUP(A_Stammdaten!$B$13,Faktorreihe!$A$3:$F$91,6,FALSE)/Faktorreihe!F35,4),0)</f>
        <v>0</v>
      </c>
      <c r="F35" s="154">
        <f>IFERROR(ROUND(VLOOKUP(A_Stammdaten!$B$12,Faktorreihe!$A$3:$F$91,2,FALSE)/Faktorreihe!B35,4),0)</f>
        <v>2.4518</v>
      </c>
      <c r="G35" s="154">
        <f>IFERROR(ROUND(VLOOKUP(A_Stammdaten!$B$12,Faktorreihe!$A$3:$F$91,3,FALSE)/Faktorreihe!C35,4),0)</f>
        <v>2.2187000000000001</v>
      </c>
      <c r="H35" s="154">
        <f>IFERROR(ROUND(VLOOKUP(A_Stammdaten!$B$12,Faktorreihe!$A$3:$F$91,5,FALSE)/Faktorreihe!E35,4),0)</f>
        <v>2.3410000000000002</v>
      </c>
      <c r="I35" s="154">
        <f>IFERROR(ROUND(VLOOKUP(A_Stammdaten!$B$12,Faktorreihe!$A$3:$F$91,6,FALSE)/Faktorreihe!F35,4),0)</f>
        <v>1.9602999999999999</v>
      </c>
    </row>
    <row r="36" spans="1:9" x14ac:dyDescent="0.25">
      <c r="A36" s="155">
        <v>1997</v>
      </c>
      <c r="B36" s="154">
        <f>IFERROR(ROUND(VLOOKUP(A_Stammdaten!$B$13,Faktorreihe!$A$3:$F$91,2,FALSE)/Faktorreihe!B36,4),0)</f>
        <v>0</v>
      </c>
      <c r="C36" s="154">
        <f>IFERROR(ROUND(VLOOKUP(A_Stammdaten!$B$13,Faktorreihe!$A$3:$F$91,3,FALSE)/Faktorreihe!C36,4),0)</f>
        <v>0</v>
      </c>
      <c r="D36" s="154">
        <f>IFERROR(ROUND(VLOOKUP(A_Stammdaten!$B$13,Faktorreihe!$A$3:$F$91,5,FALSE)/Faktorreihe!E36,4),0)</f>
        <v>0</v>
      </c>
      <c r="E36" s="154">
        <f>IFERROR(ROUND(VLOOKUP(A_Stammdaten!$B$13,Faktorreihe!$A$3:$F$91,6,FALSE)/Faktorreihe!F36,4),0)</f>
        <v>0</v>
      </c>
      <c r="F36" s="154">
        <f>IFERROR(ROUND(VLOOKUP(A_Stammdaten!$B$12,Faktorreihe!$A$3:$F$91,2,FALSE)/Faktorreihe!B36,4),0)</f>
        <v>2.4394</v>
      </c>
      <c r="G36" s="154">
        <f>IFERROR(ROUND(VLOOKUP(A_Stammdaten!$B$12,Faktorreihe!$A$3:$F$91,3,FALSE)/Faktorreihe!C36,4),0)</f>
        <v>2.1787000000000001</v>
      </c>
      <c r="H36" s="154">
        <f>IFERROR(ROUND(VLOOKUP(A_Stammdaten!$B$12,Faktorreihe!$A$3:$F$91,5,FALSE)/Faktorreihe!E36,4),0)</f>
        <v>2.3294999999999999</v>
      </c>
      <c r="I36" s="154">
        <f>IFERROR(ROUND(VLOOKUP(A_Stammdaten!$B$12,Faktorreihe!$A$3:$F$91,6,FALSE)/Faktorreihe!F36,4),0)</f>
        <v>1.9602999999999999</v>
      </c>
    </row>
    <row r="37" spans="1:9" x14ac:dyDescent="0.25">
      <c r="A37" s="155">
        <v>1996</v>
      </c>
      <c r="B37" s="154">
        <f>IFERROR(ROUND(VLOOKUP(A_Stammdaten!$B$13,Faktorreihe!$A$3:$F$91,2,FALSE)/Faktorreihe!B37,4),0)</f>
        <v>0</v>
      </c>
      <c r="C37" s="154">
        <f>IFERROR(ROUND(VLOOKUP(A_Stammdaten!$B$13,Faktorreihe!$A$3:$F$91,3,FALSE)/Faktorreihe!C37,4),0)</f>
        <v>0</v>
      </c>
      <c r="D37" s="154">
        <f>IFERROR(ROUND(VLOOKUP(A_Stammdaten!$B$13,Faktorreihe!$A$3:$F$91,5,FALSE)/Faktorreihe!E37,4),0)</f>
        <v>0</v>
      </c>
      <c r="E37" s="154">
        <f>IFERROR(ROUND(VLOOKUP(A_Stammdaten!$B$13,Faktorreihe!$A$3:$F$91,6,FALSE)/Faktorreihe!F37,4),0)</f>
        <v>0</v>
      </c>
      <c r="F37" s="154">
        <f>IFERROR(ROUND(VLOOKUP(A_Stammdaten!$B$12,Faktorreihe!$A$3:$F$91,2,FALSE)/Faktorreihe!B37,4),0)</f>
        <v>2.4230999999999998</v>
      </c>
      <c r="G37" s="154">
        <f>IFERROR(ROUND(VLOOKUP(A_Stammdaten!$B$12,Faktorreihe!$A$3:$F$91,3,FALSE)/Faktorreihe!C37,4),0)</f>
        <v>2.1400999999999999</v>
      </c>
      <c r="H37" s="154">
        <f>IFERROR(ROUND(VLOOKUP(A_Stammdaten!$B$12,Faktorreihe!$A$3:$F$91,5,FALSE)/Faktorreihe!E37,4),0)</f>
        <v>2.2995000000000001</v>
      </c>
      <c r="I37" s="154">
        <f>IFERROR(ROUND(VLOOKUP(A_Stammdaten!$B$12,Faktorreihe!$A$3:$F$91,6,FALSE)/Faktorreihe!F37,4),0)</f>
        <v>1.9827999999999999</v>
      </c>
    </row>
    <row r="38" spans="1:9" x14ac:dyDescent="0.25">
      <c r="A38" s="155">
        <v>1995</v>
      </c>
      <c r="B38" s="154">
        <f>IFERROR(ROUND(VLOOKUP(A_Stammdaten!$B$13,Faktorreihe!$A$3:$F$91,2,FALSE)/Faktorreihe!B38,4),0)</f>
        <v>0</v>
      </c>
      <c r="C38" s="154">
        <f>IFERROR(ROUND(VLOOKUP(A_Stammdaten!$B$13,Faktorreihe!$A$3:$F$91,3,FALSE)/Faktorreihe!C38,4),0)</f>
        <v>0</v>
      </c>
      <c r="D38" s="154">
        <f>IFERROR(ROUND(VLOOKUP(A_Stammdaten!$B$13,Faktorreihe!$A$3:$F$91,5,FALSE)/Faktorreihe!E38,4),0)</f>
        <v>0</v>
      </c>
      <c r="E38" s="154">
        <f>IFERROR(ROUND(VLOOKUP(A_Stammdaten!$B$13,Faktorreihe!$A$3:$F$91,6,FALSE)/Faktorreihe!F38,4),0)</f>
        <v>0</v>
      </c>
      <c r="F38" s="154">
        <f>IFERROR(ROUND(VLOOKUP(A_Stammdaten!$B$12,Faktorreihe!$A$3:$F$91,2,FALSE)/Faktorreihe!B38,4),0)</f>
        <v>2.4312</v>
      </c>
      <c r="G38" s="154">
        <f>IFERROR(ROUND(VLOOKUP(A_Stammdaten!$B$12,Faktorreihe!$A$3:$F$91,3,FALSE)/Faktorreihe!C38,4),0)</f>
        <v>2.1029</v>
      </c>
      <c r="H38" s="154">
        <f>IFERROR(ROUND(VLOOKUP(A_Stammdaten!$B$12,Faktorreihe!$A$3:$F$91,5,FALSE)/Faktorreihe!E38,4),0)</f>
        <v>2.2488000000000001</v>
      </c>
      <c r="I38" s="154">
        <f>IFERROR(ROUND(VLOOKUP(A_Stammdaten!$B$12,Faktorreihe!$A$3:$F$91,6,FALSE)/Faktorreihe!F38,4),0)</f>
        <v>1.9492</v>
      </c>
    </row>
    <row r="39" spans="1:9" x14ac:dyDescent="0.25">
      <c r="A39" s="155">
        <v>1994</v>
      </c>
      <c r="B39" s="154">
        <f>IFERROR(ROUND(VLOOKUP(A_Stammdaten!$B$13,Faktorreihe!$A$3:$F$91,2,FALSE)/Faktorreihe!B39,4),0)</f>
        <v>0</v>
      </c>
      <c r="C39" s="154">
        <f>IFERROR(ROUND(VLOOKUP(A_Stammdaten!$B$13,Faktorreihe!$A$3:$F$91,3,FALSE)/Faktorreihe!C39,4),0)</f>
        <v>0</v>
      </c>
      <c r="D39" s="154">
        <f>IFERROR(ROUND(VLOOKUP(A_Stammdaten!$B$13,Faktorreihe!$A$3:$F$91,5,FALSE)/Faktorreihe!E39,4),0)</f>
        <v>0</v>
      </c>
      <c r="E39" s="154">
        <f>IFERROR(ROUND(VLOOKUP(A_Stammdaten!$B$13,Faktorreihe!$A$3:$F$91,6,FALSE)/Faktorreihe!F39,4),0)</f>
        <v>0</v>
      </c>
      <c r="F39" s="154">
        <f>IFERROR(ROUND(VLOOKUP(A_Stammdaten!$B$12,Faktorreihe!$A$3:$F$91,2,FALSE)/Faktorreihe!B39,4),0)</f>
        <v>2.4853999999999998</v>
      </c>
      <c r="G39" s="154">
        <f>IFERROR(ROUND(VLOOKUP(A_Stammdaten!$B$12,Faktorreihe!$A$3:$F$91,3,FALSE)/Faktorreihe!C39,4),0)</f>
        <v>2.1244999999999998</v>
      </c>
      <c r="H39" s="154">
        <f>IFERROR(ROUND(VLOOKUP(A_Stammdaten!$B$12,Faktorreihe!$A$3:$F$91,5,FALSE)/Faktorreihe!E39,4),0)</f>
        <v>2.3410000000000002</v>
      </c>
      <c r="I39" s="154">
        <f>IFERROR(ROUND(VLOOKUP(A_Stammdaten!$B$12,Faktorreihe!$A$3:$F$91,6,FALSE)/Faktorreihe!F39,4),0)</f>
        <v>1.9856</v>
      </c>
    </row>
    <row r="40" spans="1:9" x14ac:dyDescent="0.25">
      <c r="A40" s="155">
        <v>1993</v>
      </c>
      <c r="B40" s="154">
        <f>IFERROR(ROUND(VLOOKUP(A_Stammdaten!$B$13,Faktorreihe!$A$3:$F$91,2,FALSE)/Faktorreihe!B40,4),0)</f>
        <v>0</v>
      </c>
      <c r="C40" s="154">
        <f>IFERROR(ROUND(VLOOKUP(A_Stammdaten!$B$13,Faktorreihe!$A$3:$F$91,3,FALSE)/Faktorreihe!C40,4),0)</f>
        <v>0</v>
      </c>
      <c r="D40" s="154">
        <f>IFERROR(ROUND(VLOOKUP(A_Stammdaten!$B$13,Faktorreihe!$A$3:$F$91,5,FALSE)/Faktorreihe!E40,4),0)</f>
        <v>0</v>
      </c>
      <c r="E40" s="154">
        <f>IFERROR(ROUND(VLOOKUP(A_Stammdaten!$B$13,Faktorreihe!$A$3:$F$91,6,FALSE)/Faktorreihe!F40,4),0)</f>
        <v>0</v>
      </c>
      <c r="F40" s="154">
        <f>IFERROR(ROUND(VLOOKUP(A_Stammdaten!$B$12,Faktorreihe!$A$3:$F$91,2,FALSE)/Faktorreihe!B40,4),0)</f>
        <v>2.5377000000000001</v>
      </c>
      <c r="G40" s="154">
        <f>IFERROR(ROUND(VLOOKUP(A_Stammdaten!$B$12,Faktorreihe!$A$3:$F$91,3,FALSE)/Faktorreihe!C40,4),0)</f>
        <v>2.1463999999999999</v>
      </c>
      <c r="H40" s="154">
        <f>IFERROR(ROUND(VLOOKUP(A_Stammdaten!$B$12,Faktorreihe!$A$3:$F$91,5,FALSE)/Faktorreihe!E40,4),0)</f>
        <v>2.3641999999999999</v>
      </c>
      <c r="I40" s="154">
        <f>IFERROR(ROUND(VLOOKUP(A_Stammdaten!$B$12,Faktorreihe!$A$3:$F$91,6,FALSE)/Faktorreihe!F40,4),0)</f>
        <v>1.9914000000000001</v>
      </c>
    </row>
    <row r="41" spans="1:9" x14ac:dyDescent="0.25">
      <c r="A41" s="155">
        <v>1992</v>
      </c>
      <c r="B41" s="154">
        <f>IFERROR(ROUND(VLOOKUP(A_Stammdaten!$B$13,Faktorreihe!$A$3:$F$91,2,FALSE)/Faktorreihe!B41,4),0)</f>
        <v>0</v>
      </c>
      <c r="C41" s="154">
        <f>IFERROR(ROUND(VLOOKUP(A_Stammdaten!$B$13,Faktorreihe!$A$3:$F$91,3,FALSE)/Faktorreihe!C41,4),0)</f>
        <v>0</v>
      </c>
      <c r="D41" s="154">
        <f>IFERROR(ROUND(VLOOKUP(A_Stammdaten!$B$13,Faktorreihe!$A$3:$F$91,5,FALSE)/Faktorreihe!E41,4),0)</f>
        <v>0</v>
      </c>
      <c r="E41" s="154">
        <f>IFERROR(ROUND(VLOOKUP(A_Stammdaten!$B$13,Faktorreihe!$A$3:$F$91,6,FALSE)/Faktorreihe!F41,4),0)</f>
        <v>0</v>
      </c>
      <c r="F41" s="154">
        <f>IFERROR(ROUND(VLOOKUP(A_Stammdaten!$B$12,Faktorreihe!$A$3:$F$91,2,FALSE)/Faktorreihe!B41,4),0)</f>
        <v>2.625</v>
      </c>
      <c r="G41" s="154">
        <f>IFERROR(ROUND(VLOOKUP(A_Stammdaten!$B$12,Faktorreihe!$A$3:$F$91,3,FALSE)/Faktorreihe!C41,4),0)</f>
        <v>2.2084999999999999</v>
      </c>
      <c r="H41" s="154">
        <f>IFERROR(ROUND(VLOOKUP(A_Stammdaten!$B$12,Faktorreihe!$A$3:$F$91,5,FALSE)/Faktorreihe!E41,4),0)</f>
        <v>2.3294999999999999</v>
      </c>
      <c r="I41" s="154">
        <f>IFERROR(ROUND(VLOOKUP(A_Stammdaten!$B$12,Faktorreihe!$A$3:$F$91,6,FALSE)/Faktorreihe!F41,4),0)</f>
        <v>1.9914000000000001</v>
      </c>
    </row>
    <row r="42" spans="1:9" x14ac:dyDescent="0.25">
      <c r="A42" s="155">
        <v>1991</v>
      </c>
      <c r="B42" s="154">
        <f>IFERROR(ROUND(VLOOKUP(A_Stammdaten!$B$13,Faktorreihe!$A$3:$F$91,2,FALSE)/Faktorreihe!B42,4),0)</f>
        <v>0</v>
      </c>
      <c r="C42" s="154">
        <f>IFERROR(ROUND(VLOOKUP(A_Stammdaten!$B$13,Faktorreihe!$A$3:$F$91,3,FALSE)/Faktorreihe!C42,4),0)</f>
        <v>0</v>
      </c>
      <c r="D42" s="154">
        <f>IFERROR(ROUND(VLOOKUP(A_Stammdaten!$B$13,Faktorreihe!$A$3:$F$91,5,FALSE)/Faktorreihe!E42,4),0)</f>
        <v>0</v>
      </c>
      <c r="E42" s="154">
        <f>IFERROR(ROUND(VLOOKUP(A_Stammdaten!$B$13,Faktorreihe!$A$3:$F$91,6,FALSE)/Faktorreihe!F42,4),0)</f>
        <v>0</v>
      </c>
      <c r="F42" s="154">
        <f>IFERROR(ROUND(VLOOKUP(A_Stammdaten!$B$12,Faktorreihe!$A$3:$F$91,2,FALSE)/Faktorreihe!B42,4),0)</f>
        <v>2.7865000000000002</v>
      </c>
      <c r="G42" s="154">
        <f>IFERROR(ROUND(VLOOKUP(A_Stammdaten!$B$12,Faktorreihe!$A$3:$F$91,3,FALSE)/Faktorreihe!C42,4),0)</f>
        <v>2.3517000000000001</v>
      </c>
      <c r="H42" s="154">
        <f>IFERROR(ROUND(VLOOKUP(A_Stammdaten!$B$12,Faktorreihe!$A$3:$F$91,5,FALSE)/Faktorreihe!E42,4),0)</f>
        <v>2.4203000000000001</v>
      </c>
      <c r="I42" s="154">
        <f>IFERROR(ROUND(VLOOKUP(A_Stammdaten!$B$12,Faktorreihe!$A$3:$F$91,6,FALSE)/Faktorreihe!F42,4),0)</f>
        <v>2.0205000000000002</v>
      </c>
    </row>
    <row r="43" spans="1:9" x14ac:dyDescent="0.25">
      <c r="A43" s="155">
        <v>1990</v>
      </c>
      <c r="B43" s="154">
        <f>IFERROR(ROUND(VLOOKUP(A_Stammdaten!$B$13,Faktorreihe!$A$3:$F$91,2,FALSE)/Faktorreihe!B43,4),0)</f>
        <v>0</v>
      </c>
      <c r="C43" s="154">
        <f>IFERROR(ROUND(VLOOKUP(A_Stammdaten!$B$13,Faktorreihe!$A$3:$F$91,3,FALSE)/Faktorreihe!C43,4),0)</f>
        <v>0</v>
      </c>
      <c r="D43" s="154">
        <f>IFERROR(ROUND(VLOOKUP(A_Stammdaten!$B$13,Faktorreihe!$A$3:$F$91,5,FALSE)/Faktorreihe!E43,4),0)</f>
        <v>0</v>
      </c>
      <c r="E43" s="154">
        <f>IFERROR(ROUND(VLOOKUP(A_Stammdaten!$B$13,Faktorreihe!$A$3:$F$91,6,FALSE)/Faktorreihe!F43,4),0)</f>
        <v>0</v>
      </c>
      <c r="F43" s="154">
        <f>IFERROR(ROUND(VLOOKUP(A_Stammdaten!$B$12,Faktorreihe!$A$3:$F$91,2,FALSE)/Faktorreihe!B43,4),0)</f>
        <v>2.9632000000000001</v>
      </c>
      <c r="G43" s="154">
        <f>IFERROR(ROUND(VLOOKUP(A_Stammdaten!$B$12,Faktorreihe!$A$3:$F$91,3,FALSE)/Faktorreihe!C43,4),0)</f>
        <v>2.5234999999999999</v>
      </c>
      <c r="H43" s="154">
        <f>IFERROR(ROUND(VLOOKUP(A_Stammdaten!$B$12,Faktorreihe!$A$3:$F$91,5,FALSE)/Faktorreihe!E43,4),0)</f>
        <v>2.5185</v>
      </c>
      <c r="I43" s="154">
        <f>IFERROR(ROUND(VLOOKUP(A_Stammdaten!$B$12,Faktorreihe!$A$3:$F$91,6,FALSE)/Faktorreihe!F43,4),0)</f>
        <v>2.0657999999999999</v>
      </c>
    </row>
    <row r="44" spans="1:9" x14ac:dyDescent="0.25">
      <c r="A44" s="155">
        <v>1989</v>
      </c>
      <c r="B44" s="154">
        <f>IFERROR(ROUND(VLOOKUP(A_Stammdaten!$B$13,Faktorreihe!$A$3:$F$91,2,FALSE)/Faktorreihe!B44,4),0)</f>
        <v>0</v>
      </c>
      <c r="C44" s="154">
        <f>IFERROR(ROUND(VLOOKUP(A_Stammdaten!$B$13,Faktorreihe!$A$3:$F$91,3,FALSE)/Faktorreihe!C44,4),0)</f>
        <v>0</v>
      </c>
      <c r="D44" s="154">
        <f>IFERROR(ROUND(VLOOKUP(A_Stammdaten!$B$13,Faktorreihe!$A$3:$F$91,5,FALSE)/Faktorreihe!E44,4),0)</f>
        <v>0</v>
      </c>
      <c r="E44" s="154">
        <f>IFERROR(ROUND(VLOOKUP(A_Stammdaten!$B$13,Faktorreihe!$A$3:$F$91,6,FALSE)/Faktorreihe!F44,4),0)</f>
        <v>0</v>
      </c>
      <c r="F44" s="154">
        <f>IFERROR(ROUND(VLOOKUP(A_Stammdaten!$B$12,Faktorreihe!$A$3:$F$91,2,FALSE)/Faktorreihe!B44,4),0)</f>
        <v>3.1432000000000002</v>
      </c>
      <c r="G44" s="154">
        <f>IFERROR(ROUND(VLOOKUP(A_Stammdaten!$B$12,Faktorreihe!$A$3:$F$91,3,FALSE)/Faktorreihe!C44,4),0)</f>
        <v>2.6970000000000001</v>
      </c>
      <c r="H44" s="154">
        <f>IFERROR(ROUND(VLOOKUP(A_Stammdaten!$B$12,Faktorreihe!$A$3:$F$91,5,FALSE)/Faktorreihe!E44,4),0)</f>
        <v>2.6347</v>
      </c>
      <c r="I44" s="154">
        <f>IFERROR(ROUND(VLOOKUP(A_Stammdaten!$B$12,Faktorreihe!$A$3:$F$91,6,FALSE)/Faktorreihe!F44,4),0)</f>
        <v>2.0971000000000002</v>
      </c>
    </row>
    <row r="45" spans="1:9" x14ac:dyDescent="0.25">
      <c r="A45" s="155">
        <v>1988</v>
      </c>
      <c r="B45" s="154">
        <f>IFERROR(ROUND(VLOOKUP(A_Stammdaten!$B$13,Faktorreihe!$A$3:$F$91,2,FALSE)/Faktorreihe!B45,4),0)</f>
        <v>0</v>
      </c>
      <c r="C45" s="154">
        <f>IFERROR(ROUND(VLOOKUP(A_Stammdaten!$B$13,Faktorreihe!$A$3:$F$91,3,FALSE)/Faktorreihe!C45,4),0)</f>
        <v>0</v>
      </c>
      <c r="D45" s="154">
        <f>IFERROR(ROUND(VLOOKUP(A_Stammdaten!$B$13,Faktorreihe!$A$3:$F$91,5,FALSE)/Faktorreihe!E45,4),0)</f>
        <v>0</v>
      </c>
      <c r="E45" s="154">
        <f>IFERROR(ROUND(VLOOKUP(A_Stammdaten!$B$13,Faktorreihe!$A$3:$F$91,6,FALSE)/Faktorreihe!F45,4),0)</f>
        <v>0</v>
      </c>
      <c r="F45" s="154">
        <f>IFERROR(ROUND(VLOOKUP(A_Stammdaten!$B$12,Faktorreihe!$A$3:$F$91,2,FALSE)/Faktorreihe!B45,4),0)</f>
        <v>3.2488999999999999</v>
      </c>
      <c r="G45" s="154">
        <f>IFERROR(ROUND(VLOOKUP(A_Stammdaten!$B$12,Faktorreihe!$A$3:$F$91,3,FALSE)/Faktorreihe!C45,4),0)</f>
        <v>2.7744</v>
      </c>
      <c r="H45" s="154">
        <f>IFERROR(ROUND(VLOOKUP(A_Stammdaten!$B$12,Faktorreihe!$A$3:$F$91,5,FALSE)/Faktorreihe!E45,4),0)</f>
        <v>2.7303999999999999</v>
      </c>
      <c r="I45" s="154">
        <f>IFERROR(ROUND(VLOOKUP(A_Stammdaten!$B$12,Faktorreihe!$A$3:$F$91,6,FALSE)/Faktorreihe!F45,4),0)</f>
        <v>2.1526000000000001</v>
      </c>
    </row>
    <row r="46" spans="1:9" x14ac:dyDescent="0.25">
      <c r="A46" s="155">
        <v>1987</v>
      </c>
      <c r="B46" s="154">
        <f>IFERROR(ROUND(VLOOKUP(A_Stammdaten!$B$13,Faktorreihe!$A$3:$F$91,2,FALSE)/Faktorreihe!B46,4),0)</f>
        <v>0</v>
      </c>
      <c r="C46" s="154">
        <f>IFERROR(ROUND(VLOOKUP(A_Stammdaten!$B$13,Faktorreihe!$A$3:$F$91,3,FALSE)/Faktorreihe!C46,4),0)</f>
        <v>0</v>
      </c>
      <c r="D46" s="154">
        <f>IFERROR(ROUND(VLOOKUP(A_Stammdaten!$B$13,Faktorreihe!$A$3:$F$91,5,FALSE)/Faktorreihe!E46,4),0)</f>
        <v>0</v>
      </c>
      <c r="E46" s="154">
        <f>IFERROR(ROUND(VLOOKUP(A_Stammdaten!$B$13,Faktorreihe!$A$3:$F$91,6,FALSE)/Faktorreihe!F46,4),0)</f>
        <v>0</v>
      </c>
      <c r="F46" s="154">
        <f>IFERROR(ROUND(VLOOKUP(A_Stammdaten!$B$12,Faktorreihe!$A$3:$F$91,2,FALSE)/Faktorreihe!B46,4),0)</f>
        <v>3.3233999999999999</v>
      </c>
      <c r="G46" s="154">
        <f>IFERROR(ROUND(VLOOKUP(A_Stammdaten!$B$12,Faktorreihe!$A$3:$F$91,3,FALSE)/Faktorreihe!C46,4),0)</f>
        <v>2.8174999999999999</v>
      </c>
      <c r="H46" s="154">
        <f>IFERROR(ROUND(VLOOKUP(A_Stammdaten!$B$12,Faktorreihe!$A$3:$F$91,5,FALSE)/Faktorreihe!E46,4),0)</f>
        <v>2.7728000000000002</v>
      </c>
      <c r="I46" s="154">
        <f>IFERROR(ROUND(VLOOKUP(A_Stammdaten!$B$12,Faktorreihe!$A$3:$F$91,6,FALSE)/Faktorreihe!F46,4),0)</f>
        <v>2.1833</v>
      </c>
    </row>
    <row r="47" spans="1:9" x14ac:dyDescent="0.25">
      <c r="A47" s="155">
        <v>1986</v>
      </c>
      <c r="B47" s="154">
        <f>IFERROR(ROUND(VLOOKUP(A_Stammdaten!$B$13,Faktorreihe!$A$3:$F$91,2,FALSE)/Faktorreihe!B47,4),0)</f>
        <v>0</v>
      </c>
      <c r="C47" s="154">
        <f>IFERROR(ROUND(VLOOKUP(A_Stammdaten!$B$13,Faktorreihe!$A$3:$F$91,3,FALSE)/Faktorreihe!C47,4),0)</f>
        <v>0</v>
      </c>
      <c r="D47" s="154">
        <f>IFERROR(ROUND(VLOOKUP(A_Stammdaten!$B$13,Faktorreihe!$A$3:$F$91,5,FALSE)/Faktorreihe!E47,4),0)</f>
        <v>0</v>
      </c>
      <c r="E47" s="154">
        <f>IFERROR(ROUND(VLOOKUP(A_Stammdaten!$B$13,Faktorreihe!$A$3:$F$91,6,FALSE)/Faktorreihe!F47,4),0)</f>
        <v>0</v>
      </c>
      <c r="F47" s="154">
        <f>IFERROR(ROUND(VLOOKUP(A_Stammdaten!$B$12,Faktorreihe!$A$3:$F$91,2,FALSE)/Faktorreihe!B47,4),0)</f>
        <v>3.4014000000000002</v>
      </c>
      <c r="G47" s="154">
        <f>IFERROR(ROUND(VLOOKUP(A_Stammdaten!$B$12,Faktorreihe!$A$3:$F$91,3,FALSE)/Faktorreihe!C47,4),0)</f>
        <v>2.8675999999999999</v>
      </c>
      <c r="H47" s="154">
        <f>IFERROR(ROUND(VLOOKUP(A_Stammdaten!$B$12,Faktorreihe!$A$3:$F$91,5,FALSE)/Faktorreihe!E47,4),0)</f>
        <v>2.7462</v>
      </c>
      <c r="I47" s="154">
        <f>IFERROR(ROUND(VLOOKUP(A_Stammdaten!$B$12,Faktorreihe!$A$3:$F$91,6,FALSE)/Faktorreihe!F47,4),0)</f>
        <v>2.1326999999999998</v>
      </c>
    </row>
    <row r="48" spans="1:9" x14ac:dyDescent="0.25">
      <c r="A48" s="155">
        <v>1985</v>
      </c>
      <c r="B48" s="154">
        <f>IFERROR(ROUND(VLOOKUP(A_Stammdaten!$B$13,Faktorreihe!$A$3:$F$91,2,FALSE)/Faktorreihe!B48,4),0)</f>
        <v>0</v>
      </c>
      <c r="C48" s="154">
        <f>IFERROR(ROUND(VLOOKUP(A_Stammdaten!$B$13,Faktorreihe!$A$3:$F$91,3,FALSE)/Faktorreihe!C48,4),0)</f>
        <v>0</v>
      </c>
      <c r="D48" s="154">
        <f>IFERROR(ROUND(VLOOKUP(A_Stammdaten!$B$13,Faktorreihe!$A$3:$F$91,5,FALSE)/Faktorreihe!E48,4),0)</f>
        <v>0</v>
      </c>
      <c r="E48" s="154">
        <f>IFERROR(ROUND(VLOOKUP(A_Stammdaten!$B$13,Faktorreihe!$A$3:$F$91,6,FALSE)/Faktorreihe!F48,4),0)</f>
        <v>0</v>
      </c>
      <c r="F48" s="154">
        <f>IFERROR(ROUND(VLOOKUP(A_Stammdaten!$B$12,Faktorreihe!$A$3:$F$91,2,FALSE)/Faktorreihe!B48,4),0)</f>
        <v>3.4664999999999999</v>
      </c>
      <c r="G48" s="154">
        <f>IFERROR(ROUND(VLOOKUP(A_Stammdaten!$B$12,Faktorreihe!$A$3:$F$91,3,FALSE)/Faktorreihe!C48,4),0)</f>
        <v>2.9312999999999998</v>
      </c>
      <c r="H48" s="154">
        <f>IFERROR(ROUND(VLOOKUP(A_Stammdaten!$B$12,Faktorreihe!$A$3:$F$91,5,FALSE)/Faktorreihe!E48,4),0)</f>
        <v>2.8054999999999999</v>
      </c>
      <c r="I48" s="154">
        <f>IFERROR(ROUND(VLOOKUP(A_Stammdaten!$B$12,Faktorreihe!$A$3:$F$91,6,FALSE)/Faktorreihe!F48,4),0)</f>
        <v>2.1164000000000001</v>
      </c>
    </row>
    <row r="49" spans="1:9" x14ac:dyDescent="0.25">
      <c r="A49" s="155">
        <v>1984</v>
      </c>
      <c r="B49" s="154">
        <f>IFERROR(ROUND(VLOOKUP(A_Stammdaten!$B$13,Faktorreihe!$A$3:$F$91,2,FALSE)/Faktorreihe!B49,4),0)</f>
        <v>0</v>
      </c>
      <c r="C49" s="154">
        <f>IFERROR(ROUND(VLOOKUP(A_Stammdaten!$B$13,Faktorreihe!$A$3:$F$91,3,FALSE)/Faktorreihe!C49,4),0)</f>
        <v>0</v>
      </c>
      <c r="D49" s="154">
        <f>IFERROR(ROUND(VLOOKUP(A_Stammdaten!$B$13,Faktorreihe!$A$3:$F$91,5,FALSE)/Faktorreihe!E49,4),0)</f>
        <v>0</v>
      </c>
      <c r="E49" s="154">
        <f>IFERROR(ROUND(VLOOKUP(A_Stammdaten!$B$13,Faktorreihe!$A$3:$F$91,6,FALSE)/Faktorreihe!F49,4),0)</f>
        <v>0</v>
      </c>
      <c r="F49" s="154">
        <f>IFERROR(ROUND(VLOOKUP(A_Stammdaten!$B$12,Faktorreihe!$A$3:$F$91,2,FALSE)/Faktorreihe!B49,4),0)</f>
        <v>3.4916</v>
      </c>
      <c r="G49" s="154">
        <f>IFERROR(ROUND(VLOOKUP(A_Stammdaten!$B$12,Faktorreihe!$A$3:$F$91,3,FALSE)/Faktorreihe!C49,4),0)</f>
        <v>2.9371999999999998</v>
      </c>
      <c r="H49" s="154">
        <f>IFERROR(ROUND(VLOOKUP(A_Stammdaten!$B$12,Faktorreihe!$A$3:$F$91,5,FALSE)/Faktorreihe!E49,4),0)</f>
        <v>2.8847999999999998</v>
      </c>
      <c r="I49" s="154">
        <f>IFERROR(ROUND(VLOOKUP(A_Stammdaten!$B$12,Faktorreihe!$A$3:$F$91,6,FALSE)/Faktorreihe!F49,4),0)</f>
        <v>2.1627999999999998</v>
      </c>
    </row>
    <row r="50" spans="1:9" x14ac:dyDescent="0.25">
      <c r="A50" s="155">
        <v>1983</v>
      </c>
      <c r="B50" s="154">
        <f>IFERROR(ROUND(VLOOKUP(A_Stammdaten!$B$13,Faktorreihe!$A$3:$F$91,2,FALSE)/Faktorreihe!B50,4),0)</f>
        <v>0</v>
      </c>
      <c r="C50" s="154">
        <f>IFERROR(ROUND(VLOOKUP(A_Stammdaten!$B$13,Faktorreihe!$A$3:$F$91,3,FALSE)/Faktorreihe!C50,4),0)</f>
        <v>0</v>
      </c>
      <c r="D50" s="154">
        <f>IFERROR(ROUND(VLOOKUP(A_Stammdaten!$B$13,Faktorreihe!$A$3:$F$91,5,FALSE)/Faktorreihe!E50,4),0)</f>
        <v>0</v>
      </c>
      <c r="E50" s="154">
        <f>IFERROR(ROUND(VLOOKUP(A_Stammdaten!$B$13,Faktorreihe!$A$3:$F$91,6,FALSE)/Faktorreihe!F50,4),0)</f>
        <v>0</v>
      </c>
      <c r="F50" s="154">
        <f>IFERROR(ROUND(VLOOKUP(A_Stammdaten!$B$12,Faktorreihe!$A$3:$F$91,2,FALSE)/Faktorreihe!B50,4),0)</f>
        <v>3.5602</v>
      </c>
      <c r="G50" s="154">
        <f>IFERROR(ROUND(VLOOKUP(A_Stammdaten!$B$12,Faktorreihe!$A$3:$F$91,3,FALSE)/Faktorreihe!C50,4),0)</f>
        <v>2.9733999999999998</v>
      </c>
      <c r="H50" s="154">
        <f>IFERROR(ROUND(VLOOKUP(A_Stammdaten!$B$12,Faktorreihe!$A$3:$F$91,5,FALSE)/Faktorreihe!E50,4),0)</f>
        <v>2.9262000000000001</v>
      </c>
      <c r="I50" s="154">
        <f>IFERROR(ROUND(VLOOKUP(A_Stammdaten!$B$12,Faktorreihe!$A$3:$F$91,6,FALSE)/Faktorreihe!F50,4),0)</f>
        <v>2.2254</v>
      </c>
    </row>
    <row r="51" spans="1:9" x14ac:dyDescent="0.25">
      <c r="A51" s="155">
        <v>1982</v>
      </c>
      <c r="B51" s="154">
        <f>IFERROR(ROUND(VLOOKUP(A_Stammdaten!$B$13,Faktorreihe!$A$3:$F$91,2,FALSE)/Faktorreihe!B51,4),0)</f>
        <v>0</v>
      </c>
      <c r="C51" s="154">
        <f>IFERROR(ROUND(VLOOKUP(A_Stammdaten!$B$13,Faktorreihe!$A$3:$F$91,3,FALSE)/Faktorreihe!C51,4),0)</f>
        <v>0</v>
      </c>
      <c r="D51" s="154">
        <f>IFERROR(ROUND(VLOOKUP(A_Stammdaten!$B$13,Faktorreihe!$A$3:$F$91,5,FALSE)/Faktorreihe!E51,4),0)</f>
        <v>0</v>
      </c>
      <c r="E51" s="154">
        <f>IFERROR(ROUND(VLOOKUP(A_Stammdaten!$B$13,Faktorreihe!$A$3:$F$91,6,FALSE)/Faktorreihe!F51,4),0)</f>
        <v>0</v>
      </c>
      <c r="F51" s="154">
        <f>IFERROR(ROUND(VLOOKUP(A_Stammdaten!$B$12,Faktorreihe!$A$3:$F$91,2,FALSE)/Faktorreihe!B51,4),0)</f>
        <v>3.6225000000000001</v>
      </c>
      <c r="G51" s="154">
        <f>IFERROR(ROUND(VLOOKUP(A_Stammdaten!$B$12,Faktorreihe!$A$3:$F$91,3,FALSE)/Faktorreihe!C51,4),0)</f>
        <v>2.9611999999999998</v>
      </c>
      <c r="H51" s="154">
        <f>IFERROR(ROUND(VLOOKUP(A_Stammdaten!$B$12,Faktorreihe!$A$3:$F$91,5,FALSE)/Faktorreihe!E51,4),0)</f>
        <v>2.8732000000000002</v>
      </c>
      <c r="I51" s="154">
        <f>IFERROR(ROUND(VLOOKUP(A_Stammdaten!$B$12,Faktorreihe!$A$3:$F$91,6,FALSE)/Faktorreihe!F51,4),0)</f>
        <v>2.2656000000000001</v>
      </c>
    </row>
    <row r="52" spans="1:9" x14ac:dyDescent="0.25">
      <c r="A52" s="155">
        <v>1981</v>
      </c>
      <c r="B52" s="154">
        <f>IFERROR(ROUND(VLOOKUP(A_Stammdaten!$B$13,Faktorreihe!$A$3:$F$91,2,FALSE)/Faktorreihe!B52,4),0)</f>
        <v>0</v>
      </c>
      <c r="C52" s="154">
        <f>IFERROR(ROUND(VLOOKUP(A_Stammdaten!$B$13,Faktorreihe!$A$3:$F$91,3,FALSE)/Faktorreihe!C52,4),0)</f>
        <v>0</v>
      </c>
      <c r="D52" s="154">
        <f>IFERROR(ROUND(VLOOKUP(A_Stammdaten!$B$13,Faktorreihe!$A$3:$F$91,5,FALSE)/Faktorreihe!E52,4),0)</f>
        <v>0</v>
      </c>
      <c r="E52" s="154">
        <f>IFERROR(ROUND(VLOOKUP(A_Stammdaten!$B$13,Faktorreihe!$A$3:$F$91,6,FALSE)/Faktorreihe!F52,4),0)</f>
        <v>0</v>
      </c>
      <c r="F52" s="154">
        <f>IFERROR(ROUND(VLOOKUP(A_Stammdaten!$B$12,Faktorreihe!$A$3:$F$91,2,FALSE)/Faktorreihe!B52,4),0)</f>
        <v>3.7734000000000001</v>
      </c>
      <c r="G52" s="154">
        <f>IFERROR(ROUND(VLOOKUP(A_Stammdaten!$B$12,Faktorreihe!$A$3:$F$91,3,FALSE)/Faktorreihe!C52,4),0)</f>
        <v>2.9020000000000001</v>
      </c>
      <c r="H52" s="154">
        <f>IFERROR(ROUND(VLOOKUP(A_Stammdaten!$B$12,Faktorreihe!$A$3:$F$91,5,FALSE)/Faktorreihe!E52,4),0)</f>
        <v>2.9937</v>
      </c>
      <c r="I52" s="154">
        <f>IFERROR(ROUND(VLOOKUP(A_Stammdaten!$B$12,Faktorreihe!$A$3:$F$91,6,FALSE)/Faktorreihe!F52,4),0)</f>
        <v>2.4077000000000002</v>
      </c>
    </row>
    <row r="53" spans="1:9" x14ac:dyDescent="0.25">
      <c r="A53" s="155">
        <v>1980</v>
      </c>
      <c r="B53" s="154">
        <f>IFERROR(ROUND(VLOOKUP(A_Stammdaten!$B$13,Faktorreihe!$A$3:$F$91,2,FALSE)/Faktorreihe!B53,4),0)</f>
        <v>0</v>
      </c>
      <c r="C53" s="154">
        <f>IFERROR(ROUND(VLOOKUP(A_Stammdaten!$B$13,Faktorreihe!$A$3:$F$91,3,FALSE)/Faktorreihe!C53,4),0)</f>
        <v>0</v>
      </c>
      <c r="D53" s="154">
        <f>IFERROR(ROUND(VLOOKUP(A_Stammdaten!$B$13,Faktorreihe!$A$3:$F$91,5,FALSE)/Faktorreihe!E53,4),0)</f>
        <v>0</v>
      </c>
      <c r="E53" s="154">
        <f>IFERROR(ROUND(VLOOKUP(A_Stammdaten!$B$13,Faktorreihe!$A$3:$F$91,6,FALSE)/Faktorreihe!F53,4),0)</f>
        <v>0</v>
      </c>
      <c r="F53" s="154">
        <f>IFERROR(ROUND(VLOOKUP(A_Stammdaten!$B$12,Faktorreihe!$A$3:$F$91,2,FALSE)/Faktorreihe!B53,4),0)</f>
        <v>4.0027999999999997</v>
      </c>
      <c r="G53" s="154">
        <f>IFERROR(ROUND(VLOOKUP(A_Stammdaten!$B$12,Faktorreihe!$A$3:$F$91,3,FALSE)/Faktorreihe!C53,4),0)</f>
        <v>2.9855999999999998</v>
      </c>
      <c r="H53" s="154">
        <f>IFERROR(ROUND(VLOOKUP(A_Stammdaten!$B$12,Faktorreihe!$A$3:$F$91,5,FALSE)/Faktorreihe!E53,4),0)</f>
        <v>3.0644</v>
      </c>
      <c r="I53" s="154">
        <f>IFERROR(ROUND(VLOOKUP(A_Stammdaten!$B$12,Faktorreihe!$A$3:$F$91,6,FALSE)/Faktorreihe!F53,4),0)</f>
        <v>2.5688</v>
      </c>
    </row>
    <row r="54" spans="1:9" x14ac:dyDescent="0.25">
      <c r="A54" s="155">
        <v>1979</v>
      </c>
      <c r="B54" s="154">
        <f>IFERROR(ROUND(VLOOKUP(A_Stammdaten!$B$13,Faktorreihe!$A$3:$F$91,2,FALSE)/Faktorreihe!B54,4),0)</f>
        <v>0</v>
      </c>
      <c r="C54" s="154">
        <f>IFERROR(ROUND(VLOOKUP(A_Stammdaten!$B$13,Faktorreihe!$A$3:$F$91,3,FALSE)/Faktorreihe!C54,4),0)</f>
        <v>0</v>
      </c>
      <c r="D54" s="154">
        <f>IFERROR(ROUND(VLOOKUP(A_Stammdaten!$B$13,Faktorreihe!$A$3:$F$91,5,FALSE)/Faktorreihe!E54,4),0)</f>
        <v>0</v>
      </c>
      <c r="E54" s="154">
        <f>IFERROR(ROUND(VLOOKUP(A_Stammdaten!$B$13,Faktorreihe!$A$3:$F$91,6,FALSE)/Faktorreihe!F54,4),0)</f>
        <v>0</v>
      </c>
      <c r="F54" s="154">
        <f>IFERROR(ROUND(VLOOKUP(A_Stammdaten!$B$12,Faktorreihe!$A$3:$F$91,2,FALSE)/Faktorreihe!B54,4),0)</f>
        <v>4.4043000000000001</v>
      </c>
      <c r="G54" s="154">
        <f>IFERROR(ROUND(VLOOKUP(A_Stammdaten!$B$12,Faktorreihe!$A$3:$F$91,3,FALSE)/Faktorreihe!C54,4),0)</f>
        <v>3.2976999999999999</v>
      </c>
      <c r="H54" s="154">
        <f>IFERROR(ROUND(VLOOKUP(A_Stammdaten!$B$12,Faktorreihe!$A$3:$F$91,5,FALSE)/Faktorreihe!E54,4),0)</f>
        <v>3.2751999999999999</v>
      </c>
      <c r="I54" s="154">
        <f>IFERROR(ROUND(VLOOKUP(A_Stammdaten!$B$12,Faktorreihe!$A$3:$F$91,6,FALSE)/Faktorreihe!F54,4),0)</f>
        <v>2.7366000000000001</v>
      </c>
    </row>
    <row r="55" spans="1:9" x14ac:dyDescent="0.25">
      <c r="A55" s="155">
        <v>1978</v>
      </c>
      <c r="B55" s="154">
        <f>IFERROR(ROUND(VLOOKUP(A_Stammdaten!$B$13,Faktorreihe!$A$3:$F$91,2,FALSE)/Faktorreihe!B55,4),0)</f>
        <v>0</v>
      </c>
      <c r="C55" s="154">
        <f>IFERROR(ROUND(VLOOKUP(A_Stammdaten!$B$13,Faktorreihe!$A$3:$F$91,3,FALSE)/Faktorreihe!C55,4),0)</f>
        <v>0</v>
      </c>
      <c r="D55" s="154">
        <f>IFERROR(ROUND(VLOOKUP(A_Stammdaten!$B$13,Faktorreihe!$A$3:$F$91,5,FALSE)/Faktorreihe!E55,4),0)</f>
        <v>0</v>
      </c>
      <c r="E55" s="154">
        <f>IFERROR(ROUND(VLOOKUP(A_Stammdaten!$B$13,Faktorreihe!$A$3:$F$91,6,FALSE)/Faktorreihe!F55,4),0)</f>
        <v>0</v>
      </c>
      <c r="F55" s="154">
        <f>IFERROR(ROUND(VLOOKUP(A_Stammdaten!$B$12,Faktorreihe!$A$3:$F$91,2,FALSE)/Faktorreihe!B55,4),0)</f>
        <v>4.7352999999999996</v>
      </c>
      <c r="G55" s="154">
        <f>IFERROR(ROUND(VLOOKUP(A_Stammdaten!$B$12,Faktorreihe!$A$3:$F$91,3,FALSE)/Faktorreihe!C55,4),0)</f>
        <v>3.6274999999999999</v>
      </c>
      <c r="H55" s="154">
        <f>IFERROR(ROUND(VLOOKUP(A_Stammdaten!$B$12,Faktorreihe!$A$3:$F$91,5,FALSE)/Faktorreihe!E55,4),0)</f>
        <v>3.4828999999999999</v>
      </c>
      <c r="I55" s="154">
        <f>IFERROR(ROUND(VLOOKUP(A_Stammdaten!$B$12,Faktorreihe!$A$3:$F$91,6,FALSE)/Faktorreihe!F55,4),0)</f>
        <v>2.8378000000000001</v>
      </c>
    </row>
    <row r="56" spans="1:9" x14ac:dyDescent="0.25">
      <c r="A56" s="155">
        <v>1977</v>
      </c>
      <c r="B56" s="154">
        <f>IFERROR(ROUND(VLOOKUP(A_Stammdaten!$B$13,Faktorreihe!$A$3:$F$91,2,FALSE)/Faktorreihe!B56,4),0)</f>
        <v>0</v>
      </c>
      <c r="C56" s="154">
        <f>IFERROR(ROUND(VLOOKUP(A_Stammdaten!$B$13,Faktorreihe!$A$3:$F$91,3,FALSE)/Faktorreihe!C56,4),0)</f>
        <v>0</v>
      </c>
      <c r="D56" s="154">
        <f>IFERROR(ROUND(VLOOKUP(A_Stammdaten!$B$13,Faktorreihe!$A$3:$F$91,5,FALSE)/Faktorreihe!E56,4),0)</f>
        <v>0</v>
      </c>
      <c r="E56" s="154">
        <f>IFERROR(ROUND(VLOOKUP(A_Stammdaten!$B$13,Faktorreihe!$A$3:$F$91,6,FALSE)/Faktorreihe!F56,4),0)</f>
        <v>0</v>
      </c>
      <c r="F56" s="154">
        <f>IFERROR(ROUND(VLOOKUP(A_Stammdaten!$B$12,Faktorreihe!$A$3:$F$91,2,FALSE)/Faktorreihe!B56,4),0)</f>
        <v>4.9454000000000002</v>
      </c>
      <c r="G56" s="154">
        <f>IFERROR(ROUND(VLOOKUP(A_Stammdaten!$B$12,Faktorreihe!$A$3:$F$91,3,FALSE)/Faktorreihe!C56,4),0)</f>
        <v>3.8386</v>
      </c>
      <c r="H56" s="154">
        <f>IFERROR(ROUND(VLOOKUP(A_Stammdaten!$B$12,Faktorreihe!$A$3:$F$91,5,FALSE)/Faktorreihe!E56,4),0)</f>
        <v>3.6335999999999999</v>
      </c>
      <c r="I56" s="154">
        <f>IFERROR(ROUND(VLOOKUP(A_Stammdaten!$B$12,Faktorreihe!$A$3:$F$91,6,FALSE)/Faktorreihe!F56,4),0)</f>
        <v>2.8732000000000002</v>
      </c>
    </row>
    <row r="57" spans="1:9" x14ac:dyDescent="0.25">
      <c r="A57" s="155">
        <v>1976</v>
      </c>
      <c r="B57" s="154">
        <f>IFERROR(ROUND(VLOOKUP(A_Stammdaten!$B$13,Faktorreihe!$A$3:$F$91,2,FALSE)/Faktorreihe!B57,4),0)</f>
        <v>0</v>
      </c>
      <c r="C57" s="154">
        <f>IFERROR(ROUND(VLOOKUP(A_Stammdaten!$B$13,Faktorreihe!$A$3:$F$91,3,FALSE)/Faktorreihe!C57,4),0)</f>
        <v>0</v>
      </c>
      <c r="D57" s="154">
        <f>IFERROR(ROUND(VLOOKUP(A_Stammdaten!$B$13,Faktorreihe!$A$3:$F$91,5,FALSE)/Faktorreihe!E57,4),0)</f>
        <v>0</v>
      </c>
      <c r="E57" s="154">
        <f>IFERROR(ROUND(VLOOKUP(A_Stammdaten!$B$13,Faktorreihe!$A$3:$F$91,6,FALSE)/Faktorreihe!F57,4),0)</f>
        <v>0</v>
      </c>
      <c r="F57" s="154">
        <f>IFERROR(ROUND(VLOOKUP(A_Stammdaten!$B$12,Faktorreihe!$A$3:$F$91,2,FALSE)/Faktorreihe!B57,4),0)</f>
        <v>5.1566000000000001</v>
      </c>
      <c r="G57" s="154">
        <f>IFERROR(ROUND(VLOOKUP(A_Stammdaten!$B$12,Faktorreihe!$A$3:$F$91,3,FALSE)/Faktorreihe!C57,4),0)</f>
        <v>3.9645000000000001</v>
      </c>
      <c r="H57" s="154">
        <f>IFERROR(ROUND(VLOOKUP(A_Stammdaten!$B$12,Faktorreihe!$A$3:$F$91,5,FALSE)/Faktorreihe!E57,4),0)</f>
        <v>3.6615000000000002</v>
      </c>
      <c r="I57" s="154">
        <f>IFERROR(ROUND(VLOOKUP(A_Stammdaten!$B$12,Faktorreihe!$A$3:$F$91,6,FALSE)/Faktorreihe!F57,4),0)</f>
        <v>2.9529999999999998</v>
      </c>
    </row>
    <row r="58" spans="1:9" x14ac:dyDescent="0.25">
      <c r="A58" s="155">
        <v>1975</v>
      </c>
      <c r="B58" s="154">
        <f>IFERROR(ROUND(VLOOKUP(A_Stammdaten!$B$13,Faktorreihe!$A$3:$F$91,2,FALSE)/Faktorreihe!B58,4),0)</f>
        <v>0</v>
      </c>
      <c r="C58" s="154">
        <f>IFERROR(ROUND(VLOOKUP(A_Stammdaten!$B$13,Faktorreihe!$A$3:$F$91,3,FALSE)/Faktorreihe!C58,4),0)</f>
        <v>0</v>
      </c>
      <c r="D58" s="154">
        <f>IFERROR(ROUND(VLOOKUP(A_Stammdaten!$B$13,Faktorreihe!$A$3:$F$91,5,FALSE)/Faktorreihe!E58,4),0)</f>
        <v>0</v>
      </c>
      <c r="E58" s="154">
        <f>IFERROR(ROUND(VLOOKUP(A_Stammdaten!$B$13,Faktorreihe!$A$3:$F$91,6,FALSE)/Faktorreihe!F58,4),0)</f>
        <v>0</v>
      </c>
      <c r="F58" s="154">
        <f>IFERROR(ROUND(VLOOKUP(A_Stammdaten!$B$12,Faktorreihe!$A$3:$F$91,2,FALSE)/Faktorreihe!B58,4),0)</f>
        <v>5.3468999999999998</v>
      </c>
      <c r="G58" s="154">
        <f>IFERROR(ROUND(VLOOKUP(A_Stammdaten!$B$12,Faktorreihe!$A$3:$F$91,3,FALSE)/Faktorreihe!C58,4),0)</f>
        <v>4.0530999999999997</v>
      </c>
      <c r="H58" s="154">
        <f>IFERROR(ROUND(VLOOKUP(A_Stammdaten!$B$12,Faktorreihe!$A$3:$F$91,5,FALSE)/Faktorreihe!E58,4),0)</f>
        <v>3.7480000000000002</v>
      </c>
      <c r="I58" s="154">
        <f>IFERROR(ROUND(VLOOKUP(A_Stammdaten!$B$12,Faktorreihe!$A$3:$F$91,6,FALSE)/Faktorreihe!F58,4),0)</f>
        <v>3.0642999999999998</v>
      </c>
    </row>
    <row r="59" spans="1:9" x14ac:dyDescent="0.25">
      <c r="A59" s="155">
        <v>1974</v>
      </c>
      <c r="B59" s="154">
        <f>IFERROR(ROUND(VLOOKUP(A_Stammdaten!$B$13,Faktorreihe!$A$3:$F$91,2,FALSE)/Faktorreihe!B59,4),0)</f>
        <v>0</v>
      </c>
      <c r="C59" s="154">
        <f>IFERROR(ROUND(VLOOKUP(A_Stammdaten!$B$13,Faktorreihe!$A$3:$F$91,3,FALSE)/Faktorreihe!C59,4),0)</f>
        <v>0</v>
      </c>
      <c r="D59" s="154">
        <f>IFERROR(ROUND(VLOOKUP(A_Stammdaten!$B$13,Faktorreihe!$A$3:$F$91,5,FALSE)/Faktorreihe!E59,4),0)</f>
        <v>0</v>
      </c>
      <c r="E59" s="154">
        <f>IFERROR(ROUND(VLOOKUP(A_Stammdaten!$B$13,Faktorreihe!$A$3:$F$91,6,FALSE)/Faktorreihe!F59,4),0)</f>
        <v>0</v>
      </c>
      <c r="F59" s="154">
        <f>IFERROR(ROUND(VLOOKUP(A_Stammdaten!$B$12,Faktorreihe!$A$3:$F$91,2,FALSE)/Faktorreihe!B59,4),0)</f>
        <v>5.4885999999999999</v>
      </c>
      <c r="G59" s="154">
        <f>IFERROR(ROUND(VLOOKUP(A_Stammdaten!$B$12,Faktorreihe!$A$3:$F$91,3,FALSE)/Faktorreihe!C59,4),0)</f>
        <v>4.1222000000000003</v>
      </c>
      <c r="H59" s="154">
        <f>IFERROR(ROUND(VLOOKUP(A_Stammdaten!$B$12,Faktorreihe!$A$3:$F$91,5,FALSE)/Faktorreihe!E59,4),0)</f>
        <v>3.7284999999999999</v>
      </c>
      <c r="I59" s="154">
        <f>IFERROR(ROUND(VLOOKUP(A_Stammdaten!$B$12,Faktorreihe!$A$3:$F$91,6,FALSE)/Faktorreihe!F59,4),0)</f>
        <v>3.1991000000000001</v>
      </c>
    </row>
    <row r="60" spans="1:9" x14ac:dyDescent="0.25">
      <c r="A60" s="155">
        <v>1973</v>
      </c>
      <c r="B60" s="154">
        <f>IFERROR(ROUND(VLOOKUP(A_Stammdaten!$B$13,Faktorreihe!$A$3:$F$91,2,FALSE)/Faktorreihe!B60,4),0)</f>
        <v>0</v>
      </c>
      <c r="C60" s="154">
        <f>IFERROR(ROUND(VLOOKUP(A_Stammdaten!$B$13,Faktorreihe!$A$3:$F$91,3,FALSE)/Faktorreihe!C60,4),0)</f>
        <v>0</v>
      </c>
      <c r="D60" s="154">
        <f>IFERROR(ROUND(VLOOKUP(A_Stammdaten!$B$13,Faktorreihe!$A$3:$F$91,5,FALSE)/Faktorreihe!E60,4),0)</f>
        <v>0</v>
      </c>
      <c r="E60" s="154">
        <f>IFERROR(ROUND(VLOOKUP(A_Stammdaten!$B$13,Faktorreihe!$A$3:$F$91,6,FALSE)/Faktorreihe!F60,4),0)</f>
        <v>0</v>
      </c>
      <c r="F60" s="154">
        <f>IFERROR(ROUND(VLOOKUP(A_Stammdaten!$B$12,Faktorreihe!$A$3:$F$91,2,FALSE)/Faktorreihe!B60,4),0)</f>
        <v>5.8193000000000001</v>
      </c>
      <c r="G60" s="154">
        <f>IFERROR(ROUND(VLOOKUP(A_Stammdaten!$B$12,Faktorreihe!$A$3:$F$91,3,FALSE)/Faktorreihe!C60,4),0)</f>
        <v>4.3970000000000002</v>
      </c>
      <c r="H60" s="154">
        <f>IFERROR(ROUND(VLOOKUP(A_Stammdaten!$B$12,Faktorreihe!$A$3:$F$91,5,FALSE)/Faktorreihe!E60,4),0)</f>
        <v>4.0917000000000003</v>
      </c>
      <c r="I60" s="154">
        <f>IFERROR(ROUND(VLOOKUP(A_Stammdaten!$B$12,Faktorreihe!$A$3:$F$91,6,FALSE)/Faktorreihe!F60,4),0)</f>
        <v>3.6368</v>
      </c>
    </row>
    <row r="61" spans="1:9" x14ac:dyDescent="0.25">
      <c r="A61" s="155">
        <v>1972</v>
      </c>
      <c r="B61" s="154">
        <f>IFERROR(ROUND(VLOOKUP(A_Stammdaten!$B$13,Faktorreihe!$A$3:$F$91,2,FALSE)/Faktorreihe!B61,4),0)</f>
        <v>0</v>
      </c>
      <c r="C61" s="154">
        <f>IFERROR(ROUND(VLOOKUP(A_Stammdaten!$B$13,Faktorreihe!$A$3:$F$91,3,FALSE)/Faktorreihe!C61,4),0)</f>
        <v>0</v>
      </c>
      <c r="D61" s="154">
        <f>IFERROR(ROUND(VLOOKUP(A_Stammdaten!$B$13,Faktorreihe!$A$3:$F$91,5,FALSE)/Faktorreihe!E61,4),0)</f>
        <v>0</v>
      </c>
      <c r="E61" s="154">
        <f>IFERROR(ROUND(VLOOKUP(A_Stammdaten!$B$13,Faktorreihe!$A$3:$F$91,6,FALSE)/Faktorreihe!F61,4),0)</f>
        <v>0</v>
      </c>
      <c r="F61" s="154">
        <f>IFERROR(ROUND(VLOOKUP(A_Stammdaten!$B$12,Faktorreihe!$A$3:$F$91,2,FALSE)/Faktorreihe!B61,4),0)</f>
        <v>6.1660000000000004</v>
      </c>
      <c r="G61" s="154">
        <f>IFERROR(ROUND(VLOOKUP(A_Stammdaten!$B$12,Faktorreihe!$A$3:$F$91,3,FALSE)/Faktorreihe!C61,4),0)</f>
        <v>4.5773000000000001</v>
      </c>
      <c r="H61" s="154">
        <f>IFERROR(ROUND(VLOOKUP(A_Stammdaten!$B$12,Faktorreihe!$A$3:$F$91,5,FALSE)/Faktorreihe!E61,4),0)</f>
        <v>4.3403999999999998</v>
      </c>
      <c r="I61" s="154">
        <f>IFERROR(ROUND(VLOOKUP(A_Stammdaten!$B$12,Faktorreihe!$A$3:$F$91,6,FALSE)/Faktorreihe!F61,4),0)</f>
        <v>3.8603000000000001</v>
      </c>
    </row>
    <row r="62" spans="1:9" x14ac:dyDescent="0.25">
      <c r="A62" s="155">
        <v>1971</v>
      </c>
      <c r="B62" s="154">
        <f>IFERROR(ROUND(VLOOKUP(A_Stammdaten!$B$13,Faktorreihe!$A$3:$F$91,2,FALSE)/Faktorreihe!B62,4),0)</f>
        <v>0</v>
      </c>
      <c r="C62" s="154">
        <f>IFERROR(ROUND(VLOOKUP(A_Stammdaten!$B$13,Faktorreihe!$A$3:$F$91,3,FALSE)/Faktorreihe!C62,4),0)</f>
        <v>0</v>
      </c>
      <c r="D62" s="154">
        <f>IFERROR(ROUND(VLOOKUP(A_Stammdaten!$B$13,Faktorreihe!$A$3:$F$91,5,FALSE)/Faktorreihe!E62,4),0)</f>
        <v>0</v>
      </c>
      <c r="E62" s="154">
        <f>IFERROR(ROUND(VLOOKUP(A_Stammdaten!$B$13,Faktorreihe!$A$3:$F$91,6,FALSE)/Faktorreihe!F62,4),0)</f>
        <v>0</v>
      </c>
      <c r="F62" s="154">
        <f>IFERROR(ROUND(VLOOKUP(A_Stammdaten!$B$12,Faktorreihe!$A$3:$F$91,2,FALSE)/Faktorreihe!B62,4),0)</f>
        <v>6.4687999999999999</v>
      </c>
      <c r="G62" s="154">
        <f>IFERROR(ROUND(VLOOKUP(A_Stammdaten!$B$12,Faktorreihe!$A$3:$F$91,3,FALSE)/Faktorreihe!C62,4),0)</f>
        <v>4.7263999999999999</v>
      </c>
      <c r="H62" s="154">
        <f>IFERROR(ROUND(VLOOKUP(A_Stammdaten!$B$12,Faktorreihe!$A$3:$F$91,5,FALSE)/Faktorreihe!E62,4),0)</f>
        <v>4.4211</v>
      </c>
      <c r="I62" s="154">
        <f>IFERROR(ROUND(VLOOKUP(A_Stammdaten!$B$12,Faktorreihe!$A$3:$F$91,6,FALSE)/Faktorreihe!F62,4),0)</f>
        <v>3.9826999999999999</v>
      </c>
    </row>
    <row r="63" spans="1:9" x14ac:dyDescent="0.25">
      <c r="A63" s="155">
        <v>1970</v>
      </c>
      <c r="B63" s="154">
        <f>IFERROR(ROUND(VLOOKUP(A_Stammdaten!$B$13,Faktorreihe!$A$3:$F$91,2,FALSE)/Faktorreihe!B63,4),0)</f>
        <v>0</v>
      </c>
      <c r="C63" s="154">
        <f>IFERROR(ROUND(VLOOKUP(A_Stammdaten!$B$13,Faktorreihe!$A$3:$F$91,3,FALSE)/Faktorreihe!C63,4),0)</f>
        <v>0</v>
      </c>
      <c r="D63" s="154">
        <f>IFERROR(ROUND(VLOOKUP(A_Stammdaten!$B$13,Faktorreihe!$A$3:$F$91,5,FALSE)/Faktorreihe!E63,4),0)</f>
        <v>0</v>
      </c>
      <c r="E63" s="154">
        <f>IFERROR(ROUND(VLOOKUP(A_Stammdaten!$B$13,Faktorreihe!$A$3:$F$91,6,FALSE)/Faktorreihe!F63,4),0)</f>
        <v>0</v>
      </c>
      <c r="F63" s="154">
        <f>IFERROR(ROUND(VLOOKUP(A_Stammdaten!$B$12,Faktorreihe!$A$3:$F$91,2,FALSE)/Faktorreihe!B63,4),0)</f>
        <v>7.1733000000000002</v>
      </c>
      <c r="G63" s="154">
        <f>IFERROR(ROUND(VLOOKUP(A_Stammdaten!$B$12,Faktorreihe!$A$3:$F$91,3,FALSE)/Faktorreihe!C63,4),0)</f>
        <v>5.1272000000000002</v>
      </c>
      <c r="H63" s="154">
        <f>IFERROR(ROUND(VLOOKUP(A_Stammdaten!$B$12,Faktorreihe!$A$3:$F$91,5,FALSE)/Faktorreihe!E63,4),0)</f>
        <v>4.6515000000000004</v>
      </c>
      <c r="I63" s="154">
        <f>IFERROR(ROUND(VLOOKUP(A_Stammdaten!$B$12,Faktorreihe!$A$3:$F$91,6,FALSE)/Faktorreihe!F63,4),0)</f>
        <v>4.1376999999999997</v>
      </c>
    </row>
    <row r="64" spans="1:9" x14ac:dyDescent="0.25">
      <c r="A64" s="155">
        <v>1969</v>
      </c>
      <c r="B64" s="154">
        <f>IFERROR(ROUND(VLOOKUP(A_Stammdaten!$B$13,Faktorreihe!$A$3:$F$91,2,FALSE)/Faktorreihe!B64,4),0)</f>
        <v>0</v>
      </c>
      <c r="C64" s="154">
        <f>IFERROR(ROUND(VLOOKUP(A_Stammdaten!$B$13,Faktorreihe!$A$3:$F$91,3,FALSE)/Faktorreihe!C64,4),0)</f>
        <v>0</v>
      </c>
      <c r="D64" s="154">
        <f>IFERROR(ROUND(VLOOKUP(A_Stammdaten!$B$13,Faktorreihe!$A$3:$F$91,5,FALSE)/Faktorreihe!E64,4),0)</f>
        <v>0</v>
      </c>
      <c r="E64" s="154">
        <f>IFERROR(ROUND(VLOOKUP(A_Stammdaten!$B$13,Faktorreihe!$A$3:$F$91,6,FALSE)/Faktorreihe!F64,4),0)</f>
        <v>0</v>
      </c>
      <c r="F64" s="154">
        <f>IFERROR(ROUND(VLOOKUP(A_Stammdaten!$B$12,Faktorreihe!$A$3:$F$91,2,FALSE)/Faktorreihe!B64,4),0)</f>
        <v>8.4736999999999991</v>
      </c>
      <c r="G64" s="154">
        <f>IFERROR(ROUND(VLOOKUP(A_Stammdaten!$B$12,Faktorreihe!$A$3:$F$91,3,FALSE)/Faktorreihe!C64,4),0)</f>
        <v>5.9711999999999996</v>
      </c>
      <c r="H64" s="154">
        <f>IFERROR(ROUND(VLOOKUP(A_Stammdaten!$B$12,Faktorreihe!$A$3:$F$91,5,FALSE)/Faktorreihe!E64,4),0)</f>
        <v>5.2117000000000004</v>
      </c>
      <c r="I64" s="154">
        <f>IFERROR(ROUND(VLOOKUP(A_Stammdaten!$B$12,Faktorreihe!$A$3:$F$91,6,FALSE)/Faktorreihe!F64,4),0)</f>
        <v>4.3459000000000003</v>
      </c>
    </row>
    <row r="65" spans="1:9" x14ac:dyDescent="0.25">
      <c r="A65" s="155">
        <v>1968</v>
      </c>
      <c r="B65" s="154">
        <f>IFERROR(ROUND(VLOOKUP(A_Stammdaten!$B$13,Faktorreihe!$A$3:$F$91,2,FALSE)/Faktorreihe!B65,4),0)</f>
        <v>0</v>
      </c>
      <c r="C65" s="154">
        <f>IFERROR(ROUND(VLOOKUP(A_Stammdaten!$B$13,Faktorreihe!$A$3:$F$91,3,FALSE)/Faktorreihe!C65,4),0)</f>
        <v>0</v>
      </c>
      <c r="D65" s="154">
        <f>IFERROR(ROUND(VLOOKUP(A_Stammdaten!$B$13,Faktorreihe!$A$3:$F$91,5,FALSE)/Faktorreihe!E65,4),0)</f>
        <v>0</v>
      </c>
      <c r="E65" s="154">
        <f>IFERROR(ROUND(VLOOKUP(A_Stammdaten!$B$13,Faktorreihe!$A$3:$F$91,6,FALSE)/Faktorreihe!F65,4),0)</f>
        <v>0</v>
      </c>
      <c r="F65" s="154">
        <f>IFERROR(ROUND(VLOOKUP(A_Stammdaten!$B$12,Faktorreihe!$A$3:$F$91,2,FALSE)/Faktorreihe!B65,4),0)</f>
        <v>9.1708999999999996</v>
      </c>
      <c r="G65" s="154">
        <f>IFERROR(ROUND(VLOOKUP(A_Stammdaten!$B$12,Faktorreihe!$A$3:$F$91,3,FALSE)/Faktorreihe!C65,4),0)</f>
        <v>6.2542999999999997</v>
      </c>
      <c r="H65" s="154">
        <f>IFERROR(ROUND(VLOOKUP(A_Stammdaten!$B$12,Faktorreihe!$A$3:$F$91,5,FALSE)/Faktorreihe!E65,4),0)</f>
        <v>5.4297000000000004</v>
      </c>
      <c r="I65" s="154">
        <f>IFERROR(ROUND(VLOOKUP(A_Stammdaten!$B$12,Faktorreihe!$A$3:$F$91,6,FALSE)/Faktorreihe!F65,4),0)</f>
        <v>4.4153000000000002</v>
      </c>
    </row>
    <row r="66" spans="1:9" x14ac:dyDescent="0.25">
      <c r="A66" s="155">
        <v>1967</v>
      </c>
      <c r="B66" s="154">
        <f>IFERROR(ROUND(VLOOKUP(A_Stammdaten!$B$13,Faktorreihe!$A$3:$F$91,2,FALSE)/Faktorreihe!B66,4),0)</f>
        <v>0</v>
      </c>
      <c r="C66" s="154">
        <f>IFERROR(ROUND(VLOOKUP(A_Stammdaten!$B$13,Faktorreihe!$A$3:$F$91,3,FALSE)/Faktorreihe!C66,4),0)</f>
        <v>0</v>
      </c>
      <c r="D66" s="154">
        <f>IFERROR(ROUND(VLOOKUP(A_Stammdaten!$B$13,Faktorreihe!$A$3:$F$91,5,FALSE)/Faktorreihe!E66,4),0)</f>
        <v>0</v>
      </c>
      <c r="E66" s="154">
        <f>IFERROR(ROUND(VLOOKUP(A_Stammdaten!$B$13,Faktorreihe!$A$3:$F$91,6,FALSE)/Faktorreihe!F66,4),0)</f>
        <v>0</v>
      </c>
      <c r="F66" s="154">
        <f>IFERROR(ROUND(VLOOKUP(A_Stammdaten!$B$12,Faktorreihe!$A$3:$F$91,2,FALSE)/Faktorreihe!B66,4),0)</f>
        <v>9.66</v>
      </c>
      <c r="G66" s="154">
        <f>IFERROR(ROUND(VLOOKUP(A_Stammdaten!$B$12,Faktorreihe!$A$3:$F$91,3,FALSE)/Faktorreihe!C66,4),0)</f>
        <v>6.6256000000000004</v>
      </c>
      <c r="H66" s="154">
        <f>IFERROR(ROUND(VLOOKUP(A_Stammdaten!$B$12,Faktorreihe!$A$3:$F$91,5,FALSE)/Faktorreihe!E66,4),0)</f>
        <v>5.5564</v>
      </c>
      <c r="I66" s="154">
        <f>IFERROR(ROUND(VLOOKUP(A_Stammdaten!$B$12,Faktorreihe!$A$3:$F$91,6,FALSE)/Faktorreihe!F66,4),0)</f>
        <v>4.4153000000000002</v>
      </c>
    </row>
    <row r="67" spans="1:9" x14ac:dyDescent="0.25">
      <c r="A67" s="155">
        <v>1966</v>
      </c>
      <c r="B67" s="154">
        <f>IFERROR(ROUND(VLOOKUP(A_Stammdaten!$B$13,Faktorreihe!$A$3:$F$91,2,FALSE)/Faktorreihe!B67,4),0)</f>
        <v>0</v>
      </c>
      <c r="C67" s="154">
        <f>IFERROR(ROUND(VLOOKUP(A_Stammdaten!$B$13,Faktorreihe!$A$3:$F$91,3,FALSE)/Faktorreihe!C67,4),0)</f>
        <v>0</v>
      </c>
      <c r="D67" s="154">
        <f>IFERROR(ROUND(VLOOKUP(A_Stammdaten!$B$13,Faktorreihe!$A$3:$F$91,5,FALSE)/Faktorreihe!E67,4),0)</f>
        <v>0</v>
      </c>
      <c r="E67" s="154">
        <f>IFERROR(ROUND(VLOOKUP(A_Stammdaten!$B$13,Faktorreihe!$A$3:$F$91,6,FALSE)/Faktorreihe!F67,4),0)</f>
        <v>0</v>
      </c>
      <c r="F67" s="154">
        <f>IFERROR(ROUND(VLOOKUP(A_Stammdaten!$B$12,Faktorreihe!$A$3:$F$91,2,FALSE)/Faktorreihe!B67,4),0)</f>
        <v>9.1708999999999996</v>
      </c>
      <c r="G67" s="154">
        <f>IFERROR(ROUND(VLOOKUP(A_Stammdaten!$B$12,Faktorreihe!$A$3:$F$91,3,FALSE)/Faktorreihe!C67,4),0)</f>
        <v>6.3361999999999998</v>
      </c>
      <c r="H67" s="154">
        <f>IFERROR(ROUND(VLOOKUP(A_Stammdaten!$B$12,Faktorreihe!$A$3:$F$91,5,FALSE)/Faktorreihe!E67,4),0)</f>
        <v>5.25</v>
      </c>
      <c r="I67" s="154">
        <f>IFERROR(ROUND(VLOOKUP(A_Stammdaten!$B$12,Faktorreihe!$A$3:$F$91,6,FALSE)/Faktorreihe!F67,4),0)</f>
        <v>4.3596000000000004</v>
      </c>
    </row>
    <row r="68" spans="1:9" x14ac:dyDescent="0.25">
      <c r="A68" s="155">
        <v>1965</v>
      </c>
      <c r="B68" s="154">
        <f>IFERROR(ROUND(VLOOKUP(A_Stammdaten!$B$13,Faktorreihe!$A$3:$F$91,2,FALSE)/Faktorreihe!B68,4),0)</f>
        <v>0</v>
      </c>
      <c r="C68" s="154">
        <f>IFERROR(ROUND(VLOOKUP(A_Stammdaten!$B$13,Faktorreihe!$A$3:$F$91,3,FALSE)/Faktorreihe!C68,4),0)</f>
        <v>0</v>
      </c>
      <c r="D68" s="154">
        <f>IFERROR(ROUND(VLOOKUP(A_Stammdaten!$B$13,Faktorreihe!$A$3:$F$91,5,FALSE)/Faktorreihe!E68,4),0)</f>
        <v>0</v>
      </c>
      <c r="E68" s="154">
        <f>IFERROR(ROUND(VLOOKUP(A_Stammdaten!$B$13,Faktorreihe!$A$3:$F$91,6,FALSE)/Faktorreihe!F68,4),0)</f>
        <v>0</v>
      </c>
      <c r="F68" s="154">
        <f>IFERROR(ROUND(VLOOKUP(A_Stammdaten!$B$12,Faktorreihe!$A$3:$F$91,2,FALSE)/Faktorreihe!B68,4),0)</f>
        <v>9.4091000000000005</v>
      </c>
      <c r="G68" s="154">
        <f>IFERROR(ROUND(VLOOKUP(A_Stammdaten!$B$12,Faktorreihe!$A$3:$F$91,3,FALSE)/Faktorreihe!C68,4),0)</f>
        <v>6.3639999999999999</v>
      </c>
      <c r="H68" s="154">
        <f>IFERROR(ROUND(VLOOKUP(A_Stammdaten!$B$12,Faktorreihe!$A$3:$F$91,5,FALSE)/Faktorreihe!E68,4),0)</f>
        <v>5.2694000000000001</v>
      </c>
      <c r="I68" s="154">
        <f>IFERROR(ROUND(VLOOKUP(A_Stammdaten!$B$12,Faktorreihe!$A$3:$F$91,6,FALSE)/Faktorreihe!F68,4),0)</f>
        <v>4.4153000000000002</v>
      </c>
    </row>
    <row r="69" spans="1:9" x14ac:dyDescent="0.25">
      <c r="A69" s="155">
        <v>1964</v>
      </c>
      <c r="B69" s="154">
        <f>IFERROR(ROUND(VLOOKUP(A_Stammdaten!$B$13,Faktorreihe!$A$3:$F$91,2,FALSE)/Faktorreihe!B69,4),0)</f>
        <v>0</v>
      </c>
      <c r="C69" s="154">
        <f>IFERROR(ROUND(VLOOKUP(A_Stammdaten!$B$13,Faktorreihe!$A$3:$F$91,3,FALSE)/Faktorreihe!C69,4),0)</f>
        <v>0</v>
      </c>
      <c r="D69" s="154">
        <f>IFERROR(ROUND(VLOOKUP(A_Stammdaten!$B$13,Faktorreihe!$A$3:$F$91,5,FALSE)/Faktorreihe!E69,4),0)</f>
        <v>0</v>
      </c>
      <c r="E69" s="154">
        <f>IFERROR(ROUND(VLOOKUP(A_Stammdaten!$B$13,Faktorreihe!$A$3:$F$91,6,FALSE)/Faktorreihe!F69,4),0)</f>
        <v>0</v>
      </c>
      <c r="F69" s="154">
        <f>IFERROR(ROUND(VLOOKUP(A_Stammdaten!$B$12,Faktorreihe!$A$3:$F$91,2,FALSE)/Faktorreihe!B69,4),0)</f>
        <v>9.7904999999999998</v>
      </c>
      <c r="G69" s="154">
        <f>IFERROR(ROUND(VLOOKUP(A_Stammdaten!$B$12,Faktorreihe!$A$3:$F$91,3,FALSE)/Faktorreihe!C69,4),0)</f>
        <v>6.2275</v>
      </c>
      <c r="H69" s="154">
        <f>IFERROR(ROUND(VLOOKUP(A_Stammdaten!$B$12,Faktorreihe!$A$3:$F$91,5,FALSE)/Faktorreihe!E69,4),0)</f>
        <v>5.1927000000000003</v>
      </c>
      <c r="I69" s="154">
        <f>IFERROR(ROUND(VLOOKUP(A_Stammdaten!$B$12,Faktorreihe!$A$3:$F$91,6,FALSE)/Faktorreihe!F69,4),0)</f>
        <v>4.5311000000000003</v>
      </c>
    </row>
    <row r="70" spans="1:9" x14ac:dyDescent="0.25">
      <c r="A70" s="155">
        <v>1963</v>
      </c>
      <c r="B70" s="154">
        <f>IFERROR(ROUND(VLOOKUP(A_Stammdaten!$B$13,Faktorreihe!$A$3:$F$91,2,FALSE)/Faktorreihe!B70,4),0)</f>
        <v>0</v>
      </c>
      <c r="C70" s="154">
        <f>IFERROR(ROUND(VLOOKUP(A_Stammdaten!$B$13,Faktorreihe!$A$3:$F$91,3,FALSE)/Faktorreihe!C70,4),0)</f>
        <v>0</v>
      </c>
      <c r="D70" s="154">
        <f>IFERROR(ROUND(VLOOKUP(A_Stammdaten!$B$13,Faktorreihe!$A$3:$F$91,5,FALSE)/Faktorreihe!E70,4),0)</f>
        <v>0</v>
      </c>
      <c r="E70" s="154">
        <f>IFERROR(ROUND(VLOOKUP(A_Stammdaten!$B$13,Faktorreihe!$A$3:$F$91,6,FALSE)/Faktorreihe!F70,4),0)</f>
        <v>0</v>
      </c>
      <c r="F70" s="154">
        <f>IFERROR(ROUND(VLOOKUP(A_Stammdaten!$B$12,Faktorreihe!$A$3:$F$91,2,FALSE)/Faktorreihe!B70,4),0)</f>
        <v>10.132899999999999</v>
      </c>
      <c r="G70" s="154">
        <f>IFERROR(ROUND(VLOOKUP(A_Stammdaten!$B$12,Faktorreihe!$A$3:$F$91,3,FALSE)/Faktorreihe!C70,4),0)</f>
        <v>6.3087</v>
      </c>
      <c r="H70" s="154">
        <f>IFERROR(ROUND(VLOOKUP(A_Stammdaten!$B$12,Faktorreihe!$A$3:$F$91,5,FALSE)/Faktorreihe!E70,4),0)</f>
        <v>5.2308000000000003</v>
      </c>
      <c r="I70" s="154">
        <f>IFERROR(ROUND(VLOOKUP(A_Stammdaten!$B$12,Faktorreihe!$A$3:$F$91,6,FALSE)/Faktorreihe!F70,4),0)</f>
        <v>4.6067</v>
      </c>
    </row>
    <row r="71" spans="1:9" x14ac:dyDescent="0.25">
      <c r="A71" s="155">
        <v>1962</v>
      </c>
      <c r="B71" s="154">
        <f>IFERROR(ROUND(VLOOKUP(A_Stammdaten!$B$13,Faktorreihe!$A$3:$F$91,2,FALSE)/Faktorreihe!B71,4),0)</f>
        <v>0</v>
      </c>
      <c r="C71" s="154">
        <f>IFERROR(ROUND(VLOOKUP(A_Stammdaten!$B$13,Faktorreihe!$A$3:$F$91,3,FALSE)/Faktorreihe!C71,4),0)</f>
        <v>0</v>
      </c>
      <c r="D71" s="154">
        <f>IFERROR(ROUND(VLOOKUP(A_Stammdaten!$B$13,Faktorreihe!$A$3:$F$91,5,FALSE)/Faktorreihe!E71,4),0)</f>
        <v>0</v>
      </c>
      <c r="E71" s="154">
        <f>IFERROR(ROUND(VLOOKUP(A_Stammdaten!$B$13,Faktorreihe!$A$3:$F$91,6,FALSE)/Faktorreihe!F71,4),0)</f>
        <v>0</v>
      </c>
      <c r="F71" s="154">
        <f>IFERROR(ROUND(VLOOKUP(A_Stammdaten!$B$12,Faktorreihe!$A$3:$F$91,2,FALSE)/Faktorreihe!B71,4),0)</f>
        <v>10.654400000000001</v>
      </c>
      <c r="G71" s="154">
        <f>IFERROR(ROUND(VLOOKUP(A_Stammdaten!$B$12,Faktorreihe!$A$3:$F$91,3,FALSE)/Faktorreihe!C71,4),0)</f>
        <v>6.6256000000000004</v>
      </c>
      <c r="H71" s="154">
        <f>IFERROR(ROUND(VLOOKUP(A_Stammdaten!$B$12,Faktorreihe!$A$3:$F$91,5,FALSE)/Faktorreihe!E71,4),0)</f>
        <v>5.3284000000000002</v>
      </c>
      <c r="I71" s="154">
        <f>IFERROR(ROUND(VLOOKUP(A_Stammdaten!$B$12,Faktorreihe!$A$3:$F$91,6,FALSE)/Faktorreihe!F71,4),0)</f>
        <v>4.6375999999999999</v>
      </c>
    </row>
    <row r="72" spans="1:9" x14ac:dyDescent="0.25">
      <c r="A72" s="155">
        <v>1961</v>
      </c>
      <c r="B72" s="154">
        <f>IFERROR(ROUND(VLOOKUP(A_Stammdaten!$B$13,Faktorreihe!$A$3:$F$91,2,FALSE)/Faktorreihe!B72,4),0)</f>
        <v>0</v>
      </c>
      <c r="C72" s="154">
        <f>IFERROR(ROUND(VLOOKUP(A_Stammdaten!$B$13,Faktorreihe!$A$3:$F$91,3,FALSE)/Faktorreihe!C72,4),0)</f>
        <v>0</v>
      </c>
      <c r="D72" s="154">
        <f>IFERROR(ROUND(VLOOKUP(A_Stammdaten!$B$13,Faktorreihe!$A$3:$F$91,5,FALSE)/Faktorreihe!E72,4),0)</f>
        <v>0</v>
      </c>
      <c r="E72" s="154">
        <f>IFERROR(ROUND(VLOOKUP(A_Stammdaten!$B$13,Faktorreihe!$A$3:$F$91,6,FALSE)/Faktorreihe!F72,4),0)</f>
        <v>0</v>
      </c>
      <c r="F72" s="154">
        <f>IFERROR(ROUND(VLOOKUP(A_Stammdaten!$B$12,Faktorreihe!$A$3:$F$91,2,FALSE)/Faktorreihe!B72,4),0)</f>
        <v>11.4094</v>
      </c>
      <c r="G72" s="154">
        <f>IFERROR(ROUND(VLOOKUP(A_Stammdaten!$B$12,Faktorreihe!$A$3:$F$91,3,FALSE)/Faktorreihe!C72,4),0)</f>
        <v>7.0437000000000003</v>
      </c>
      <c r="H72" s="154">
        <f>IFERROR(ROUND(VLOOKUP(A_Stammdaten!$B$12,Faktorreihe!$A$3:$F$91,5,FALSE)/Faktorreihe!E72,4),0)</f>
        <v>5.4504000000000001</v>
      </c>
      <c r="I72" s="154">
        <f>IFERROR(ROUND(VLOOKUP(A_Stammdaten!$B$12,Faktorreihe!$A$3:$F$91,6,FALSE)/Faktorreihe!F72,4),0)</f>
        <v>4.6532</v>
      </c>
    </row>
    <row r="73" spans="1:9" x14ac:dyDescent="0.25">
      <c r="A73" s="155">
        <v>1960</v>
      </c>
      <c r="B73" s="154">
        <f>IFERROR(ROUND(VLOOKUP(A_Stammdaten!$B$13,Faktorreihe!$A$3:$F$91,2,FALSE)/Faktorreihe!B73,4),0)</f>
        <v>0</v>
      </c>
      <c r="C73" s="154">
        <f>IFERROR(ROUND(VLOOKUP(A_Stammdaten!$B$13,Faktorreihe!$A$3:$F$91,3,FALSE)/Faktorreihe!C73,4),0)</f>
        <v>0</v>
      </c>
      <c r="D73" s="154">
        <f>IFERROR(ROUND(VLOOKUP(A_Stammdaten!$B$13,Faktorreihe!$A$3:$F$91,5,FALSE)/Faktorreihe!E73,4),0)</f>
        <v>0</v>
      </c>
      <c r="E73" s="154">
        <f>IFERROR(ROUND(VLOOKUP(A_Stammdaten!$B$13,Faktorreihe!$A$3:$F$91,6,FALSE)/Faktorreihe!F73,4),0)</f>
        <v>0</v>
      </c>
      <c r="F73" s="154">
        <f>IFERROR(ROUND(VLOOKUP(A_Stammdaten!$B$12,Faktorreihe!$A$3:$F$91,2,FALSE)/Faktorreihe!B73,4),0)</f>
        <v>12.176500000000001</v>
      </c>
      <c r="G73" s="154">
        <f>IFERROR(ROUND(VLOOKUP(A_Stammdaten!$B$12,Faktorreihe!$A$3:$F$91,3,FALSE)/Faktorreihe!C73,4),0)</f>
        <v>7.5572999999999997</v>
      </c>
      <c r="H73" s="154">
        <f>IFERROR(ROUND(VLOOKUP(A_Stammdaten!$B$12,Faktorreihe!$A$3:$F$91,5,FALSE)/Faktorreihe!E73,4),0)</f>
        <v>5.6</v>
      </c>
      <c r="I73" s="154">
        <f>IFERROR(ROUND(VLOOKUP(A_Stammdaten!$B$12,Faktorreihe!$A$3:$F$91,6,FALSE)/Faktorreihe!F73,4),0)</f>
        <v>4.7167000000000003</v>
      </c>
    </row>
    <row r="74" spans="1:9" x14ac:dyDescent="0.25">
      <c r="A74" s="155">
        <v>1959</v>
      </c>
      <c r="B74" s="154">
        <f>IFERROR(ROUND(VLOOKUP(A_Stammdaten!$B$13,Faktorreihe!$A$3:$F$91,2,FALSE)/Faktorreihe!B74,4),0)</f>
        <v>0</v>
      </c>
      <c r="C74" s="154">
        <f>IFERROR(ROUND(VLOOKUP(A_Stammdaten!$B$13,Faktorreihe!$A$3:$F$91,3,FALSE)/Faktorreihe!C74,4),0)</f>
        <v>0</v>
      </c>
      <c r="D74" s="154">
        <f>IFERROR(ROUND(VLOOKUP(A_Stammdaten!$B$13,Faktorreihe!$A$3:$F$91,5,FALSE)/Faktorreihe!E74,4),0)</f>
        <v>0</v>
      </c>
      <c r="E74" s="154">
        <f>IFERROR(ROUND(VLOOKUP(A_Stammdaten!$B$13,Faktorreihe!$A$3:$F$91,6,FALSE)/Faktorreihe!F74,4),0)</f>
        <v>0</v>
      </c>
      <c r="F74" s="154">
        <f>IFERROR(ROUND(VLOOKUP(A_Stammdaten!$B$12,Faktorreihe!$A$3:$F$91,2,FALSE)/Faktorreihe!B74,4),0)</f>
        <v>13.0541</v>
      </c>
      <c r="G74" s="154">
        <f>IFERROR(ROUND(VLOOKUP(A_Stammdaten!$B$12,Faktorreihe!$A$3:$F$91,3,FALSE)/Faktorreihe!C74,4),0)</f>
        <v>8.1516999999999999</v>
      </c>
      <c r="H74" s="154">
        <f>IFERROR(ROUND(VLOOKUP(A_Stammdaten!$B$12,Faktorreihe!$A$3:$F$91,5,FALSE)/Faktorreihe!E74,4),0)</f>
        <v>5.8048999999999999</v>
      </c>
      <c r="I74" s="154">
        <f>IFERROR(ROUND(VLOOKUP(A_Stammdaten!$B$12,Faktorreihe!$A$3:$F$91,6,FALSE)/Faktorreihe!F74,4),0)</f>
        <v>4.7655000000000003</v>
      </c>
    </row>
    <row r="75" spans="1:9" x14ac:dyDescent="0.25">
      <c r="A75" s="155">
        <v>1958</v>
      </c>
      <c r="B75" s="154">
        <f>IFERROR(ROUND(VLOOKUP(A_Stammdaten!$B$13,Faktorreihe!$A$3:$F$91,2,FALSE)/Faktorreihe!B75,4),0)</f>
        <v>0</v>
      </c>
      <c r="C75" s="154">
        <f>IFERROR(ROUND(VLOOKUP(A_Stammdaten!$B$13,Faktorreihe!$A$3:$F$91,3,FALSE)/Faktorreihe!C75,4),0)</f>
        <v>0</v>
      </c>
      <c r="D75" s="154">
        <f>IFERROR(ROUND(VLOOKUP(A_Stammdaten!$B$13,Faktorreihe!$A$3:$F$91,5,FALSE)/Faktorreihe!E75,4),0)</f>
        <v>0</v>
      </c>
      <c r="E75" s="154">
        <f>IFERROR(ROUND(VLOOKUP(A_Stammdaten!$B$13,Faktorreihe!$A$3:$F$91,6,FALSE)/Faktorreihe!F75,4),0)</f>
        <v>0</v>
      </c>
      <c r="F75" s="154">
        <f>IFERROR(ROUND(VLOOKUP(A_Stammdaten!$B$12,Faktorreihe!$A$3:$F$91,2,FALSE)/Faktorreihe!B75,4),0)</f>
        <v>13.416700000000001</v>
      </c>
      <c r="G75" s="154">
        <f>IFERROR(ROUND(VLOOKUP(A_Stammdaten!$B$12,Faktorreihe!$A$3:$F$91,3,FALSE)/Faktorreihe!C75,4),0)</f>
        <v>8.7939000000000007</v>
      </c>
      <c r="H75" s="154">
        <f>IFERROR(ROUND(VLOOKUP(A_Stammdaten!$B$12,Faktorreihe!$A$3:$F$91,5,FALSE)/Faktorreihe!E75,4),0)</f>
        <v>5.9748999999999999</v>
      </c>
      <c r="I75" s="154">
        <f>IFERROR(ROUND(VLOOKUP(A_Stammdaten!$B$12,Faktorreihe!$A$3:$F$91,6,FALSE)/Faktorreihe!F75,4),0)</f>
        <v>4.7491000000000003</v>
      </c>
    </row>
    <row r="76" spans="1:9" x14ac:dyDescent="0.25">
      <c r="A76" s="155">
        <v>1957</v>
      </c>
      <c r="B76" s="26"/>
      <c r="C76" s="154">
        <f>IFERROR(ROUND(VLOOKUP(A_Stammdaten!$B$13,Faktorreihe!$A$3:$F$91,3,FALSE)/Faktorreihe!C76,4),0)</f>
        <v>0</v>
      </c>
      <c r="D76" s="154">
        <f>IFERROR(ROUND(VLOOKUP(A_Stammdaten!$B$13,Faktorreihe!$A$3:$F$91,5,FALSE)/Faktorreihe!E76,4),0)</f>
        <v>0</v>
      </c>
      <c r="E76" s="154">
        <f>IFERROR(ROUND(VLOOKUP(A_Stammdaten!$B$13,Faktorreihe!$A$3:$F$91,6,FALSE)/Faktorreihe!F76,4),0)</f>
        <v>0</v>
      </c>
      <c r="F76" s="26"/>
      <c r="G76" s="154">
        <f>IFERROR(ROUND(VLOOKUP(A_Stammdaten!$B$12,Faktorreihe!$A$3:$F$91,3,FALSE)/Faktorreihe!C76,4),0)</f>
        <v>9.0687999999999995</v>
      </c>
      <c r="H76" s="154">
        <f>IFERROR(ROUND(VLOOKUP(A_Stammdaten!$B$12,Faktorreihe!$A$3:$F$91,5,FALSE)/Faktorreihe!E76,4),0)</f>
        <v>6.1025999999999998</v>
      </c>
      <c r="I76" s="154">
        <f>IFERROR(ROUND(VLOOKUP(A_Stammdaten!$B$12,Faktorreihe!$A$3:$F$91,6,FALSE)/Faktorreihe!F76,4),0)</f>
        <v>4.7167000000000003</v>
      </c>
    </row>
    <row r="77" spans="1:9" x14ac:dyDescent="0.25">
      <c r="A77" s="155">
        <v>1956</v>
      </c>
      <c r="B77" s="26"/>
      <c r="C77" s="154">
        <f>IFERROR(ROUND(VLOOKUP(A_Stammdaten!$B$13,Faktorreihe!$A$3:$F$91,3,FALSE)/Faktorreihe!C77,4),0)</f>
        <v>0</v>
      </c>
      <c r="D77" s="154">
        <f>IFERROR(ROUND(VLOOKUP(A_Stammdaten!$B$13,Faktorreihe!$A$3:$F$91,5,FALSE)/Faktorreihe!E77,4),0)</f>
        <v>0</v>
      </c>
      <c r="E77" s="154">
        <f>IFERROR(ROUND(VLOOKUP(A_Stammdaten!$B$13,Faktorreihe!$A$3:$F$91,6,FALSE)/Faktorreihe!F77,4),0)</f>
        <v>0</v>
      </c>
      <c r="F77" s="26"/>
      <c r="G77" s="154">
        <f>IFERROR(ROUND(VLOOKUP(A_Stammdaten!$B$12,Faktorreihe!$A$3:$F$91,3,FALSE)/Faktorreihe!C77,4),0)</f>
        <v>9.4221000000000004</v>
      </c>
      <c r="H77" s="154">
        <f>IFERROR(ROUND(VLOOKUP(A_Stammdaten!$B$12,Faktorreihe!$A$3:$F$91,5,FALSE)/Faktorreihe!E77,4),0)</f>
        <v>6.4036</v>
      </c>
      <c r="I77" s="154">
        <f>IFERROR(ROUND(VLOOKUP(A_Stammdaten!$B$12,Faktorreihe!$A$3:$F$91,6,FALSE)/Faktorreihe!F77,4),0)</f>
        <v>4.7986000000000004</v>
      </c>
    </row>
    <row r="78" spans="1:9" x14ac:dyDescent="0.25">
      <c r="A78" s="155">
        <v>1955</v>
      </c>
      <c r="B78" s="26"/>
      <c r="C78" s="154">
        <f>IFERROR(ROUND(VLOOKUP(A_Stammdaten!$B$13,Faktorreihe!$A$3:$F$91,3,FALSE)/Faktorreihe!C78,4),0)</f>
        <v>0</v>
      </c>
      <c r="D78" s="154">
        <f>IFERROR(ROUND(VLOOKUP(A_Stammdaten!$B$13,Faktorreihe!$A$3:$F$91,5,FALSE)/Faktorreihe!E78,4),0)</f>
        <v>0</v>
      </c>
      <c r="E78" s="154">
        <f>IFERROR(ROUND(VLOOKUP(A_Stammdaten!$B$13,Faktorreihe!$A$3:$F$91,6,FALSE)/Faktorreihe!F78,4),0)</f>
        <v>0</v>
      </c>
      <c r="F78" s="26"/>
      <c r="G78" s="154">
        <f>IFERROR(ROUND(VLOOKUP(A_Stammdaten!$B$12,Faktorreihe!$A$3:$F$91,3,FALSE)/Faktorreihe!C78,4),0)</f>
        <v>9.6732999999999993</v>
      </c>
      <c r="H78" s="154">
        <f>IFERROR(ROUND(VLOOKUP(A_Stammdaten!$B$12,Faktorreihe!$A$3:$F$91,5,FALSE)/Faktorreihe!E78,4),0)</f>
        <v>6.5805999999999996</v>
      </c>
      <c r="I78" s="154">
        <f>IFERROR(ROUND(VLOOKUP(A_Stammdaten!$B$12,Faktorreihe!$A$3:$F$91,6,FALSE)/Faktorreihe!F78,4),0)</f>
        <v>4.9006999999999996</v>
      </c>
    </row>
    <row r="79" spans="1:9" x14ac:dyDescent="0.25">
      <c r="A79" s="155">
        <v>1954</v>
      </c>
      <c r="B79" s="26"/>
      <c r="C79" s="154">
        <f>IFERROR(ROUND(VLOOKUP(A_Stammdaten!$B$13,Faktorreihe!$A$3:$F$91,3,FALSE)/Faktorreihe!C79,4),0)</f>
        <v>0</v>
      </c>
      <c r="D79" s="154">
        <f>IFERROR(ROUND(VLOOKUP(A_Stammdaten!$B$13,Faktorreihe!$A$3:$F$91,5,FALSE)/Faktorreihe!E79,4),0)</f>
        <v>0</v>
      </c>
      <c r="E79" s="154">
        <f>IFERROR(ROUND(VLOOKUP(A_Stammdaten!$B$13,Faktorreihe!$A$3:$F$91,6,FALSE)/Faktorreihe!F79,4),0)</f>
        <v>0</v>
      </c>
      <c r="F79" s="26"/>
      <c r="G79" s="154">
        <f>IFERROR(ROUND(VLOOKUP(A_Stammdaten!$B$12,Faktorreihe!$A$3:$F$91,3,FALSE)/Faktorreihe!C79,4),0)</f>
        <v>10.1469</v>
      </c>
      <c r="H79" s="154">
        <f>IFERROR(ROUND(VLOOKUP(A_Stammdaten!$B$12,Faktorreihe!$A$3:$F$91,5,FALSE)/Faktorreihe!E79,4),0)</f>
        <v>6.8324999999999996</v>
      </c>
      <c r="I79" s="154">
        <f>IFERROR(ROUND(VLOOKUP(A_Stammdaten!$B$12,Faktorreihe!$A$3:$F$91,6,FALSE)/Faktorreihe!F79,4),0)</f>
        <v>4.9892000000000003</v>
      </c>
    </row>
    <row r="80" spans="1:9" x14ac:dyDescent="0.25">
      <c r="A80" s="155">
        <v>1953</v>
      </c>
      <c r="B80" s="26"/>
      <c r="C80" s="154">
        <f>IFERROR(ROUND(VLOOKUP(A_Stammdaten!$B$13,Faktorreihe!$A$3:$F$91,3,FALSE)/Faktorreihe!C80,4),0)</f>
        <v>0</v>
      </c>
      <c r="D80" s="154">
        <f>IFERROR(ROUND(VLOOKUP(A_Stammdaten!$B$13,Faktorreihe!$A$3:$F$91,5,FALSE)/Faktorreihe!E80,4),0)</f>
        <v>0</v>
      </c>
      <c r="E80" s="154">
        <f>IFERROR(ROUND(VLOOKUP(A_Stammdaten!$B$13,Faktorreihe!$A$3:$F$91,6,FALSE)/Faktorreihe!F80,4),0)</f>
        <v>0</v>
      </c>
      <c r="F80" s="26"/>
      <c r="G80" s="154">
        <f>IFERROR(ROUND(VLOOKUP(A_Stammdaten!$B$12,Faktorreihe!$A$3:$F$91,3,FALSE)/Faktorreihe!C80,4),0)</f>
        <v>10.218299999999999</v>
      </c>
      <c r="H80" s="154">
        <f>IFERROR(ROUND(VLOOKUP(A_Stammdaten!$B$12,Faktorreihe!$A$3:$F$91,5,FALSE)/Faktorreihe!E80,4),0)</f>
        <v>6.7358000000000002</v>
      </c>
      <c r="I80" s="154">
        <f>IFERROR(ROUND(VLOOKUP(A_Stammdaten!$B$12,Faktorreihe!$A$3:$F$91,6,FALSE)/Faktorreihe!F80,4),0)</f>
        <v>4.9006999999999996</v>
      </c>
    </row>
    <row r="81" spans="1:9" x14ac:dyDescent="0.25">
      <c r="A81" s="155">
        <v>1952</v>
      </c>
      <c r="B81" s="26"/>
      <c r="C81" s="154">
        <f>IFERROR(ROUND(VLOOKUP(A_Stammdaten!$B$13,Faktorreihe!$A$3:$F$91,3,FALSE)/Faktorreihe!C81,4),0)</f>
        <v>0</v>
      </c>
      <c r="D81" s="154">
        <f>IFERROR(ROUND(VLOOKUP(A_Stammdaten!$B$13,Faktorreihe!$A$3:$F$91,5,FALSE)/Faktorreihe!E81,4),0)</f>
        <v>0</v>
      </c>
      <c r="E81" s="154">
        <f>IFERROR(ROUND(VLOOKUP(A_Stammdaten!$B$13,Faktorreihe!$A$3:$F$91,6,FALSE)/Faktorreihe!F81,4),0)</f>
        <v>0</v>
      </c>
      <c r="F81" s="26"/>
      <c r="G81" s="154">
        <f>IFERROR(ROUND(VLOOKUP(A_Stammdaten!$B$12,Faktorreihe!$A$3:$F$91,3,FALSE)/Faktorreihe!C81,4),0)</f>
        <v>9.8706999999999994</v>
      </c>
      <c r="H81" s="154">
        <f>IFERROR(ROUND(VLOOKUP(A_Stammdaten!$B$12,Faktorreihe!$A$3:$F$91,5,FALSE)/Faktorreihe!E81,4),0)</f>
        <v>6.8</v>
      </c>
      <c r="I81" s="154">
        <f>IFERROR(ROUND(VLOOKUP(A_Stammdaten!$B$12,Faktorreihe!$A$3:$F$91,6,FALSE)/Faktorreihe!F81,4),0)</f>
        <v>4.7655000000000003</v>
      </c>
    </row>
    <row r="82" spans="1:9" x14ac:dyDescent="0.25">
      <c r="A82" s="155">
        <v>1951</v>
      </c>
      <c r="B82" s="26"/>
      <c r="C82" s="154">
        <f>IFERROR(ROUND(VLOOKUP(A_Stammdaten!$B$13,Faktorreihe!$A$3:$F$91,3,FALSE)/Faktorreihe!C82,4),0)</f>
        <v>0</v>
      </c>
      <c r="D82" s="154">
        <f>IFERROR(ROUND(VLOOKUP(A_Stammdaten!$B$13,Faktorreihe!$A$3:$F$91,5,FALSE)/Faktorreihe!E82,4),0)</f>
        <v>0</v>
      </c>
      <c r="E82" s="154">
        <f>IFERROR(ROUND(VLOOKUP(A_Stammdaten!$B$13,Faktorreihe!$A$3:$F$91,6,FALSE)/Faktorreihe!F82,4),0)</f>
        <v>0</v>
      </c>
      <c r="F82" s="26"/>
      <c r="G82" s="154">
        <f>IFERROR(ROUND(VLOOKUP(A_Stammdaten!$B$12,Faktorreihe!$A$3:$F$91,3,FALSE)/Faktorreihe!C82,4),0)</f>
        <v>10.5145</v>
      </c>
      <c r="H82" s="154">
        <f>IFERROR(ROUND(VLOOKUP(A_Stammdaten!$B$12,Faktorreihe!$A$3:$F$91,5,FALSE)/Faktorreihe!E82,4),0)</f>
        <v>8.4</v>
      </c>
      <c r="I82" s="154">
        <f>IFERROR(ROUND(VLOOKUP(A_Stammdaten!$B$12,Faktorreihe!$A$3:$F$91,6,FALSE)/Faktorreihe!F82,4),0)</f>
        <v>4.9006999999999996</v>
      </c>
    </row>
    <row r="83" spans="1:9" x14ac:dyDescent="0.25">
      <c r="A83" s="155">
        <v>1950</v>
      </c>
      <c r="B83" s="26"/>
      <c r="C83" s="154">
        <f>IFERROR(ROUND(VLOOKUP(A_Stammdaten!$B$13,Faktorreihe!$A$3:$F$91,3,FALSE)/Faktorreihe!C83,4),0)</f>
        <v>0</v>
      </c>
      <c r="D83" s="154">
        <f>IFERROR(ROUND(VLOOKUP(A_Stammdaten!$B$13,Faktorreihe!$A$3:$F$91,5,FALSE)/Faktorreihe!E83,4),0)</f>
        <v>0</v>
      </c>
      <c r="E83" s="154">
        <f>IFERROR(ROUND(VLOOKUP(A_Stammdaten!$B$13,Faktorreihe!$A$3:$F$91,6,FALSE)/Faktorreihe!F83,4),0)</f>
        <v>0</v>
      </c>
      <c r="F83" s="26"/>
      <c r="G83" s="154">
        <f>IFERROR(ROUND(VLOOKUP(A_Stammdaten!$B$12,Faktorreihe!$A$3:$F$91,3,FALSE)/Faktorreihe!C83,4),0)</f>
        <v>12.193300000000001</v>
      </c>
      <c r="H83" s="154">
        <f>IFERROR(ROUND(VLOOKUP(A_Stammdaten!$B$12,Faktorreihe!$A$3:$F$91,5,FALSE)/Faktorreihe!E83,4),0)</f>
        <v>9.9860000000000007</v>
      </c>
      <c r="I83" s="154">
        <f>IFERROR(ROUND(VLOOKUP(A_Stammdaten!$B$12,Faktorreihe!$A$3:$F$91,6,FALSE)/Faktorreihe!F83,4),0)</f>
        <v>5.7824</v>
      </c>
    </row>
    <row r="84" spans="1:9" x14ac:dyDescent="0.25">
      <c r="A84" s="155">
        <v>1949</v>
      </c>
      <c r="B84" s="26"/>
      <c r="C84" s="154">
        <f>IFERROR(ROUND(VLOOKUP(A_Stammdaten!$B$13,Faktorreihe!$A$3:$F$91,3,FALSE)/Faktorreihe!C84,4),0)</f>
        <v>0</v>
      </c>
      <c r="D84" s="154">
        <f>IFERROR(ROUND(VLOOKUP(A_Stammdaten!$B$13,Faktorreihe!$A$3:$F$91,5,FALSE)/Faktorreihe!E84,4),0)</f>
        <v>0</v>
      </c>
      <c r="E84" s="154">
        <f>IFERROR(ROUND(VLOOKUP(A_Stammdaten!$B$13,Faktorreihe!$A$3:$F$91,6,FALSE)/Faktorreihe!F84,4),0)</f>
        <v>0</v>
      </c>
      <c r="F84" s="26"/>
      <c r="G84" s="154">
        <f>IFERROR(ROUND(VLOOKUP(A_Stammdaten!$B$12,Faktorreihe!$A$3:$F$91,3,FALSE)/Faktorreihe!C84,4),0)</f>
        <v>11.608000000000001</v>
      </c>
      <c r="H84" s="154">
        <f>IFERROR(ROUND(VLOOKUP(A_Stammdaten!$B$12,Faktorreihe!$A$3:$F$91,5,FALSE)/Faktorreihe!E84,4),0)</f>
        <v>9.9167000000000005</v>
      </c>
      <c r="I84" s="154">
        <f>IFERROR(ROUND(VLOOKUP(A_Stammdaten!$B$12,Faktorreihe!$A$3:$F$91,6,FALSE)/Faktorreihe!F84,4),0)</f>
        <v>5.6407999999999996</v>
      </c>
    </row>
    <row r="85" spans="1:9" x14ac:dyDescent="0.25">
      <c r="A85" s="155">
        <v>1948</v>
      </c>
      <c r="B85" s="26"/>
      <c r="C85" s="154">
        <f>IFERROR(ROUND(VLOOKUP(A_Stammdaten!$B$13,Faktorreihe!$A$3:$F$91,3,FALSE)/Faktorreihe!C85,4),0)</f>
        <v>0</v>
      </c>
      <c r="D85" s="155"/>
      <c r="E85" s="155"/>
      <c r="F85" s="26"/>
      <c r="G85" s="154">
        <f>IFERROR(ROUND(VLOOKUP(A_Stammdaten!$B$12,Faktorreihe!$A$3:$F$91,3,FALSE)/Faktorreihe!C85,4),0)</f>
        <v>0</v>
      </c>
      <c r="H85" s="155"/>
      <c r="I85" s="155"/>
    </row>
    <row r="86" spans="1:9" x14ac:dyDescent="0.25">
      <c r="A86" s="155">
        <v>1947</v>
      </c>
      <c r="B86" s="26"/>
      <c r="C86" s="154">
        <f>IFERROR(ROUND(VLOOKUP(A_Stammdaten!$B$13,Faktorreihe!$A$3:$F$91,3,FALSE)/Faktorreihe!C86,4),0)</f>
        <v>0</v>
      </c>
      <c r="D86" s="155"/>
      <c r="E86" s="155"/>
      <c r="F86" s="26"/>
      <c r="G86" s="154">
        <f>IFERROR(ROUND(VLOOKUP(A_Stammdaten!$B$12,Faktorreihe!$A$3:$F$91,3,FALSE)/Faktorreihe!C86,4),0)</f>
        <v>0</v>
      </c>
      <c r="H86" s="155"/>
      <c r="I86" s="155"/>
    </row>
    <row r="87" spans="1:9" x14ac:dyDescent="0.25">
      <c r="A87" s="155">
        <v>1946</v>
      </c>
      <c r="B87" s="26"/>
      <c r="C87" s="154">
        <f>IFERROR(ROUND(VLOOKUP(A_Stammdaten!$B$13,Faktorreihe!$A$3:$F$91,3,FALSE)/Faktorreihe!C87,4),0)</f>
        <v>0</v>
      </c>
      <c r="D87" s="155"/>
      <c r="E87" s="155"/>
      <c r="F87" s="26"/>
      <c r="G87" s="154">
        <f>IFERROR(ROUND(VLOOKUP(A_Stammdaten!$B$12,Faktorreihe!$A$3:$F$91,3,FALSE)/Faktorreihe!C87,4),0)</f>
        <v>0</v>
      </c>
      <c r="H87" s="155"/>
      <c r="I87" s="155"/>
    </row>
    <row r="88" spans="1:9" x14ac:dyDescent="0.25">
      <c r="A88" s="155">
        <v>1945</v>
      </c>
      <c r="B88" s="26"/>
      <c r="C88" s="154">
        <f>IFERROR(ROUND(VLOOKUP(A_Stammdaten!$B$13,Faktorreihe!$A$3:$F$91,3,FALSE)/Faktorreihe!C88,4),0)</f>
        <v>0</v>
      </c>
      <c r="D88" s="155"/>
      <c r="E88" s="155"/>
      <c r="F88" s="26"/>
      <c r="G88" s="154">
        <f>IFERROR(ROUND(VLOOKUP(A_Stammdaten!$B$12,Faktorreihe!$A$3:$F$91,3,FALSE)/Faktorreihe!C88,4),0)</f>
        <v>0</v>
      </c>
      <c r="H88" s="155"/>
      <c r="I88" s="155"/>
    </row>
    <row r="89" spans="1:9" x14ac:dyDescent="0.25">
      <c r="A89" s="155">
        <v>1944</v>
      </c>
      <c r="B89" s="26"/>
      <c r="C89" s="154">
        <f>IFERROR(ROUND(VLOOKUP(A_Stammdaten!$B$13,Faktorreihe!$A$3:$F$91,3,FALSE)/Faktorreihe!C89,4),0)</f>
        <v>0</v>
      </c>
      <c r="D89" s="155"/>
      <c r="E89" s="155"/>
      <c r="F89" s="26"/>
      <c r="G89" s="154">
        <f>IFERROR(ROUND(VLOOKUP(A_Stammdaten!$B$12,Faktorreihe!$A$3:$F$91,3,FALSE)/Faktorreihe!C89,4),0)</f>
        <v>0</v>
      </c>
      <c r="H89" s="155"/>
      <c r="I89" s="155"/>
    </row>
    <row r="90" spans="1:9" x14ac:dyDescent="0.25">
      <c r="A90" s="155">
        <v>1943</v>
      </c>
      <c r="B90" s="26"/>
      <c r="C90" s="154">
        <f>IFERROR(ROUND(VLOOKUP(A_Stammdaten!$B$13,Faktorreihe!$A$3:$F$91,3,FALSE)/Faktorreihe!C90,4),0)</f>
        <v>0</v>
      </c>
      <c r="D90" s="155"/>
      <c r="E90" s="155"/>
      <c r="F90" s="26"/>
      <c r="G90" s="154">
        <f>IFERROR(ROUND(VLOOKUP(A_Stammdaten!$B$12,Faktorreihe!$A$3:$F$91,3,FALSE)/Faktorreihe!C90,4),0)</f>
        <v>0</v>
      </c>
      <c r="H90" s="155"/>
      <c r="I90" s="155"/>
    </row>
    <row r="91" spans="1:9" x14ac:dyDescent="0.25">
      <c r="A91" s="155">
        <v>1942</v>
      </c>
      <c r="B91" s="26"/>
      <c r="C91" s="154">
        <f>IFERROR(ROUND(VLOOKUP(A_Stammdaten!$B$13,Faktorreihe!$A$3:$F$91,3,FALSE)/Faktorreihe!C91,4),0)</f>
        <v>0</v>
      </c>
      <c r="D91" s="155"/>
      <c r="E91" s="155"/>
      <c r="F91" s="26"/>
      <c r="G91" s="154">
        <f>IFERROR(ROUND(VLOOKUP(A_Stammdaten!$B$12,Faktorreihe!$A$3:$F$91,3,FALSE)/Faktorreihe!C91,4),0)</f>
        <v>0</v>
      </c>
      <c r="H91" s="155"/>
      <c r="I91" s="155"/>
    </row>
  </sheetData>
  <sheetProtection algorithmName="SHA-512" hashValue="qDZF+6J6wVYMklDirzMrdU8a1sqSXUu7ttypEPG7+ZJ6oueApysLlIfZZZrpQj9YKpZRnIFqBbjOwsrNWOxxCg==" saltValue="8AyzytbCgrMNcuYjXCeNFQ==" spinCount="100000" sheet="1" objects="1" scenarios="1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tabColor theme="5" tint="0.39997558519241921"/>
  </sheetPr>
  <dimension ref="A1:K225"/>
  <sheetViews>
    <sheetView tabSelected="1" zoomScaleNormal="100" workbookViewId="0">
      <selection activeCell="E21" sqref="E21"/>
    </sheetView>
  </sheetViews>
  <sheetFormatPr baseColWidth="10" defaultColWidth="11.42578125" defaultRowHeight="15" x14ac:dyDescent="0.25"/>
  <cols>
    <col min="1" max="1" width="21.5703125" style="87" customWidth="1"/>
    <col min="2" max="2" width="45.7109375" style="87" customWidth="1"/>
    <col min="3" max="3" width="24.7109375" style="87" bestFit="1" customWidth="1"/>
    <col min="4" max="4" width="14.5703125" style="87" customWidth="1"/>
    <col min="5" max="5" width="29.140625" style="87" customWidth="1"/>
    <col min="6" max="6" width="38.28515625" style="87" customWidth="1"/>
    <col min="7" max="7" width="20.5703125" style="87" customWidth="1"/>
    <col min="8" max="8" width="5.7109375" style="16" customWidth="1"/>
    <col min="9" max="9" width="7.140625" style="16" customWidth="1"/>
    <col min="10" max="10" width="49.7109375" style="16" customWidth="1"/>
    <col min="11" max="11" width="25.28515625" style="16" customWidth="1"/>
    <col min="12" max="16384" width="11.42578125" style="16"/>
  </cols>
  <sheetData>
    <row r="1" spans="1:11" x14ac:dyDescent="0.25">
      <c r="A1" s="17" t="str">
        <f>Changelog!A1</f>
        <v>EHB_KP_H2_Plan_v1</v>
      </c>
      <c r="B1" s="16"/>
      <c r="C1" s="16"/>
      <c r="D1" s="16"/>
      <c r="E1" s="16"/>
      <c r="F1" s="16"/>
      <c r="G1" s="16"/>
      <c r="H1" s="30"/>
    </row>
    <row r="2" spans="1:11" ht="21" x14ac:dyDescent="0.35">
      <c r="A2" s="18" t="s">
        <v>478</v>
      </c>
      <c r="B2" s="16"/>
      <c r="C2" s="16"/>
      <c r="D2" s="16"/>
      <c r="E2" s="16"/>
      <c r="F2" s="16"/>
      <c r="G2" s="16"/>
    </row>
    <row r="3" spans="1:11" x14ac:dyDescent="0.25">
      <c r="A3" t="s">
        <v>477</v>
      </c>
      <c r="B3" s="16"/>
      <c r="C3" s="16"/>
      <c r="D3" s="16"/>
      <c r="E3" s="16"/>
      <c r="F3" s="16"/>
      <c r="G3" s="16"/>
      <c r="H3" s="30"/>
    </row>
    <row r="4" spans="1:11" ht="33.75" customHeight="1" x14ac:dyDescent="0.25">
      <c r="A4" s="48" t="s">
        <v>174</v>
      </c>
      <c r="B4" s="49"/>
      <c r="C4" s="16"/>
      <c r="D4" s="90" t="s">
        <v>344</v>
      </c>
      <c r="E4" s="91"/>
      <c r="F4" s="92"/>
      <c r="G4" s="16"/>
      <c r="I4" s="245" t="s">
        <v>321</v>
      </c>
      <c r="J4" s="246"/>
      <c r="K4" s="246"/>
    </row>
    <row r="5" spans="1:11" x14ac:dyDescent="0.25">
      <c r="A5" s="44"/>
      <c r="B5" s="46"/>
      <c r="C5" s="16"/>
      <c r="D5" s="44"/>
      <c r="E5" s="45"/>
      <c r="F5" s="46"/>
      <c r="G5" s="16"/>
      <c r="I5" s="39" t="s">
        <v>253</v>
      </c>
      <c r="J5" s="39" t="s">
        <v>280</v>
      </c>
      <c r="K5" s="39" t="s">
        <v>442</v>
      </c>
    </row>
    <row r="6" spans="1:11" x14ac:dyDescent="0.25">
      <c r="A6" s="19" t="s">
        <v>4</v>
      </c>
      <c r="B6" s="33"/>
      <c r="C6" s="16"/>
      <c r="D6" s="93"/>
      <c r="E6" s="94" t="s">
        <v>340</v>
      </c>
      <c r="F6" s="95"/>
      <c r="G6" s="16"/>
      <c r="I6" s="33"/>
      <c r="J6" s="33"/>
      <c r="K6" s="33"/>
    </row>
    <row r="7" spans="1:11" x14ac:dyDescent="0.25">
      <c r="A7" s="19" t="s">
        <v>294</v>
      </c>
      <c r="B7" s="35"/>
      <c r="C7" s="16"/>
      <c r="D7" s="73"/>
      <c r="E7" s="77" t="s">
        <v>341</v>
      </c>
      <c r="F7" s="78"/>
      <c r="G7" s="16"/>
      <c r="I7" s="33"/>
      <c r="J7" s="33"/>
      <c r="K7" s="33"/>
    </row>
    <row r="8" spans="1:11" x14ac:dyDescent="0.25">
      <c r="A8" s="19" t="s">
        <v>295</v>
      </c>
      <c r="B8" s="31"/>
      <c r="C8" s="16"/>
      <c r="D8" s="74">
        <v>123</v>
      </c>
      <c r="E8" s="77" t="s">
        <v>342</v>
      </c>
      <c r="F8" s="78"/>
      <c r="G8" s="16"/>
      <c r="I8" s="31"/>
      <c r="J8" s="33"/>
      <c r="K8" s="33"/>
    </row>
    <row r="9" spans="1:11" x14ac:dyDescent="0.25">
      <c r="A9" s="20" t="s">
        <v>296</v>
      </c>
      <c r="B9" s="52"/>
      <c r="C9" s="16"/>
      <c r="D9" s="79">
        <v>123</v>
      </c>
      <c r="E9" s="75" t="s">
        <v>343</v>
      </c>
      <c r="F9" s="76"/>
      <c r="G9" s="16"/>
      <c r="I9" s="31"/>
      <c r="J9" s="33"/>
      <c r="K9" s="33"/>
    </row>
    <row r="10" spans="1:11" x14ac:dyDescent="0.25">
      <c r="A10" s="19"/>
      <c r="B10" s="36"/>
      <c r="C10" s="16"/>
      <c r="D10" s="80"/>
      <c r="E10" s="75" t="s">
        <v>345</v>
      </c>
      <c r="F10" s="76"/>
      <c r="G10" s="16"/>
      <c r="I10" s="31"/>
      <c r="J10" s="31"/>
      <c r="K10" s="31"/>
    </row>
    <row r="11" spans="1:11" x14ac:dyDescent="0.25">
      <c r="A11" s="44" t="s">
        <v>388</v>
      </c>
      <c r="B11" s="46"/>
      <c r="C11" s="36"/>
      <c r="D11" s="36"/>
      <c r="E11" s="36"/>
      <c r="F11" s="36"/>
      <c r="G11" s="36"/>
      <c r="I11" s="31"/>
      <c r="J11" s="31"/>
      <c r="K11" s="31"/>
    </row>
    <row r="12" spans="1:11" x14ac:dyDescent="0.25">
      <c r="A12" s="23" t="s">
        <v>444</v>
      </c>
      <c r="B12" s="160">
        <v>2026</v>
      </c>
      <c r="C12" s="36"/>
      <c r="D12" s="36"/>
      <c r="E12" s="36"/>
      <c r="F12" s="36"/>
      <c r="G12" s="36"/>
      <c r="I12" s="31"/>
      <c r="J12" s="31"/>
      <c r="K12" s="31"/>
    </row>
    <row r="13" spans="1:11" x14ac:dyDescent="0.25">
      <c r="A13" s="23"/>
      <c r="B13" s="161"/>
      <c r="C13" s="36"/>
      <c r="D13" s="36"/>
      <c r="E13" s="36"/>
      <c r="F13" s="36"/>
      <c r="G13" s="36"/>
      <c r="I13" s="31"/>
      <c r="J13" s="31"/>
      <c r="K13" s="31"/>
    </row>
    <row r="14" spans="1:11" ht="15.75" x14ac:dyDescent="0.25">
      <c r="A14" s="27" t="s">
        <v>297</v>
      </c>
      <c r="B14" s="33" t="s">
        <v>476</v>
      </c>
      <c r="C14" s="16"/>
      <c r="F14" s="16"/>
      <c r="G14" s="16"/>
      <c r="I14" s="31"/>
      <c r="J14" s="31"/>
      <c r="K14" s="31"/>
    </row>
    <row r="15" spans="1:11" x14ac:dyDescent="0.25">
      <c r="A15" s="16"/>
      <c r="B15" s="16"/>
      <c r="C15" s="16"/>
      <c r="F15" s="16"/>
      <c r="G15" s="16"/>
      <c r="I15" s="31"/>
      <c r="J15" s="31"/>
      <c r="K15" s="31"/>
    </row>
    <row r="16" spans="1:11" ht="15.75" x14ac:dyDescent="0.25">
      <c r="A16" s="37" t="str">
        <f>CONCATENATE("II. Angaben zum ",B14)</f>
        <v>II. Angaben zum Netzbetreiber/Pächter</v>
      </c>
      <c r="B16" s="38"/>
      <c r="C16" s="16"/>
      <c r="D16" s="16"/>
      <c r="E16" s="16"/>
      <c r="F16" s="16"/>
      <c r="G16" s="16"/>
      <c r="I16" s="31"/>
      <c r="J16" s="31"/>
      <c r="K16" s="31"/>
    </row>
    <row r="17" spans="1:11" s="28" customFormat="1" ht="18" customHeight="1" x14ac:dyDescent="0.25">
      <c r="A17" s="23" t="s">
        <v>0</v>
      </c>
      <c r="B17" s="31"/>
      <c r="I17" s="31"/>
      <c r="J17" s="31"/>
      <c r="K17" s="31"/>
    </row>
    <row r="18" spans="1:11" ht="15.75" thickBot="1" x14ac:dyDescent="0.3">
      <c r="A18" s="109" t="str">
        <f>IF(B14="Subverpächter","Subverpächternummer:",IF(B14="Dienstleister","Dienstleisternummer:","Verpächternummer:"))</f>
        <v>Verpächternummer:</v>
      </c>
      <c r="B18" s="110"/>
      <c r="C18" s="16"/>
      <c r="D18" s="16"/>
      <c r="E18" s="16"/>
      <c r="F18" s="16"/>
      <c r="G18" s="16"/>
      <c r="I18" s="31"/>
      <c r="J18" s="31"/>
      <c r="K18" s="31"/>
    </row>
    <row r="19" spans="1:11" ht="15.75" thickBot="1" x14ac:dyDescent="0.3">
      <c r="A19" s="113" t="s">
        <v>293</v>
      </c>
      <c r="B19" s="126" t="str">
        <f>IF(B14="Subverpächter",CONCATENATE("SVP",B18),IF(B14="Dienstleister",CONCATENATE("DL",B18),IF(B14="Verpächter",CONCATENATE("VP",B18),IF(B14="Verpächter und Dienstleister",CONCATENATE("VPD",B18),CONCATENATE("NB",B8)))))</f>
        <v>NB</v>
      </c>
      <c r="C19" s="16"/>
      <c r="D19" s="16"/>
      <c r="E19" s="16"/>
      <c r="F19" s="16"/>
      <c r="G19" s="16"/>
      <c r="I19" s="31"/>
      <c r="J19" s="31"/>
      <c r="K19" s="31"/>
    </row>
    <row r="20" spans="1:11" x14ac:dyDescent="0.25">
      <c r="A20" s="111" t="s">
        <v>1</v>
      </c>
      <c r="B20" s="112"/>
      <c r="C20" s="16"/>
      <c r="D20" s="16"/>
      <c r="E20" s="16"/>
      <c r="F20" s="16"/>
      <c r="G20" s="16"/>
      <c r="I20" s="31"/>
      <c r="J20" s="31"/>
      <c r="K20" s="31"/>
    </row>
    <row r="21" spans="1:11" x14ac:dyDescent="0.25">
      <c r="A21" s="23" t="s">
        <v>2</v>
      </c>
      <c r="B21" s="81"/>
      <c r="C21" s="16"/>
      <c r="D21" s="16"/>
      <c r="E21" s="16"/>
      <c r="F21" s="16"/>
      <c r="G21" s="16"/>
      <c r="I21" s="31"/>
      <c r="J21" s="31"/>
      <c r="K21" s="31"/>
    </row>
    <row r="22" spans="1:11" x14ac:dyDescent="0.25">
      <c r="A22" s="23" t="s">
        <v>3</v>
      </c>
      <c r="B22" s="81"/>
      <c r="C22" s="16"/>
      <c r="D22" s="16"/>
      <c r="E22" s="16"/>
      <c r="F22" s="16"/>
      <c r="G22" s="16"/>
      <c r="I22" s="31"/>
      <c r="J22" s="31"/>
      <c r="K22" s="31"/>
    </row>
    <row r="23" spans="1:11" x14ac:dyDescent="0.25">
      <c r="A23" s="16"/>
      <c r="B23" s="16"/>
      <c r="C23" s="21"/>
      <c r="D23" s="16"/>
      <c r="E23" s="16"/>
      <c r="F23" s="16"/>
      <c r="G23" s="16"/>
      <c r="I23" s="31"/>
      <c r="J23" s="31"/>
      <c r="K23" s="31"/>
    </row>
    <row r="24" spans="1:11" ht="18" customHeight="1" x14ac:dyDescent="0.25">
      <c r="A24" s="51" t="str">
        <f>IF($B$14="Netzbetreiber/Pächter","III. Informationen zur an den Netzbetreiber überlassenen Netzinfrastruktur (VP) und zu Vertragsverhältnissen zum Bezug von Dienstleistungen","III. Informationen zur an den Verpächter überlassenen Netzinfrastruktur (SVP)")</f>
        <v>III. Informationen zur an den Netzbetreiber überlassenen Netzinfrastruktur (VP) und zu Vertragsverhältnissen zum Bezug von Dienstleistungen</v>
      </c>
      <c r="B24" s="41"/>
      <c r="C24" s="41"/>
      <c r="D24" s="41"/>
      <c r="E24" s="41"/>
      <c r="F24" s="41"/>
      <c r="G24" s="47"/>
      <c r="I24" s="31"/>
      <c r="J24" s="31"/>
      <c r="K24" s="31"/>
    </row>
    <row r="25" spans="1:11" ht="48" customHeight="1" x14ac:dyDescent="0.25">
      <c r="A25" s="40" t="s">
        <v>304</v>
      </c>
      <c r="B25" s="39" t="s">
        <v>4</v>
      </c>
      <c r="C25" s="39" t="s">
        <v>298</v>
      </c>
      <c r="D25" s="40" t="str">
        <f>CONCATENATE("abgerechnete Kosten im Jahr ",B12)</f>
        <v>abgerechnete Kosten im Jahr 2026</v>
      </c>
      <c r="E25" s="39" t="s">
        <v>5</v>
      </c>
      <c r="F25" s="39" t="s">
        <v>277</v>
      </c>
      <c r="G25" s="40" t="s">
        <v>320</v>
      </c>
      <c r="I25" s="31"/>
      <c r="J25" s="31"/>
      <c r="K25" s="31"/>
    </row>
    <row r="26" spans="1:11" s="28" customFormat="1" ht="18" customHeight="1" x14ac:dyDescent="0.25">
      <c r="A26" s="31"/>
      <c r="B26" s="33"/>
      <c r="C26" s="31"/>
      <c r="D26" s="31"/>
      <c r="E26" s="31"/>
      <c r="F26" s="31"/>
      <c r="G26" s="34"/>
      <c r="I26" s="31"/>
      <c r="J26" s="31"/>
      <c r="K26" s="31"/>
    </row>
    <row r="27" spans="1:11" x14ac:dyDescent="0.25">
      <c r="A27" s="31"/>
      <c r="B27" s="31"/>
      <c r="C27" s="31"/>
      <c r="D27" s="31"/>
      <c r="E27" s="31"/>
      <c r="F27" s="31"/>
      <c r="G27" s="32"/>
      <c r="I27" s="31"/>
      <c r="J27" s="31"/>
      <c r="K27" s="31"/>
    </row>
    <row r="28" spans="1:11" x14ac:dyDescent="0.25">
      <c r="A28" s="31"/>
      <c r="B28" s="33"/>
      <c r="C28" s="31"/>
      <c r="D28" s="31"/>
      <c r="E28" s="31"/>
      <c r="F28" s="31"/>
      <c r="G28" s="32"/>
      <c r="I28" s="31"/>
      <c r="J28" s="31"/>
      <c r="K28" s="31"/>
    </row>
    <row r="29" spans="1:11" x14ac:dyDescent="0.25">
      <c r="A29" s="31"/>
      <c r="B29" s="33"/>
      <c r="C29" s="31"/>
      <c r="D29" s="31"/>
      <c r="E29" s="31"/>
      <c r="F29" s="31"/>
      <c r="G29" s="34"/>
      <c r="I29" s="31"/>
      <c r="J29" s="31"/>
      <c r="K29" s="31"/>
    </row>
    <row r="30" spans="1:11" x14ac:dyDescent="0.25">
      <c r="A30" s="31"/>
      <c r="B30" s="33"/>
      <c r="C30" s="31"/>
      <c r="D30" s="31"/>
      <c r="E30" s="31"/>
      <c r="F30" s="31"/>
      <c r="G30" s="34"/>
      <c r="I30" s="31"/>
      <c r="J30" s="31"/>
      <c r="K30" s="31"/>
    </row>
    <row r="31" spans="1:11" x14ac:dyDescent="0.25">
      <c r="A31" s="31"/>
      <c r="B31" s="33"/>
      <c r="C31" s="31"/>
      <c r="D31" s="31"/>
      <c r="E31" s="31"/>
      <c r="F31" s="31"/>
      <c r="G31" s="34"/>
      <c r="I31" s="31"/>
      <c r="J31" s="31"/>
      <c r="K31" s="31"/>
    </row>
    <row r="32" spans="1:11" x14ac:dyDescent="0.25">
      <c r="A32" s="31"/>
      <c r="B32" s="33"/>
      <c r="C32" s="31"/>
      <c r="D32" s="31"/>
      <c r="E32" s="31"/>
      <c r="F32" s="31"/>
      <c r="G32" s="34"/>
      <c r="I32" s="31"/>
      <c r="J32" s="31"/>
      <c r="K32" s="31"/>
    </row>
    <row r="33" spans="1:11" x14ac:dyDescent="0.25">
      <c r="A33" s="31"/>
      <c r="B33" s="33"/>
      <c r="C33" s="31"/>
      <c r="D33" s="31"/>
      <c r="E33" s="31"/>
      <c r="F33" s="31"/>
      <c r="G33" s="34"/>
      <c r="I33" s="31"/>
      <c r="J33" s="31"/>
      <c r="K33" s="31"/>
    </row>
    <row r="34" spans="1:11" x14ac:dyDescent="0.25">
      <c r="A34" s="31"/>
      <c r="B34" s="33"/>
      <c r="C34" s="31"/>
      <c r="D34" s="31"/>
      <c r="E34" s="31"/>
      <c r="F34" s="31"/>
      <c r="G34" s="34"/>
      <c r="I34" s="31"/>
      <c r="J34" s="31"/>
      <c r="K34" s="31"/>
    </row>
    <row r="35" spans="1:11" x14ac:dyDescent="0.25">
      <c r="A35" s="31"/>
      <c r="B35" s="33"/>
      <c r="C35" s="31"/>
      <c r="D35" s="31"/>
      <c r="E35" s="31"/>
      <c r="F35" s="31"/>
      <c r="G35" s="34"/>
      <c r="I35" s="31"/>
      <c r="J35" s="31"/>
      <c r="K35" s="31"/>
    </row>
    <row r="36" spans="1:11" x14ac:dyDescent="0.25">
      <c r="A36" s="31"/>
      <c r="B36" s="33"/>
      <c r="C36" s="31"/>
      <c r="D36" s="31"/>
      <c r="E36" s="31"/>
      <c r="F36" s="31"/>
      <c r="G36" s="34"/>
      <c r="I36" s="31"/>
      <c r="J36" s="31"/>
      <c r="K36" s="31"/>
    </row>
    <row r="37" spans="1:11" x14ac:dyDescent="0.25">
      <c r="A37" s="31"/>
      <c r="B37" s="33"/>
      <c r="C37" s="31"/>
      <c r="D37" s="31"/>
      <c r="E37" s="31"/>
      <c r="F37" s="31"/>
      <c r="G37" s="34"/>
      <c r="I37" s="31"/>
      <c r="J37" s="31"/>
      <c r="K37" s="31"/>
    </row>
    <row r="38" spans="1:11" x14ac:dyDescent="0.25">
      <c r="A38" s="31"/>
      <c r="B38" s="33"/>
      <c r="C38" s="31"/>
      <c r="D38" s="31"/>
      <c r="E38" s="31"/>
      <c r="F38" s="31"/>
      <c r="G38" s="34"/>
      <c r="I38" s="31"/>
      <c r="J38" s="31"/>
      <c r="K38" s="31"/>
    </row>
    <row r="39" spans="1:11" x14ac:dyDescent="0.25">
      <c r="A39" s="31"/>
      <c r="B39" s="33"/>
      <c r="C39" s="31"/>
      <c r="D39" s="31"/>
      <c r="E39" s="31"/>
      <c r="F39" s="31"/>
      <c r="G39" s="34"/>
      <c r="I39" s="31"/>
      <c r="J39" s="31"/>
      <c r="K39" s="31"/>
    </row>
    <row r="40" spans="1:11" x14ac:dyDescent="0.25">
      <c r="A40" s="31"/>
      <c r="B40" s="33"/>
      <c r="C40" s="31"/>
      <c r="D40" s="31"/>
      <c r="E40" s="31"/>
      <c r="F40" s="31"/>
      <c r="G40" s="34"/>
      <c r="I40" s="31"/>
      <c r="J40" s="31"/>
      <c r="K40" s="31"/>
    </row>
    <row r="41" spans="1:11" x14ac:dyDescent="0.25">
      <c r="A41" s="31"/>
      <c r="B41" s="33"/>
      <c r="C41" s="31"/>
      <c r="D41" s="31"/>
      <c r="E41" s="31"/>
      <c r="F41" s="31"/>
      <c r="G41" s="34"/>
      <c r="I41" s="31"/>
      <c r="J41" s="31"/>
      <c r="K41" s="31"/>
    </row>
    <row r="42" spans="1:11" x14ac:dyDescent="0.25">
      <c r="A42" s="31"/>
      <c r="B42" s="33"/>
      <c r="C42" s="31"/>
      <c r="D42" s="31"/>
      <c r="E42" s="31"/>
      <c r="F42" s="31"/>
      <c r="G42" s="34"/>
      <c r="I42" s="31"/>
      <c r="J42" s="31"/>
      <c r="K42" s="31"/>
    </row>
    <row r="43" spans="1:11" x14ac:dyDescent="0.25">
      <c r="A43" s="31"/>
      <c r="B43" s="33"/>
      <c r="C43" s="31"/>
      <c r="D43" s="31"/>
      <c r="E43" s="31"/>
      <c r="F43" s="31"/>
      <c r="G43" s="34"/>
      <c r="I43" s="31"/>
      <c r="J43" s="31"/>
      <c r="K43" s="31"/>
    </row>
    <row r="44" spans="1:11" x14ac:dyDescent="0.25">
      <c r="A44" s="31"/>
      <c r="B44" s="33"/>
      <c r="C44" s="31"/>
      <c r="D44" s="31"/>
      <c r="E44" s="31"/>
      <c r="F44" s="31"/>
      <c r="G44" s="34"/>
      <c r="I44" s="31"/>
      <c r="J44" s="31"/>
      <c r="K44" s="31"/>
    </row>
    <row r="45" spans="1:11" x14ac:dyDescent="0.25">
      <c r="A45" s="31"/>
      <c r="B45" s="33"/>
      <c r="C45" s="31"/>
      <c r="D45" s="31"/>
      <c r="E45" s="31"/>
      <c r="F45" s="31"/>
      <c r="G45" s="34"/>
      <c r="I45" s="31"/>
      <c r="J45" s="31"/>
      <c r="K45" s="31"/>
    </row>
    <row r="46" spans="1:11" x14ac:dyDescent="0.25">
      <c r="A46" s="31"/>
      <c r="B46" s="33"/>
      <c r="C46" s="31"/>
      <c r="D46" s="31"/>
      <c r="E46" s="31"/>
      <c r="F46" s="31"/>
      <c r="G46" s="34"/>
      <c r="I46" s="31"/>
      <c r="J46" s="31"/>
      <c r="K46" s="31"/>
    </row>
    <row r="47" spans="1:11" x14ac:dyDescent="0.25">
      <c r="A47" s="31"/>
      <c r="B47" s="33"/>
      <c r="C47" s="31"/>
      <c r="D47" s="31"/>
      <c r="E47" s="31"/>
      <c r="F47" s="31"/>
      <c r="G47" s="34"/>
      <c r="I47" s="31"/>
      <c r="J47" s="31"/>
      <c r="K47" s="31"/>
    </row>
    <row r="48" spans="1:11" x14ac:dyDescent="0.25">
      <c r="A48" s="31"/>
      <c r="B48" s="33"/>
      <c r="C48" s="31"/>
      <c r="D48" s="31"/>
      <c r="E48" s="31"/>
      <c r="F48" s="31"/>
      <c r="G48" s="34"/>
      <c r="I48" s="31"/>
      <c r="J48" s="31"/>
      <c r="K48" s="31"/>
    </row>
    <row r="49" spans="1:11" x14ac:dyDescent="0.25">
      <c r="A49" s="31"/>
      <c r="B49" s="33"/>
      <c r="C49" s="31"/>
      <c r="D49" s="31"/>
      <c r="E49" s="31"/>
      <c r="F49" s="31"/>
      <c r="G49" s="34"/>
      <c r="I49" s="31"/>
      <c r="J49" s="31"/>
      <c r="K49" s="31"/>
    </row>
    <row r="50" spans="1:11" x14ac:dyDescent="0.25">
      <c r="A50" s="31"/>
      <c r="B50" s="33"/>
      <c r="C50" s="31"/>
      <c r="D50" s="31"/>
      <c r="E50" s="31"/>
      <c r="F50" s="31"/>
      <c r="G50" s="34"/>
      <c r="I50" s="31"/>
      <c r="J50" s="31"/>
      <c r="K50" s="31"/>
    </row>
    <row r="51" spans="1:11" x14ac:dyDescent="0.25">
      <c r="A51" s="31"/>
      <c r="B51" s="33"/>
      <c r="C51" s="31"/>
      <c r="D51" s="31"/>
      <c r="E51" s="31"/>
      <c r="F51" s="31"/>
      <c r="G51" s="34"/>
      <c r="I51" s="31"/>
      <c r="J51" s="31"/>
      <c r="K51" s="31"/>
    </row>
    <row r="52" spans="1:11" x14ac:dyDescent="0.25">
      <c r="A52" s="31"/>
      <c r="B52" s="33"/>
      <c r="C52" s="31"/>
      <c r="D52" s="31"/>
      <c r="E52" s="31"/>
      <c r="F52" s="31"/>
      <c r="G52" s="34"/>
      <c r="I52" s="31"/>
      <c r="J52" s="31"/>
      <c r="K52" s="31"/>
    </row>
    <row r="53" spans="1:11" x14ac:dyDescent="0.25">
      <c r="A53" s="31"/>
      <c r="B53" s="33"/>
      <c r="C53" s="31"/>
      <c r="D53" s="31"/>
      <c r="E53" s="31"/>
      <c r="F53" s="31"/>
      <c r="G53" s="34"/>
      <c r="I53" s="31"/>
      <c r="J53" s="31"/>
      <c r="K53" s="31"/>
    </row>
    <row r="54" spans="1:11" x14ac:dyDescent="0.25">
      <c r="A54" s="31"/>
      <c r="B54" s="33"/>
      <c r="C54" s="31"/>
      <c r="D54" s="31"/>
      <c r="E54" s="31"/>
      <c r="F54" s="31"/>
      <c r="G54" s="34"/>
      <c r="I54" s="31"/>
      <c r="J54" s="31"/>
      <c r="K54" s="31"/>
    </row>
    <row r="55" spans="1:11" x14ac:dyDescent="0.25">
      <c r="A55" s="31"/>
      <c r="B55" s="33"/>
      <c r="C55" s="31"/>
      <c r="D55" s="31"/>
      <c r="E55" s="31"/>
      <c r="F55" s="31"/>
      <c r="G55" s="34"/>
      <c r="I55" s="31"/>
      <c r="J55" s="31"/>
      <c r="K55" s="31"/>
    </row>
    <row r="56" spans="1:11" x14ac:dyDescent="0.25">
      <c r="A56" s="31"/>
      <c r="B56" s="33"/>
      <c r="C56" s="31"/>
      <c r="D56" s="31"/>
      <c r="E56" s="31"/>
      <c r="F56" s="31"/>
      <c r="G56" s="34"/>
      <c r="I56" s="31"/>
      <c r="J56" s="31"/>
      <c r="K56" s="31"/>
    </row>
    <row r="57" spans="1:11" x14ac:dyDescent="0.25">
      <c r="A57" s="31"/>
      <c r="B57" s="33"/>
      <c r="C57" s="31"/>
      <c r="D57" s="31"/>
      <c r="E57" s="31"/>
      <c r="F57" s="31"/>
      <c r="G57" s="34"/>
      <c r="I57" s="31"/>
      <c r="J57" s="31"/>
      <c r="K57" s="31"/>
    </row>
    <row r="58" spans="1:11" x14ac:dyDescent="0.25">
      <c r="A58" s="31"/>
      <c r="B58" s="33"/>
      <c r="C58" s="31"/>
      <c r="D58" s="31"/>
      <c r="E58" s="31"/>
      <c r="F58" s="31"/>
      <c r="G58" s="34"/>
      <c r="I58" s="31"/>
      <c r="J58" s="31"/>
      <c r="K58" s="31"/>
    </row>
    <row r="59" spans="1:11" x14ac:dyDescent="0.25">
      <c r="A59" s="31"/>
      <c r="B59" s="33"/>
      <c r="C59" s="31"/>
      <c r="D59" s="31"/>
      <c r="E59" s="31"/>
      <c r="F59" s="31"/>
      <c r="G59" s="34"/>
      <c r="I59" s="31"/>
      <c r="J59" s="31"/>
      <c r="K59" s="31"/>
    </row>
    <row r="60" spans="1:11" x14ac:dyDescent="0.25">
      <c r="A60" s="31"/>
      <c r="B60" s="33"/>
      <c r="C60" s="31"/>
      <c r="D60" s="31"/>
      <c r="E60" s="31"/>
      <c r="F60" s="31"/>
      <c r="G60" s="34"/>
      <c r="I60" s="31"/>
      <c r="J60" s="31"/>
      <c r="K60" s="31"/>
    </row>
    <row r="61" spans="1:11" x14ac:dyDescent="0.25">
      <c r="A61" s="31"/>
      <c r="B61" s="33"/>
      <c r="C61" s="31"/>
      <c r="D61" s="31"/>
      <c r="E61" s="31"/>
      <c r="F61" s="31"/>
      <c r="G61" s="34"/>
      <c r="I61" s="31"/>
      <c r="J61" s="31"/>
      <c r="K61" s="31"/>
    </row>
    <row r="62" spans="1:11" x14ac:dyDescent="0.25">
      <c r="A62" s="31"/>
      <c r="B62" s="33"/>
      <c r="C62" s="31"/>
      <c r="D62" s="31"/>
      <c r="E62" s="31"/>
      <c r="F62" s="31"/>
      <c r="G62" s="34"/>
      <c r="I62" s="31"/>
      <c r="J62" s="31"/>
      <c r="K62" s="31"/>
    </row>
    <row r="63" spans="1:11" x14ac:dyDescent="0.25">
      <c r="A63" s="31"/>
      <c r="B63" s="33"/>
      <c r="C63" s="31"/>
      <c r="D63" s="31"/>
      <c r="E63" s="31"/>
      <c r="F63" s="31"/>
      <c r="G63" s="34"/>
      <c r="I63" s="31"/>
      <c r="J63" s="31"/>
      <c r="K63" s="31"/>
    </row>
    <row r="64" spans="1:11" x14ac:dyDescent="0.25">
      <c r="A64" s="31"/>
      <c r="B64" s="33"/>
      <c r="C64" s="31"/>
      <c r="D64" s="31"/>
      <c r="E64" s="31"/>
      <c r="F64" s="31"/>
      <c r="G64" s="34"/>
      <c r="I64" s="31"/>
      <c r="J64" s="31"/>
      <c r="K64" s="31"/>
    </row>
    <row r="65" spans="1:11" x14ac:dyDescent="0.25">
      <c r="A65" s="31"/>
      <c r="B65" s="33"/>
      <c r="C65" s="31"/>
      <c r="D65" s="31"/>
      <c r="E65" s="31"/>
      <c r="F65" s="31"/>
      <c r="G65" s="34"/>
      <c r="I65" s="31"/>
      <c r="J65" s="31"/>
      <c r="K65" s="31"/>
    </row>
    <row r="66" spans="1:11" x14ac:dyDescent="0.25">
      <c r="A66" s="31"/>
      <c r="B66" s="33"/>
      <c r="C66" s="31"/>
      <c r="D66" s="31"/>
      <c r="E66" s="31"/>
      <c r="F66" s="31"/>
      <c r="G66" s="34"/>
      <c r="I66" s="31"/>
      <c r="J66" s="31"/>
      <c r="K66" s="31"/>
    </row>
    <row r="67" spans="1:11" x14ac:dyDescent="0.25">
      <c r="A67" s="31"/>
      <c r="B67" s="33"/>
      <c r="C67" s="31"/>
      <c r="D67" s="31"/>
      <c r="E67" s="31"/>
      <c r="F67" s="31"/>
      <c r="G67" s="34"/>
      <c r="I67" s="31"/>
      <c r="J67" s="31"/>
      <c r="K67" s="31"/>
    </row>
    <row r="68" spans="1:11" x14ac:dyDescent="0.25">
      <c r="A68" s="31"/>
      <c r="B68" s="33"/>
      <c r="C68" s="31"/>
      <c r="D68" s="31"/>
      <c r="E68" s="31"/>
      <c r="F68" s="31"/>
      <c r="G68" s="34"/>
      <c r="I68" s="31"/>
      <c r="J68" s="31"/>
      <c r="K68" s="31"/>
    </row>
    <row r="69" spans="1:11" x14ac:dyDescent="0.25">
      <c r="A69" s="31"/>
      <c r="B69" s="33"/>
      <c r="C69" s="31"/>
      <c r="D69" s="31"/>
      <c r="E69" s="31"/>
      <c r="F69" s="31"/>
      <c r="G69" s="34"/>
      <c r="I69" s="31"/>
      <c r="J69" s="31"/>
      <c r="K69" s="31"/>
    </row>
    <row r="70" spans="1:11" x14ac:dyDescent="0.25">
      <c r="A70" s="31"/>
      <c r="B70" s="33"/>
      <c r="C70" s="31"/>
      <c r="D70" s="31"/>
      <c r="E70" s="31"/>
      <c r="F70" s="31"/>
      <c r="G70" s="34"/>
      <c r="I70" s="31"/>
      <c r="J70" s="31"/>
      <c r="K70" s="31"/>
    </row>
    <row r="71" spans="1:11" x14ac:dyDescent="0.25">
      <c r="A71" s="31"/>
      <c r="B71" s="33"/>
      <c r="C71" s="31"/>
      <c r="D71" s="31"/>
      <c r="E71" s="31"/>
      <c r="F71" s="31"/>
      <c r="G71" s="34"/>
      <c r="I71" s="31"/>
      <c r="J71" s="31"/>
      <c r="K71" s="31"/>
    </row>
    <row r="72" spans="1:11" x14ac:dyDescent="0.25">
      <c r="A72" s="31"/>
      <c r="B72" s="33"/>
      <c r="C72" s="31"/>
      <c r="D72" s="31"/>
      <c r="E72" s="31"/>
      <c r="F72" s="31"/>
      <c r="G72" s="34"/>
      <c r="I72" s="31"/>
      <c r="J72" s="31"/>
      <c r="K72" s="31"/>
    </row>
    <row r="73" spans="1:11" x14ac:dyDescent="0.25">
      <c r="A73" s="31"/>
      <c r="B73" s="33"/>
      <c r="C73" s="31"/>
      <c r="D73" s="31"/>
      <c r="E73" s="31"/>
      <c r="F73" s="31"/>
      <c r="G73" s="34"/>
      <c r="I73" s="31"/>
      <c r="J73" s="31"/>
      <c r="K73" s="31"/>
    </row>
    <row r="74" spans="1:11" x14ac:dyDescent="0.25">
      <c r="A74" s="31"/>
      <c r="B74" s="33"/>
      <c r="C74" s="31"/>
      <c r="D74" s="31"/>
      <c r="E74" s="31"/>
      <c r="F74" s="31"/>
      <c r="G74" s="34"/>
      <c r="I74" s="31"/>
      <c r="J74" s="31"/>
      <c r="K74" s="31"/>
    </row>
    <row r="75" spans="1:11" x14ac:dyDescent="0.25">
      <c r="A75" s="31"/>
      <c r="B75" s="33"/>
      <c r="C75" s="31"/>
      <c r="D75" s="31"/>
      <c r="E75" s="31"/>
      <c r="F75" s="31"/>
      <c r="G75" s="34"/>
      <c r="I75" s="31"/>
      <c r="J75" s="31"/>
      <c r="K75" s="31"/>
    </row>
    <row r="76" spans="1:11" x14ac:dyDescent="0.25">
      <c r="A76" s="31"/>
      <c r="B76" s="33"/>
      <c r="C76" s="31"/>
      <c r="D76" s="31"/>
      <c r="E76" s="31"/>
      <c r="F76" s="31"/>
      <c r="G76" s="34"/>
      <c r="I76" s="31"/>
      <c r="J76" s="31"/>
      <c r="K76" s="31"/>
    </row>
    <row r="77" spans="1:11" x14ac:dyDescent="0.25">
      <c r="A77" s="31"/>
      <c r="B77" s="33"/>
      <c r="C77" s="31"/>
      <c r="D77" s="31"/>
      <c r="E77" s="31"/>
      <c r="F77" s="31"/>
      <c r="G77" s="34"/>
      <c r="I77" s="31"/>
      <c r="J77" s="31"/>
      <c r="K77" s="31"/>
    </row>
    <row r="78" spans="1:11" x14ac:dyDescent="0.25">
      <c r="A78" s="31"/>
      <c r="B78" s="33"/>
      <c r="C78" s="31"/>
      <c r="D78" s="31"/>
      <c r="E78" s="31"/>
      <c r="F78" s="31"/>
      <c r="G78" s="34"/>
      <c r="I78" s="31"/>
      <c r="J78" s="31"/>
      <c r="K78" s="31"/>
    </row>
    <row r="79" spans="1:11" x14ac:dyDescent="0.25">
      <c r="A79" s="31"/>
      <c r="B79" s="33"/>
      <c r="C79" s="31"/>
      <c r="D79" s="31"/>
      <c r="E79" s="31"/>
      <c r="F79" s="31"/>
      <c r="G79" s="34"/>
      <c r="I79" s="31"/>
      <c r="J79" s="31"/>
      <c r="K79" s="31"/>
    </row>
    <row r="80" spans="1:11" x14ac:dyDescent="0.25">
      <c r="A80" s="31"/>
      <c r="B80" s="33"/>
      <c r="C80" s="31"/>
      <c r="D80" s="31"/>
      <c r="E80" s="31"/>
      <c r="F80" s="31"/>
      <c r="G80" s="34"/>
      <c r="I80" s="31"/>
      <c r="J80" s="31"/>
      <c r="K80" s="31"/>
    </row>
    <row r="81" spans="1:11" x14ac:dyDescent="0.25">
      <c r="A81" s="31"/>
      <c r="B81" s="33"/>
      <c r="C81" s="31"/>
      <c r="D81" s="31"/>
      <c r="E81" s="31"/>
      <c r="F81" s="31"/>
      <c r="G81" s="34"/>
      <c r="I81" s="31"/>
      <c r="J81" s="31"/>
      <c r="K81" s="31"/>
    </row>
    <row r="82" spans="1:11" x14ac:dyDescent="0.25">
      <c r="A82" s="31"/>
      <c r="B82" s="33"/>
      <c r="C82" s="31"/>
      <c r="D82" s="31"/>
      <c r="E82" s="31"/>
      <c r="F82" s="31"/>
      <c r="G82" s="34"/>
      <c r="I82" s="31"/>
      <c r="J82" s="31"/>
      <c r="K82" s="31"/>
    </row>
    <row r="83" spans="1:11" x14ac:dyDescent="0.25">
      <c r="A83" s="31"/>
      <c r="B83" s="33"/>
      <c r="C83" s="31"/>
      <c r="D83" s="31"/>
      <c r="E83" s="31"/>
      <c r="F83" s="31"/>
      <c r="G83" s="34"/>
      <c r="I83" s="31"/>
      <c r="J83" s="31"/>
      <c r="K83" s="31"/>
    </row>
    <row r="84" spans="1:11" x14ac:dyDescent="0.25">
      <c r="A84" s="31"/>
      <c r="B84" s="33"/>
      <c r="C84" s="31"/>
      <c r="D84" s="31"/>
      <c r="E84" s="31"/>
      <c r="F84" s="31"/>
      <c r="G84" s="34"/>
      <c r="I84" s="31"/>
      <c r="J84" s="31"/>
      <c r="K84" s="31"/>
    </row>
    <row r="85" spans="1:11" x14ac:dyDescent="0.25">
      <c r="A85" s="31"/>
      <c r="B85" s="33"/>
      <c r="C85" s="31"/>
      <c r="D85" s="31"/>
      <c r="E85" s="31"/>
      <c r="F85" s="31"/>
      <c r="G85" s="34"/>
      <c r="I85" s="31"/>
      <c r="J85" s="31"/>
      <c r="K85" s="31"/>
    </row>
    <row r="86" spans="1:11" x14ac:dyDescent="0.25">
      <c r="A86" s="31"/>
      <c r="B86" s="33"/>
      <c r="C86" s="31"/>
      <c r="D86" s="31"/>
      <c r="E86" s="31"/>
      <c r="F86" s="31"/>
      <c r="G86" s="34"/>
      <c r="I86" s="31"/>
      <c r="J86" s="31"/>
      <c r="K86" s="31"/>
    </row>
    <row r="87" spans="1:11" x14ac:dyDescent="0.25">
      <c r="A87" s="31"/>
      <c r="B87" s="33"/>
      <c r="C87" s="31"/>
      <c r="D87" s="31"/>
      <c r="E87" s="31"/>
      <c r="F87" s="31"/>
      <c r="G87" s="34"/>
      <c r="I87" s="31"/>
      <c r="J87" s="31"/>
      <c r="K87" s="31"/>
    </row>
    <row r="88" spans="1:11" x14ac:dyDescent="0.25">
      <c r="A88" s="31"/>
      <c r="B88" s="33"/>
      <c r="C88" s="31"/>
      <c r="D88" s="31"/>
      <c r="E88" s="31"/>
      <c r="F88" s="31"/>
      <c r="G88" s="34"/>
      <c r="I88" s="31"/>
      <c r="J88" s="31"/>
      <c r="K88" s="31"/>
    </row>
    <row r="89" spans="1:11" x14ac:dyDescent="0.25">
      <c r="A89" s="31"/>
      <c r="B89" s="33"/>
      <c r="C89" s="31"/>
      <c r="D89" s="31"/>
      <c r="E89" s="31"/>
      <c r="F89" s="31"/>
      <c r="G89" s="34"/>
      <c r="I89" s="31"/>
      <c r="J89" s="31"/>
      <c r="K89" s="31"/>
    </row>
    <row r="90" spans="1:11" x14ac:dyDescent="0.25">
      <c r="A90" s="31"/>
      <c r="B90" s="33"/>
      <c r="C90" s="31"/>
      <c r="D90" s="31"/>
      <c r="E90" s="31"/>
      <c r="F90" s="31"/>
      <c r="G90" s="34"/>
      <c r="I90" s="31"/>
      <c r="J90" s="31"/>
      <c r="K90" s="31"/>
    </row>
    <row r="91" spans="1:11" x14ac:dyDescent="0.25">
      <c r="A91" s="31"/>
      <c r="B91" s="33"/>
      <c r="C91" s="31"/>
      <c r="D91" s="31"/>
      <c r="E91" s="31"/>
      <c r="F91" s="31"/>
      <c r="G91" s="34"/>
      <c r="I91" s="31"/>
      <c r="J91" s="31"/>
      <c r="K91" s="31"/>
    </row>
    <row r="92" spans="1:11" x14ac:dyDescent="0.25">
      <c r="A92" s="31"/>
      <c r="B92" s="33"/>
      <c r="C92" s="31"/>
      <c r="D92" s="31"/>
      <c r="E92" s="31"/>
      <c r="F92" s="31"/>
      <c r="G92" s="34"/>
      <c r="I92" s="31"/>
      <c r="J92" s="31"/>
      <c r="K92" s="31"/>
    </row>
    <row r="93" spans="1:11" x14ac:dyDescent="0.25">
      <c r="A93" s="31"/>
      <c r="B93" s="33"/>
      <c r="C93" s="31"/>
      <c r="D93" s="31"/>
      <c r="E93" s="31"/>
      <c r="F93" s="31"/>
      <c r="G93" s="34"/>
      <c r="I93" s="31"/>
      <c r="J93" s="31"/>
      <c r="K93" s="31"/>
    </row>
    <row r="94" spans="1:11" x14ac:dyDescent="0.25">
      <c r="A94" s="31"/>
      <c r="B94" s="33"/>
      <c r="C94" s="31"/>
      <c r="D94" s="31"/>
      <c r="E94" s="31"/>
      <c r="F94" s="31"/>
      <c r="G94" s="34"/>
      <c r="I94" s="31"/>
      <c r="J94" s="31"/>
      <c r="K94" s="31"/>
    </row>
    <row r="95" spans="1:11" x14ac:dyDescent="0.25">
      <c r="A95" s="31"/>
      <c r="B95" s="33"/>
      <c r="C95" s="31"/>
      <c r="D95" s="31"/>
      <c r="E95" s="31"/>
      <c r="F95" s="31"/>
      <c r="G95" s="34"/>
      <c r="I95" s="31"/>
      <c r="J95" s="31"/>
      <c r="K95" s="31"/>
    </row>
    <row r="96" spans="1:11" x14ac:dyDescent="0.25">
      <c r="A96" s="31"/>
      <c r="B96" s="33"/>
      <c r="C96" s="31"/>
      <c r="D96" s="31"/>
      <c r="E96" s="31"/>
      <c r="F96" s="31"/>
      <c r="G96" s="34"/>
      <c r="I96" s="31"/>
      <c r="J96" s="31"/>
      <c r="K96" s="31"/>
    </row>
    <row r="97" spans="1:11" x14ac:dyDescent="0.25">
      <c r="A97" s="31"/>
      <c r="B97" s="33"/>
      <c r="C97" s="31"/>
      <c r="D97" s="31"/>
      <c r="E97" s="31"/>
      <c r="F97" s="31"/>
      <c r="G97" s="34"/>
      <c r="I97" s="31"/>
      <c r="J97" s="31"/>
      <c r="K97" s="31"/>
    </row>
    <row r="98" spans="1:11" x14ac:dyDescent="0.25">
      <c r="A98" s="31"/>
      <c r="B98" s="33"/>
      <c r="C98" s="31"/>
      <c r="D98" s="31"/>
      <c r="E98" s="31"/>
      <c r="F98" s="31"/>
      <c r="G98" s="34"/>
      <c r="I98" s="31"/>
      <c r="J98" s="31"/>
      <c r="K98" s="31"/>
    </row>
    <row r="99" spans="1:11" x14ac:dyDescent="0.25">
      <c r="A99" s="31"/>
      <c r="B99" s="33"/>
      <c r="C99" s="31"/>
      <c r="D99" s="31"/>
      <c r="E99" s="31"/>
      <c r="F99" s="31"/>
      <c r="G99" s="34"/>
      <c r="I99" s="31"/>
      <c r="J99" s="31"/>
      <c r="K99" s="31"/>
    </row>
    <row r="100" spans="1:11" x14ac:dyDescent="0.25">
      <c r="A100" s="31"/>
      <c r="B100" s="33"/>
      <c r="C100" s="31"/>
      <c r="D100" s="31"/>
      <c r="E100" s="31"/>
      <c r="F100" s="31"/>
      <c r="G100" s="34"/>
      <c r="I100" s="31"/>
      <c r="J100" s="31"/>
      <c r="K100" s="31"/>
    </row>
    <row r="101" spans="1:11" x14ac:dyDescent="0.25">
      <c r="A101" s="31"/>
      <c r="B101" s="33"/>
      <c r="C101" s="31"/>
      <c r="D101" s="31"/>
      <c r="E101" s="31"/>
      <c r="F101" s="31"/>
      <c r="G101" s="34"/>
      <c r="I101" s="31"/>
      <c r="J101" s="31"/>
      <c r="K101" s="31"/>
    </row>
    <row r="102" spans="1:11" x14ac:dyDescent="0.25">
      <c r="A102" s="31"/>
      <c r="B102" s="33"/>
      <c r="C102" s="31"/>
      <c r="D102" s="31"/>
      <c r="E102" s="31"/>
      <c r="F102" s="31"/>
      <c r="G102" s="34"/>
      <c r="I102" s="31"/>
      <c r="J102" s="31"/>
      <c r="K102" s="31"/>
    </row>
    <row r="103" spans="1:11" x14ac:dyDescent="0.25">
      <c r="A103" s="31"/>
      <c r="B103" s="33"/>
      <c r="C103" s="31"/>
      <c r="D103" s="31"/>
      <c r="E103" s="31"/>
      <c r="F103" s="31"/>
      <c r="G103" s="34"/>
      <c r="I103" s="31"/>
      <c r="J103" s="31"/>
      <c r="K103" s="31"/>
    </row>
    <row r="104" spans="1:11" x14ac:dyDescent="0.25">
      <c r="A104" s="31"/>
      <c r="B104" s="33"/>
      <c r="C104" s="31"/>
      <c r="D104" s="31"/>
      <c r="E104" s="31"/>
      <c r="F104" s="31"/>
      <c r="G104" s="34"/>
      <c r="I104" s="31"/>
      <c r="J104" s="31"/>
      <c r="K104" s="31"/>
    </row>
    <row r="105" spans="1:11" x14ac:dyDescent="0.25">
      <c r="A105" s="31"/>
      <c r="B105" s="33"/>
      <c r="C105" s="31"/>
      <c r="D105" s="31"/>
      <c r="E105" s="31"/>
      <c r="F105" s="31"/>
      <c r="G105" s="34"/>
      <c r="I105" s="31"/>
      <c r="J105" s="31"/>
      <c r="K105" s="31"/>
    </row>
    <row r="106" spans="1:11" x14ac:dyDescent="0.25">
      <c r="A106" s="31"/>
      <c r="B106" s="33"/>
      <c r="C106" s="31"/>
      <c r="D106" s="31"/>
      <c r="E106" s="31"/>
      <c r="F106" s="31"/>
      <c r="G106" s="34"/>
    </row>
    <row r="107" spans="1:11" x14ac:dyDescent="0.25">
      <c r="A107" s="31"/>
      <c r="B107" s="33"/>
      <c r="C107" s="31"/>
      <c r="D107" s="31"/>
      <c r="E107" s="31"/>
      <c r="F107" s="31"/>
      <c r="G107" s="34"/>
    </row>
    <row r="108" spans="1:11" x14ac:dyDescent="0.25">
      <c r="A108" s="31"/>
      <c r="B108" s="33"/>
      <c r="C108" s="31"/>
      <c r="D108" s="31"/>
      <c r="E108" s="31"/>
      <c r="F108" s="31"/>
      <c r="G108" s="34"/>
    </row>
    <row r="109" spans="1:11" x14ac:dyDescent="0.25">
      <c r="A109" s="31"/>
      <c r="B109" s="33"/>
      <c r="C109" s="31"/>
      <c r="D109" s="31"/>
      <c r="E109" s="31"/>
      <c r="F109" s="31"/>
      <c r="G109" s="34"/>
    </row>
    <row r="110" spans="1:11" x14ac:dyDescent="0.25">
      <c r="A110" s="31"/>
      <c r="B110" s="33"/>
      <c r="C110" s="31"/>
      <c r="D110" s="31"/>
      <c r="E110" s="31"/>
      <c r="F110" s="31"/>
      <c r="G110" s="34"/>
    </row>
    <row r="111" spans="1:11" x14ac:dyDescent="0.25">
      <c r="A111" s="31"/>
      <c r="B111" s="33"/>
      <c r="C111" s="31"/>
      <c r="D111" s="31"/>
      <c r="E111" s="31"/>
      <c r="F111" s="31"/>
      <c r="G111" s="34"/>
    </row>
    <row r="112" spans="1:11" x14ac:dyDescent="0.25">
      <c r="A112" s="31"/>
      <c r="B112" s="33"/>
      <c r="C112" s="31"/>
      <c r="D112" s="31"/>
      <c r="E112" s="31"/>
      <c r="F112" s="31"/>
      <c r="G112" s="34"/>
    </row>
    <row r="113" spans="1:7" x14ac:dyDescent="0.25">
      <c r="A113" s="31"/>
      <c r="B113" s="33"/>
      <c r="C113" s="31"/>
      <c r="D113" s="31"/>
      <c r="E113" s="31"/>
      <c r="F113" s="31"/>
      <c r="G113" s="34"/>
    </row>
    <row r="114" spans="1:7" x14ac:dyDescent="0.25">
      <c r="A114" s="31"/>
      <c r="B114" s="33"/>
      <c r="C114" s="31"/>
      <c r="D114" s="31"/>
      <c r="E114" s="31"/>
      <c r="F114" s="31"/>
      <c r="G114" s="34"/>
    </row>
    <row r="115" spans="1:7" x14ac:dyDescent="0.25">
      <c r="A115" s="31"/>
      <c r="B115" s="33"/>
      <c r="C115" s="31"/>
      <c r="D115" s="31"/>
      <c r="E115" s="31"/>
      <c r="F115" s="31"/>
      <c r="G115" s="34"/>
    </row>
    <row r="116" spans="1:7" x14ac:dyDescent="0.25">
      <c r="A116" s="31"/>
      <c r="B116" s="33"/>
      <c r="C116" s="31"/>
      <c r="D116" s="31"/>
      <c r="E116" s="31"/>
      <c r="F116" s="31"/>
      <c r="G116" s="34"/>
    </row>
    <row r="117" spans="1:7" x14ac:dyDescent="0.25">
      <c r="A117" s="31"/>
      <c r="B117" s="33"/>
      <c r="C117" s="31"/>
      <c r="D117" s="31"/>
      <c r="E117" s="31"/>
      <c r="F117" s="31"/>
      <c r="G117" s="34"/>
    </row>
    <row r="118" spans="1:7" x14ac:dyDescent="0.25">
      <c r="A118" s="31"/>
      <c r="B118" s="33"/>
      <c r="C118" s="31"/>
      <c r="D118" s="31"/>
      <c r="E118" s="31"/>
      <c r="F118" s="31"/>
      <c r="G118" s="34"/>
    </row>
    <row r="119" spans="1:7" x14ac:dyDescent="0.25">
      <c r="A119" s="31"/>
      <c r="B119" s="33"/>
      <c r="C119" s="31"/>
      <c r="D119" s="31"/>
      <c r="E119" s="31"/>
      <c r="F119" s="31"/>
      <c r="G119" s="34"/>
    </row>
    <row r="120" spans="1:7" x14ac:dyDescent="0.25">
      <c r="A120" s="31"/>
      <c r="B120" s="33"/>
      <c r="C120" s="31"/>
      <c r="D120" s="31"/>
      <c r="E120" s="31"/>
      <c r="F120" s="31"/>
      <c r="G120" s="34"/>
    </row>
    <row r="121" spans="1:7" x14ac:dyDescent="0.25">
      <c r="A121" s="31"/>
      <c r="B121" s="33"/>
      <c r="C121" s="31"/>
      <c r="D121" s="31"/>
      <c r="E121" s="31"/>
      <c r="F121" s="31"/>
      <c r="G121" s="34"/>
    </row>
    <row r="122" spans="1:7" x14ac:dyDescent="0.25">
      <c r="A122" s="31"/>
      <c r="B122" s="33"/>
      <c r="C122" s="31"/>
      <c r="D122" s="31"/>
      <c r="E122" s="31"/>
      <c r="F122" s="31"/>
      <c r="G122" s="34"/>
    </row>
    <row r="123" spans="1:7" x14ac:dyDescent="0.25">
      <c r="A123" s="31"/>
      <c r="B123" s="33"/>
      <c r="C123" s="31"/>
      <c r="D123" s="31"/>
      <c r="E123" s="31"/>
      <c r="F123" s="31"/>
      <c r="G123" s="34"/>
    </row>
    <row r="124" spans="1:7" x14ac:dyDescent="0.25">
      <c r="A124" s="31"/>
      <c r="B124" s="33"/>
      <c r="C124" s="31"/>
      <c r="D124" s="31"/>
      <c r="E124" s="31"/>
      <c r="F124" s="31"/>
      <c r="G124" s="34"/>
    </row>
    <row r="125" spans="1:7" x14ac:dyDescent="0.25">
      <c r="A125" s="31"/>
      <c r="B125" s="33"/>
      <c r="C125" s="31"/>
      <c r="D125" s="31"/>
      <c r="E125" s="31"/>
      <c r="F125" s="31"/>
      <c r="G125" s="34"/>
    </row>
    <row r="126" spans="1:7" x14ac:dyDescent="0.25">
      <c r="A126" s="31"/>
      <c r="B126" s="33"/>
      <c r="C126" s="31"/>
      <c r="D126" s="31"/>
      <c r="E126" s="31"/>
      <c r="F126" s="31"/>
      <c r="G126" s="34"/>
    </row>
    <row r="127" spans="1:7" x14ac:dyDescent="0.25">
      <c r="A127" s="31"/>
      <c r="B127" s="33"/>
      <c r="C127" s="31"/>
      <c r="D127" s="31"/>
      <c r="E127" s="31"/>
      <c r="F127" s="31"/>
      <c r="G127" s="34"/>
    </row>
    <row r="128" spans="1:7" x14ac:dyDescent="0.25">
      <c r="A128" s="31"/>
      <c r="B128" s="33"/>
      <c r="C128" s="31"/>
      <c r="D128" s="31"/>
      <c r="E128" s="31"/>
      <c r="F128" s="31"/>
      <c r="G128" s="34"/>
    </row>
    <row r="129" spans="1:7" x14ac:dyDescent="0.25">
      <c r="A129" s="31"/>
      <c r="B129" s="33"/>
      <c r="C129" s="31"/>
      <c r="D129" s="31"/>
      <c r="E129" s="31"/>
      <c r="F129" s="31"/>
      <c r="G129" s="34"/>
    </row>
    <row r="130" spans="1:7" x14ac:dyDescent="0.25">
      <c r="A130" s="31"/>
      <c r="B130" s="33"/>
      <c r="C130" s="31"/>
      <c r="D130" s="31"/>
      <c r="E130" s="31"/>
      <c r="F130" s="31"/>
      <c r="G130" s="34"/>
    </row>
    <row r="131" spans="1:7" x14ac:dyDescent="0.25">
      <c r="A131" s="31"/>
      <c r="B131" s="33"/>
      <c r="C131" s="31"/>
      <c r="D131" s="31"/>
      <c r="E131" s="31"/>
      <c r="F131" s="31"/>
      <c r="G131" s="34"/>
    </row>
    <row r="132" spans="1:7" x14ac:dyDescent="0.25">
      <c r="A132" s="31"/>
      <c r="B132" s="33"/>
      <c r="C132" s="31"/>
      <c r="D132" s="31"/>
      <c r="E132" s="31"/>
      <c r="F132" s="31"/>
      <c r="G132" s="34"/>
    </row>
    <row r="133" spans="1:7" x14ac:dyDescent="0.25">
      <c r="A133" s="31"/>
      <c r="B133" s="33"/>
      <c r="C133" s="31"/>
      <c r="D133" s="31"/>
      <c r="E133" s="31"/>
      <c r="F133" s="31"/>
      <c r="G133" s="34"/>
    </row>
    <row r="134" spans="1:7" x14ac:dyDescent="0.25">
      <c r="A134" s="31"/>
      <c r="B134" s="33"/>
      <c r="C134" s="31"/>
      <c r="D134" s="31"/>
      <c r="E134" s="31"/>
      <c r="F134" s="31"/>
      <c r="G134" s="34"/>
    </row>
    <row r="135" spans="1:7" x14ac:dyDescent="0.25">
      <c r="A135" s="31"/>
      <c r="B135" s="33"/>
      <c r="C135" s="31"/>
      <c r="D135" s="31"/>
      <c r="E135" s="31"/>
      <c r="F135" s="31"/>
      <c r="G135" s="34"/>
    </row>
    <row r="136" spans="1:7" x14ac:dyDescent="0.25">
      <c r="A136" s="31"/>
      <c r="B136" s="33"/>
      <c r="C136" s="31"/>
      <c r="D136" s="31"/>
      <c r="E136" s="31"/>
      <c r="F136" s="31"/>
      <c r="G136" s="34"/>
    </row>
    <row r="137" spans="1:7" x14ac:dyDescent="0.25">
      <c r="A137" s="31"/>
      <c r="B137" s="33"/>
      <c r="C137" s="31"/>
      <c r="D137" s="31"/>
      <c r="E137" s="31"/>
      <c r="F137" s="31"/>
      <c r="G137" s="34"/>
    </row>
    <row r="138" spans="1:7" x14ac:dyDescent="0.25">
      <c r="A138" s="31"/>
      <c r="B138" s="33"/>
      <c r="C138" s="31"/>
      <c r="D138" s="31"/>
      <c r="E138" s="31"/>
      <c r="F138" s="31"/>
      <c r="G138" s="34"/>
    </row>
    <row r="139" spans="1:7" x14ac:dyDescent="0.25">
      <c r="A139" s="31"/>
      <c r="B139" s="33"/>
      <c r="C139" s="31"/>
      <c r="D139" s="31"/>
      <c r="E139" s="31"/>
      <c r="F139" s="31"/>
      <c r="G139" s="34"/>
    </row>
    <row r="140" spans="1:7" x14ac:dyDescent="0.25">
      <c r="A140" s="31"/>
      <c r="B140" s="33"/>
      <c r="C140" s="31"/>
      <c r="D140" s="31"/>
      <c r="E140" s="31"/>
      <c r="F140" s="31"/>
      <c r="G140" s="34"/>
    </row>
    <row r="141" spans="1:7" x14ac:dyDescent="0.25">
      <c r="A141" s="31"/>
      <c r="B141" s="33"/>
      <c r="C141" s="31"/>
      <c r="D141" s="31"/>
      <c r="E141" s="31"/>
      <c r="F141" s="31"/>
      <c r="G141" s="34"/>
    </row>
    <row r="142" spans="1:7" x14ac:dyDescent="0.25">
      <c r="A142" s="31"/>
      <c r="B142" s="33"/>
      <c r="C142" s="31"/>
      <c r="D142" s="31"/>
      <c r="E142" s="31"/>
      <c r="F142" s="31"/>
      <c r="G142" s="34"/>
    </row>
    <row r="143" spans="1:7" x14ac:dyDescent="0.25">
      <c r="A143" s="31"/>
      <c r="B143" s="33"/>
      <c r="C143" s="31"/>
      <c r="D143" s="31"/>
      <c r="E143" s="31"/>
      <c r="F143" s="31"/>
      <c r="G143" s="34"/>
    </row>
    <row r="144" spans="1:7" x14ac:dyDescent="0.25">
      <c r="A144" s="31"/>
      <c r="B144" s="33"/>
      <c r="C144" s="31"/>
      <c r="D144" s="31"/>
      <c r="E144" s="31"/>
      <c r="F144" s="31"/>
      <c r="G144" s="34"/>
    </row>
    <row r="145" spans="1:7" x14ac:dyDescent="0.25">
      <c r="A145" s="31"/>
      <c r="B145" s="33"/>
      <c r="C145" s="31"/>
      <c r="D145" s="31"/>
      <c r="E145" s="31"/>
      <c r="F145" s="31"/>
      <c r="G145" s="34"/>
    </row>
    <row r="146" spans="1:7" x14ac:dyDescent="0.25">
      <c r="A146" s="31"/>
      <c r="B146" s="33"/>
      <c r="C146" s="31"/>
      <c r="D146" s="31"/>
      <c r="E146" s="31"/>
      <c r="F146" s="31"/>
      <c r="G146" s="34"/>
    </row>
    <row r="147" spans="1:7" x14ac:dyDescent="0.25">
      <c r="A147" s="31"/>
      <c r="B147" s="33"/>
      <c r="C147" s="31"/>
      <c r="D147" s="31"/>
      <c r="E147" s="31"/>
      <c r="F147" s="31"/>
      <c r="G147" s="34"/>
    </row>
    <row r="148" spans="1:7" x14ac:dyDescent="0.25">
      <c r="A148" s="31"/>
      <c r="B148" s="33"/>
      <c r="C148" s="31"/>
      <c r="D148" s="31"/>
      <c r="E148" s="31"/>
      <c r="F148" s="31"/>
      <c r="G148" s="34"/>
    </row>
    <row r="149" spans="1:7" x14ac:dyDescent="0.25">
      <c r="A149" s="31"/>
      <c r="B149" s="33"/>
      <c r="C149" s="31"/>
      <c r="D149" s="31"/>
      <c r="E149" s="31"/>
      <c r="F149" s="31"/>
      <c r="G149" s="34"/>
    </row>
    <row r="150" spans="1:7" x14ac:dyDescent="0.25">
      <c r="A150" s="31"/>
      <c r="B150" s="33"/>
      <c r="C150" s="31"/>
      <c r="D150" s="31"/>
      <c r="E150" s="31"/>
      <c r="F150" s="31"/>
      <c r="G150" s="34"/>
    </row>
    <row r="151" spans="1:7" x14ac:dyDescent="0.25">
      <c r="A151" s="31"/>
      <c r="B151" s="33"/>
      <c r="C151" s="31"/>
      <c r="D151" s="31"/>
      <c r="E151" s="31"/>
      <c r="F151" s="31"/>
      <c r="G151" s="34"/>
    </row>
    <row r="152" spans="1:7" x14ac:dyDescent="0.25">
      <c r="A152" s="31"/>
      <c r="B152" s="33"/>
      <c r="C152" s="31"/>
      <c r="D152" s="31"/>
      <c r="E152" s="31"/>
      <c r="F152" s="31"/>
      <c r="G152" s="34"/>
    </row>
    <row r="153" spans="1:7" x14ac:dyDescent="0.25">
      <c r="A153" s="31"/>
      <c r="B153" s="33"/>
      <c r="C153" s="31"/>
      <c r="D153" s="31"/>
      <c r="E153" s="31"/>
      <c r="F153" s="31"/>
      <c r="G153" s="34"/>
    </row>
    <row r="154" spans="1:7" x14ac:dyDescent="0.25">
      <c r="A154" s="31"/>
      <c r="B154" s="33"/>
      <c r="C154" s="31"/>
      <c r="D154" s="31"/>
      <c r="E154" s="31"/>
      <c r="F154" s="31"/>
      <c r="G154" s="34"/>
    </row>
    <row r="155" spans="1:7" x14ac:dyDescent="0.25">
      <c r="A155" s="31"/>
      <c r="B155" s="33"/>
      <c r="C155" s="31"/>
      <c r="D155" s="31"/>
      <c r="E155" s="31"/>
      <c r="F155" s="31"/>
      <c r="G155" s="34"/>
    </row>
    <row r="156" spans="1:7" x14ac:dyDescent="0.25">
      <c r="A156" s="31"/>
      <c r="B156" s="33"/>
      <c r="C156" s="31"/>
      <c r="D156" s="31"/>
      <c r="E156" s="31"/>
      <c r="F156" s="31"/>
      <c r="G156" s="34"/>
    </row>
    <row r="157" spans="1:7" x14ac:dyDescent="0.25">
      <c r="A157" s="31"/>
      <c r="B157" s="33"/>
      <c r="C157" s="31"/>
      <c r="D157" s="31"/>
      <c r="E157" s="31"/>
      <c r="F157" s="31"/>
      <c r="G157" s="34"/>
    </row>
    <row r="158" spans="1:7" x14ac:dyDescent="0.25">
      <c r="A158" s="31"/>
      <c r="B158" s="33"/>
      <c r="C158" s="31"/>
      <c r="D158" s="31"/>
      <c r="E158" s="31"/>
      <c r="F158" s="31"/>
      <c r="G158" s="34"/>
    </row>
    <row r="159" spans="1:7" x14ac:dyDescent="0.25">
      <c r="A159" s="31"/>
      <c r="B159" s="33"/>
      <c r="C159" s="31"/>
      <c r="D159" s="31"/>
      <c r="E159" s="31"/>
      <c r="F159" s="31"/>
      <c r="G159" s="34"/>
    </row>
    <row r="160" spans="1:7" x14ac:dyDescent="0.25">
      <c r="A160" s="31"/>
      <c r="B160" s="33"/>
      <c r="C160" s="31"/>
      <c r="D160" s="31"/>
      <c r="E160" s="31"/>
      <c r="F160" s="31"/>
      <c r="G160" s="34"/>
    </row>
    <row r="161" spans="1:7" x14ac:dyDescent="0.25">
      <c r="A161" s="31"/>
      <c r="B161" s="33"/>
      <c r="C161" s="31"/>
      <c r="D161" s="31"/>
      <c r="E161" s="31"/>
      <c r="F161" s="31"/>
      <c r="G161" s="34"/>
    </row>
    <row r="162" spans="1:7" x14ac:dyDescent="0.25">
      <c r="A162" s="31"/>
      <c r="B162" s="33"/>
      <c r="C162" s="31"/>
      <c r="D162" s="31"/>
      <c r="E162" s="31"/>
      <c r="F162" s="31"/>
      <c r="G162" s="34"/>
    </row>
    <row r="163" spans="1:7" x14ac:dyDescent="0.25">
      <c r="A163" s="31"/>
      <c r="B163" s="33"/>
      <c r="C163" s="31"/>
      <c r="D163" s="31"/>
      <c r="E163" s="31"/>
      <c r="F163" s="31"/>
      <c r="G163" s="34"/>
    </row>
    <row r="164" spans="1:7" x14ac:dyDescent="0.25">
      <c r="A164" s="31"/>
      <c r="B164" s="33"/>
      <c r="C164" s="31"/>
      <c r="D164" s="31"/>
      <c r="E164" s="31"/>
      <c r="F164" s="31"/>
      <c r="G164" s="34"/>
    </row>
    <row r="165" spans="1:7" x14ac:dyDescent="0.25">
      <c r="A165" s="31"/>
      <c r="B165" s="33"/>
      <c r="C165" s="31"/>
      <c r="D165" s="31"/>
      <c r="E165" s="31"/>
      <c r="F165" s="31"/>
      <c r="G165" s="34"/>
    </row>
    <row r="166" spans="1:7" x14ac:dyDescent="0.25">
      <c r="A166" s="31"/>
      <c r="B166" s="33"/>
      <c r="C166" s="31"/>
      <c r="D166" s="31"/>
      <c r="E166" s="31"/>
      <c r="F166" s="31"/>
      <c r="G166" s="34"/>
    </row>
    <row r="167" spans="1:7" x14ac:dyDescent="0.25">
      <c r="A167" s="31"/>
      <c r="B167" s="33"/>
      <c r="C167" s="31"/>
      <c r="D167" s="31"/>
      <c r="E167" s="31"/>
      <c r="F167" s="31"/>
      <c r="G167" s="34"/>
    </row>
    <row r="168" spans="1:7" x14ac:dyDescent="0.25">
      <c r="A168" s="31"/>
      <c r="B168" s="33"/>
      <c r="C168" s="31"/>
      <c r="D168" s="31"/>
      <c r="E168" s="31"/>
      <c r="F168" s="31"/>
      <c r="G168" s="34"/>
    </row>
    <row r="169" spans="1:7" x14ac:dyDescent="0.25">
      <c r="A169" s="31"/>
      <c r="B169" s="33"/>
      <c r="C169" s="31"/>
      <c r="D169" s="31"/>
      <c r="E169" s="31"/>
      <c r="F169" s="31"/>
      <c r="G169" s="34"/>
    </row>
    <row r="170" spans="1:7" x14ac:dyDescent="0.25">
      <c r="A170" s="31"/>
      <c r="B170" s="33"/>
      <c r="C170" s="31"/>
      <c r="D170" s="31"/>
      <c r="E170" s="31"/>
      <c r="F170" s="31"/>
      <c r="G170" s="34"/>
    </row>
    <row r="171" spans="1:7" x14ac:dyDescent="0.25">
      <c r="A171" s="31"/>
      <c r="B171" s="33"/>
      <c r="C171" s="31"/>
      <c r="D171" s="31"/>
      <c r="E171" s="31"/>
      <c r="F171" s="31"/>
      <c r="G171" s="34"/>
    </row>
    <row r="172" spans="1:7" x14ac:dyDescent="0.25">
      <c r="A172" s="31"/>
      <c r="B172" s="33"/>
      <c r="C172" s="31"/>
      <c r="D172" s="31"/>
      <c r="E172" s="31"/>
      <c r="F172" s="31"/>
      <c r="G172" s="34"/>
    </row>
    <row r="173" spans="1:7" x14ac:dyDescent="0.25">
      <c r="A173" s="31"/>
      <c r="B173" s="33"/>
      <c r="C173" s="31"/>
      <c r="D173" s="31"/>
      <c r="E173" s="31"/>
      <c r="F173" s="31"/>
      <c r="G173" s="34"/>
    </row>
    <row r="174" spans="1:7" x14ac:dyDescent="0.25">
      <c r="A174" s="31"/>
      <c r="B174" s="33"/>
      <c r="C174" s="31"/>
      <c r="D174" s="31"/>
      <c r="E174" s="31"/>
      <c r="F174" s="31"/>
      <c r="G174" s="34"/>
    </row>
    <row r="175" spans="1:7" x14ac:dyDescent="0.25">
      <c r="A175" s="31"/>
      <c r="B175" s="33"/>
      <c r="C175" s="31"/>
      <c r="D175" s="31"/>
      <c r="E175" s="31"/>
      <c r="F175" s="31"/>
      <c r="G175" s="34"/>
    </row>
    <row r="176" spans="1:7" x14ac:dyDescent="0.25">
      <c r="A176" s="31"/>
      <c r="B176" s="33"/>
      <c r="C176" s="31"/>
      <c r="D176" s="31"/>
      <c r="E176" s="31"/>
      <c r="F176" s="31"/>
      <c r="G176" s="34"/>
    </row>
    <row r="177" spans="1:7" x14ac:dyDescent="0.25">
      <c r="A177" s="31"/>
      <c r="B177" s="33"/>
      <c r="C177" s="31"/>
      <c r="D177" s="31"/>
      <c r="E177" s="31"/>
      <c r="F177" s="31"/>
      <c r="G177" s="34"/>
    </row>
    <row r="178" spans="1:7" x14ac:dyDescent="0.25">
      <c r="A178" s="31"/>
      <c r="B178" s="33"/>
      <c r="C178" s="31"/>
      <c r="D178" s="31"/>
      <c r="E178" s="31"/>
      <c r="F178" s="31"/>
      <c r="G178" s="34"/>
    </row>
    <row r="179" spans="1:7" x14ac:dyDescent="0.25">
      <c r="A179" s="31"/>
      <c r="B179" s="33"/>
      <c r="C179" s="31"/>
      <c r="D179" s="31"/>
      <c r="E179" s="31"/>
      <c r="F179" s="31"/>
      <c r="G179" s="34"/>
    </row>
    <row r="180" spans="1:7" x14ac:dyDescent="0.25">
      <c r="A180" s="31"/>
      <c r="B180" s="33"/>
      <c r="C180" s="31"/>
      <c r="D180" s="31"/>
      <c r="E180" s="31"/>
      <c r="F180" s="31"/>
      <c r="G180" s="34"/>
    </row>
    <row r="181" spans="1:7" x14ac:dyDescent="0.25">
      <c r="A181" s="31"/>
      <c r="B181" s="33"/>
      <c r="C181" s="31"/>
      <c r="D181" s="31"/>
      <c r="E181" s="31"/>
      <c r="F181" s="31"/>
      <c r="G181" s="34"/>
    </row>
    <row r="182" spans="1:7" x14ac:dyDescent="0.25">
      <c r="A182" s="31"/>
      <c r="B182" s="33"/>
      <c r="C182" s="31"/>
      <c r="D182" s="31"/>
      <c r="E182" s="31"/>
      <c r="F182" s="31"/>
      <c r="G182" s="34"/>
    </row>
    <row r="183" spans="1:7" x14ac:dyDescent="0.25">
      <c r="A183" s="31"/>
      <c r="B183" s="33"/>
      <c r="C183" s="31"/>
      <c r="D183" s="31"/>
      <c r="E183" s="31"/>
      <c r="F183" s="31"/>
      <c r="G183" s="34"/>
    </row>
    <row r="184" spans="1:7" x14ac:dyDescent="0.25">
      <c r="A184" s="31"/>
      <c r="B184" s="33"/>
      <c r="C184" s="31"/>
      <c r="D184" s="31"/>
      <c r="E184" s="31"/>
      <c r="F184" s="31"/>
      <c r="G184" s="34"/>
    </row>
    <row r="185" spans="1:7" x14ac:dyDescent="0.25">
      <c r="A185" s="31"/>
      <c r="B185" s="33"/>
      <c r="C185" s="31"/>
      <c r="D185" s="31"/>
      <c r="E185" s="31"/>
      <c r="F185" s="31"/>
      <c r="G185" s="34"/>
    </row>
    <row r="186" spans="1:7" x14ac:dyDescent="0.25">
      <c r="A186" s="31"/>
      <c r="B186" s="33"/>
      <c r="C186" s="31"/>
      <c r="D186" s="31"/>
      <c r="E186" s="31"/>
      <c r="F186" s="31"/>
      <c r="G186" s="34"/>
    </row>
    <row r="187" spans="1:7" x14ac:dyDescent="0.25">
      <c r="A187" s="31"/>
      <c r="B187" s="33"/>
      <c r="C187" s="31"/>
      <c r="D187" s="31"/>
      <c r="E187" s="31"/>
      <c r="F187" s="31"/>
      <c r="G187" s="34"/>
    </row>
    <row r="188" spans="1:7" x14ac:dyDescent="0.25">
      <c r="A188" s="31"/>
      <c r="B188" s="33"/>
      <c r="C188" s="31"/>
      <c r="D188" s="31"/>
      <c r="E188" s="31"/>
      <c r="F188" s="31"/>
      <c r="G188" s="34"/>
    </row>
    <row r="189" spans="1:7" x14ac:dyDescent="0.25">
      <c r="A189" s="31"/>
      <c r="B189" s="33"/>
      <c r="C189" s="31"/>
      <c r="D189" s="31"/>
      <c r="E189" s="31"/>
      <c r="F189" s="31"/>
      <c r="G189" s="34"/>
    </row>
    <row r="190" spans="1:7" x14ac:dyDescent="0.25">
      <c r="A190" s="31"/>
      <c r="B190" s="33"/>
      <c r="C190" s="31"/>
      <c r="D190" s="31"/>
      <c r="E190" s="31"/>
      <c r="F190" s="31"/>
      <c r="G190" s="34"/>
    </row>
    <row r="191" spans="1:7" x14ac:dyDescent="0.25">
      <c r="A191" s="31"/>
      <c r="B191" s="33"/>
      <c r="C191" s="31"/>
      <c r="D191" s="31"/>
      <c r="E191" s="31"/>
      <c r="F191" s="31"/>
      <c r="G191" s="34"/>
    </row>
    <row r="192" spans="1:7" x14ac:dyDescent="0.25">
      <c r="A192" s="31"/>
      <c r="B192" s="33"/>
      <c r="C192" s="31"/>
      <c r="D192" s="31"/>
      <c r="E192" s="31"/>
      <c r="F192" s="31"/>
      <c r="G192" s="34"/>
    </row>
    <row r="193" spans="1:7" x14ac:dyDescent="0.25">
      <c r="A193" s="31"/>
      <c r="B193" s="33"/>
      <c r="C193" s="31"/>
      <c r="D193" s="31"/>
      <c r="E193" s="31"/>
      <c r="F193" s="31"/>
      <c r="G193" s="34"/>
    </row>
    <row r="194" spans="1:7" x14ac:dyDescent="0.25">
      <c r="A194" s="31"/>
      <c r="B194" s="33"/>
      <c r="C194" s="31"/>
      <c r="D194" s="31"/>
      <c r="E194" s="31"/>
      <c r="F194" s="31"/>
      <c r="G194" s="34"/>
    </row>
    <row r="195" spans="1:7" x14ac:dyDescent="0.25">
      <c r="A195" s="31"/>
      <c r="B195" s="33"/>
      <c r="C195" s="31"/>
      <c r="D195" s="31"/>
      <c r="E195" s="31"/>
      <c r="F195" s="31"/>
      <c r="G195" s="34"/>
    </row>
    <row r="196" spans="1:7" x14ac:dyDescent="0.25">
      <c r="A196" s="31"/>
      <c r="B196" s="33"/>
      <c r="C196" s="31"/>
      <c r="D196" s="31"/>
      <c r="E196" s="31"/>
      <c r="F196" s="31"/>
      <c r="G196" s="34"/>
    </row>
    <row r="197" spans="1:7" x14ac:dyDescent="0.25">
      <c r="A197" s="31"/>
      <c r="B197" s="33"/>
      <c r="C197" s="31"/>
      <c r="D197" s="31"/>
      <c r="E197" s="31"/>
      <c r="F197" s="31"/>
      <c r="G197" s="34"/>
    </row>
    <row r="198" spans="1:7" x14ac:dyDescent="0.25">
      <c r="A198" s="31"/>
      <c r="B198" s="33"/>
      <c r="C198" s="31"/>
      <c r="D198" s="31"/>
      <c r="E198" s="31"/>
      <c r="F198" s="31"/>
      <c r="G198" s="34"/>
    </row>
    <row r="199" spans="1:7" x14ac:dyDescent="0.25">
      <c r="A199" s="31"/>
      <c r="B199" s="33"/>
      <c r="C199" s="31"/>
      <c r="D199" s="31"/>
      <c r="E199" s="31"/>
      <c r="F199" s="31"/>
      <c r="G199" s="34"/>
    </row>
    <row r="200" spans="1:7" x14ac:dyDescent="0.25">
      <c r="A200" s="31"/>
      <c r="B200" s="33"/>
      <c r="C200" s="31"/>
      <c r="D200" s="31"/>
      <c r="E200" s="31"/>
      <c r="F200" s="31"/>
      <c r="G200" s="34"/>
    </row>
    <row r="201" spans="1:7" x14ac:dyDescent="0.25">
      <c r="A201" s="31"/>
      <c r="B201" s="33"/>
      <c r="C201" s="31"/>
      <c r="D201" s="31"/>
      <c r="E201" s="31"/>
      <c r="F201" s="31"/>
      <c r="G201" s="34"/>
    </row>
    <row r="202" spans="1:7" x14ac:dyDescent="0.25">
      <c r="A202" s="31"/>
      <c r="B202" s="33"/>
      <c r="C202" s="31"/>
      <c r="D202" s="31"/>
      <c r="E202" s="31"/>
      <c r="F202" s="31"/>
      <c r="G202" s="34"/>
    </row>
    <row r="203" spans="1:7" x14ac:dyDescent="0.25">
      <c r="A203" s="31"/>
      <c r="B203" s="33"/>
      <c r="C203" s="31"/>
      <c r="D203" s="31"/>
      <c r="E203" s="31"/>
      <c r="F203" s="31"/>
      <c r="G203" s="34"/>
    </row>
    <row r="204" spans="1:7" x14ac:dyDescent="0.25">
      <c r="A204" s="31"/>
      <c r="B204" s="33"/>
      <c r="C204" s="31"/>
      <c r="D204" s="31"/>
      <c r="E204" s="31"/>
      <c r="F204" s="31"/>
      <c r="G204" s="34"/>
    </row>
    <row r="205" spans="1:7" x14ac:dyDescent="0.25">
      <c r="A205" s="31"/>
      <c r="B205" s="33"/>
      <c r="C205" s="31"/>
      <c r="D205" s="31"/>
      <c r="E205" s="31"/>
      <c r="F205" s="31"/>
      <c r="G205" s="34"/>
    </row>
    <row r="206" spans="1:7" x14ac:dyDescent="0.25">
      <c r="A206" s="31"/>
      <c r="B206" s="33"/>
      <c r="C206" s="31"/>
      <c r="D206" s="31"/>
      <c r="E206" s="31"/>
      <c r="F206" s="31"/>
      <c r="G206" s="34"/>
    </row>
    <row r="207" spans="1:7" x14ac:dyDescent="0.25">
      <c r="A207" s="31"/>
      <c r="B207" s="33"/>
      <c r="C207" s="31"/>
      <c r="D207" s="31"/>
      <c r="E207" s="31"/>
      <c r="F207" s="31"/>
      <c r="G207" s="34"/>
    </row>
    <row r="208" spans="1:7" x14ac:dyDescent="0.25">
      <c r="A208" s="31"/>
      <c r="B208" s="33"/>
      <c r="C208" s="31"/>
      <c r="D208" s="31"/>
      <c r="E208" s="31"/>
      <c r="F208" s="31"/>
      <c r="G208" s="34"/>
    </row>
    <row r="209" spans="1:7" x14ac:dyDescent="0.25">
      <c r="A209" s="31"/>
      <c r="B209" s="33"/>
      <c r="C209" s="31"/>
      <c r="D209" s="31"/>
      <c r="E209" s="31"/>
      <c r="F209" s="31"/>
      <c r="G209" s="34"/>
    </row>
    <row r="210" spans="1:7" x14ac:dyDescent="0.25">
      <c r="A210" s="31"/>
      <c r="B210" s="33"/>
      <c r="C210" s="31"/>
      <c r="D210" s="31"/>
      <c r="E210" s="31"/>
      <c r="F210" s="31"/>
      <c r="G210" s="34"/>
    </row>
    <row r="211" spans="1:7" x14ac:dyDescent="0.25">
      <c r="A211" s="31"/>
      <c r="B211" s="33"/>
      <c r="C211" s="31"/>
      <c r="D211" s="31"/>
      <c r="E211" s="31"/>
      <c r="F211" s="31"/>
      <c r="G211" s="34"/>
    </row>
    <row r="212" spans="1:7" x14ac:dyDescent="0.25">
      <c r="A212" s="31"/>
      <c r="B212" s="33"/>
      <c r="C212" s="31"/>
      <c r="D212" s="31"/>
      <c r="E212" s="31"/>
      <c r="F212" s="31"/>
      <c r="G212" s="34"/>
    </row>
    <row r="213" spans="1:7" x14ac:dyDescent="0.25">
      <c r="A213" s="31"/>
      <c r="B213" s="33"/>
      <c r="C213" s="31"/>
      <c r="D213" s="31"/>
      <c r="E213" s="31"/>
      <c r="F213" s="31"/>
      <c r="G213" s="34"/>
    </row>
    <row r="214" spans="1:7" x14ac:dyDescent="0.25">
      <c r="A214" s="31"/>
      <c r="B214" s="33"/>
      <c r="C214" s="31"/>
      <c r="D214" s="31"/>
      <c r="E214" s="31"/>
      <c r="F214" s="31"/>
      <c r="G214" s="34"/>
    </row>
    <row r="215" spans="1:7" x14ac:dyDescent="0.25">
      <c r="A215" s="31"/>
      <c r="B215" s="33"/>
      <c r="C215" s="31"/>
      <c r="D215" s="31"/>
      <c r="E215" s="31"/>
      <c r="F215" s="31"/>
      <c r="G215" s="34"/>
    </row>
    <row r="216" spans="1:7" x14ac:dyDescent="0.25">
      <c r="A216" s="31"/>
      <c r="B216" s="33"/>
      <c r="C216" s="31"/>
      <c r="D216" s="31"/>
      <c r="E216" s="31"/>
      <c r="F216" s="31"/>
      <c r="G216" s="34"/>
    </row>
    <row r="217" spans="1:7" x14ac:dyDescent="0.25">
      <c r="A217" s="31"/>
      <c r="B217" s="33"/>
      <c r="C217" s="31"/>
      <c r="D217" s="31"/>
      <c r="E217" s="31"/>
      <c r="F217" s="31"/>
      <c r="G217" s="34"/>
    </row>
    <row r="218" spans="1:7" x14ac:dyDescent="0.25">
      <c r="A218" s="31"/>
      <c r="B218" s="33"/>
      <c r="C218" s="31"/>
      <c r="D218" s="31"/>
      <c r="E218" s="31"/>
      <c r="F218" s="31"/>
      <c r="G218" s="34"/>
    </row>
    <row r="219" spans="1:7" x14ac:dyDescent="0.25">
      <c r="A219" s="31"/>
      <c r="B219" s="33"/>
      <c r="C219" s="31"/>
      <c r="D219" s="31"/>
      <c r="E219" s="31"/>
      <c r="F219" s="31"/>
      <c r="G219" s="34"/>
    </row>
    <row r="220" spans="1:7" x14ac:dyDescent="0.25">
      <c r="A220" s="31"/>
      <c r="B220" s="33"/>
      <c r="C220" s="31"/>
      <c r="D220" s="31"/>
      <c r="E220" s="31"/>
      <c r="F220" s="31"/>
      <c r="G220" s="34"/>
    </row>
    <row r="221" spans="1:7" x14ac:dyDescent="0.25">
      <c r="A221" s="31"/>
      <c r="B221" s="33"/>
      <c r="C221" s="31"/>
      <c r="D221" s="31"/>
      <c r="E221" s="31"/>
      <c r="F221" s="31"/>
      <c r="G221" s="34"/>
    </row>
    <row r="222" spans="1:7" x14ac:dyDescent="0.25">
      <c r="A222" s="31"/>
      <c r="B222" s="33"/>
      <c r="C222" s="31"/>
      <c r="D222" s="31"/>
      <c r="E222" s="31"/>
      <c r="F222" s="31"/>
      <c r="G222" s="34"/>
    </row>
    <row r="223" spans="1:7" x14ac:dyDescent="0.25">
      <c r="A223" s="31"/>
      <c r="B223" s="33"/>
      <c r="C223" s="31"/>
      <c r="D223" s="31"/>
      <c r="E223" s="31"/>
      <c r="F223" s="31"/>
      <c r="G223" s="34"/>
    </row>
    <row r="224" spans="1:7" x14ac:dyDescent="0.25">
      <c r="A224" s="31"/>
      <c r="B224" s="33"/>
      <c r="C224" s="31"/>
      <c r="D224" s="31"/>
      <c r="E224" s="31"/>
      <c r="F224" s="31"/>
      <c r="G224" s="34"/>
    </row>
    <row r="225" spans="1:7" x14ac:dyDescent="0.25">
      <c r="A225" s="31"/>
      <c r="B225" s="33"/>
      <c r="C225" s="31"/>
      <c r="D225" s="31"/>
      <c r="E225" s="31"/>
      <c r="F225" s="31"/>
      <c r="G225" s="34"/>
    </row>
  </sheetData>
  <sheetProtection algorithmName="SHA-512" hashValue="011NHfwJfWw+DiKzs8eIgqn0as873AMOU5QBXfesd/RplmKLA13BivS0EwK0+aXNU+AUJW6Bhuc3Oungdub44w==" saltValue="+MXFUCCz9xM0LQIDpv5JiA==" spinCount="100000" sheet="1" formatCells="0" formatColumns="0" formatRows="0"/>
  <customSheetViews>
    <customSheetView guid="{88C7CD93-4C5C-45F9-8E10-23D17A25DE06}" topLeftCell="A4">
      <selection activeCell="E16" sqref="E16"/>
      <pageMargins left="0.7" right="0.7" top="0.78740157499999996" bottom="0.78740157499999996" header="0.3" footer="0.3"/>
      <pageSetup paperSize="9" orientation="portrait" r:id="rId1"/>
    </customSheetView>
  </customSheetViews>
  <mergeCells count="1">
    <mergeCell ref="I4:K4"/>
  </mergeCells>
  <conditionalFormatting sqref="B17:B18 B20:B22">
    <cfRule type="expression" dxfId="15" priority="24">
      <formula>$B$14="Netzbetreiber/Pächter"</formula>
    </cfRule>
  </conditionalFormatting>
  <conditionalFormatting sqref="A26:G225">
    <cfRule type="expression" dxfId="14" priority="3">
      <formula>$B$14="Dienstleister"</formula>
    </cfRule>
  </conditionalFormatting>
  <conditionalFormatting sqref="B12">
    <cfRule type="expression" dxfId="13" priority="2">
      <formula>$B$14="Dienstleister"</formula>
    </cfRule>
  </conditionalFormatting>
  <conditionalFormatting sqref="B13">
    <cfRule type="expression" dxfId="12" priority="1">
      <formula>$B$14="Dienstleister"</formula>
    </cfRule>
  </conditionalFormatting>
  <dataValidations xWindow="217" yWindow="573" count="14">
    <dataValidation allowBlank="1" showInputMessage="1" showErrorMessage="1" promptTitle="Firma" prompt="Geben Sie hier bitte die Firma einschließlich Rechtsform an." sqref="B6" xr:uid="{00000000-0002-0000-0100-000000000000}"/>
    <dataValidation type="decimal" allowBlank="1" showErrorMessage="1" sqref="B21:B22" xr:uid="{00000000-0002-0000-0100-000001000000}">
      <formula1>0</formula1>
      <formula2>100</formula2>
    </dataValidation>
    <dataValidation allowBlank="1" showInputMessage="1" showErrorMessage="1" promptTitle="Netznummer" prompt="Geben Sie hier ihre Netznummer ein. Sofern nur ein Netz besteht, geben Sie bitte die Netznummer 1 an." sqref="B8" xr:uid="{00000000-0002-0000-0100-000002000000}"/>
    <dataValidation type="whole" allowBlank="1" showInputMessage="1" showErrorMessage="1" promptTitle="Betriebsnummer" prompt="Geben Sie hier ihre achtstellige Betriebsnummer ein. z. B. 1200XXXX" sqref="B7" xr:uid="{00000000-0002-0000-0100-000003000000}">
      <formula1>12000000</formula1>
      <formula2>12019999</formula2>
    </dataValidation>
    <dataValidation type="list" allowBlank="1" showInputMessage="1" showErrorMessage="1" promptTitle="Verbundendes Unternehmen?" prompt="Geben Sie hier bitte an, ob es sich bei dem Dienstleister um ein verbundendes Unternehmen handelt." sqref="A26:A225" xr:uid="{00000000-0002-0000-0100-000004000000}">
      <formula1>"Ja,Nein"</formula1>
    </dataValidation>
    <dataValidation allowBlank="1" showDropDown="1" showErrorMessage="1" sqref="B10" xr:uid="{00000000-0002-0000-0100-000005000000}"/>
    <dataValidation type="list" allowBlank="1" showInputMessage="1" showErrorMessage="1" sqref="B14" xr:uid="{00000000-0002-0000-0100-000006000000}">
      <formula1>"Netzbetreiber/Pächter,Verpächter,Subverpächter,Dienstleister"</formula1>
    </dataValidation>
    <dataValidation type="decimal" allowBlank="1" showInputMessage="1" showErrorMessage="1" promptTitle="Gewerbesteuerhebesatz" prompt="Geben Sie hier den Gewerbesteuerhebesatz des Basisjahres an." sqref="B9" xr:uid="{00000000-0002-0000-0100-000007000000}">
      <formula1>0</formula1>
      <formula2>1000</formula2>
    </dataValidation>
    <dataValidation type="list" allowBlank="1" showInputMessage="1" showErrorMessage="1" promptTitle="Beschaffungsverfahren" prompt="Geben Sie hier bitte an, in welcher Form die Entscheidung zur Beauftragung des Dienstleisters erfolgte." sqref="E26:E225" xr:uid="{00000000-0002-0000-0100-000008000000}">
      <mc:AlternateContent xmlns:x12ac="http://schemas.microsoft.com/office/spreadsheetml/2011/1/ac" xmlns:mc="http://schemas.openxmlformats.org/markup-compatibility/2006">
        <mc:Choice Requires="x12ac">
          <x12ac:list>freihändige Vergabe,öffentliche Ausschreibung,"Anwendung von VOB,VOL,VOF", Sonstiges (zu erläutern)</x12ac:list>
        </mc:Choice>
        <mc:Fallback>
          <formula1>"freihändige Vergabe,öffentliche Ausschreibung,Anwendung von VOB,VOL,VOF, Sonstiges (zu erläutern)"</formula1>
        </mc:Fallback>
      </mc:AlternateContent>
    </dataValidation>
    <dataValidation type="list" allowBlank="1" showErrorMessage="1" sqref="F26:F225" xr:uid="{00000000-0002-0000-0100-000009000000}">
      <formula1>GuV_Nummern_Namen</formula1>
    </dataValidation>
    <dataValidation allowBlank="1" showErrorMessage="1" sqref="G26:G225 C18" xr:uid="{00000000-0002-0000-0100-00000A000000}"/>
    <dataValidation type="list" allowBlank="1" showInputMessage="1" showErrorMessage="1" sqref="C26:C225" xr:uid="{00000000-0002-0000-0100-00000B000000}">
      <formula1>"Pacht,Dienstleistung"</formula1>
    </dataValidation>
    <dataValidation allowBlank="1" showInputMessage="1" showErrorMessage="1" promptTitle="VP/DL/SVP-Nummer" prompt="Bitte vergeben sie eine Nummer, so dass eine eindeutige EHB-Id ausgegeben wird, welche zur Referenzierung dieses EHBs dient." sqref="B18" xr:uid="{00000000-0002-0000-0100-00000C000000}"/>
    <dataValidation type="list" allowBlank="1" showInputMessage="1" showErrorMessage="1" sqref="K6:K105" xr:uid="{00000000-0002-0000-0100-00000D000000}">
      <formula1>"Ja,Nein"</formula1>
    </dataValidation>
  </dataValidations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5">
    <tabColor theme="5" tint="0.39997558519241921"/>
    <outlinePr summaryBelow="0" summaryRight="0"/>
  </sheetPr>
  <dimension ref="A1:F65"/>
  <sheetViews>
    <sheetView zoomScaleNormal="100" zoomScaleSheetLayoutView="115" workbookViewId="0">
      <pane xSplit="3" ySplit="3" topLeftCell="D4" activePane="bottomRight" state="frozen"/>
      <selection activeCell="H1" sqref="H1"/>
      <selection pane="topRight" activeCell="H1" sqref="H1"/>
      <selection pane="bottomLeft" activeCell="H1" sqref="H1"/>
      <selection pane="bottomRight" activeCell="C30" sqref="C30"/>
    </sheetView>
  </sheetViews>
  <sheetFormatPr baseColWidth="10" defaultColWidth="12.5703125" defaultRowHeight="15" x14ac:dyDescent="0.25"/>
  <cols>
    <col min="1" max="1" width="4.85546875" style="1" customWidth="1"/>
    <col min="2" max="2" width="5.85546875" style="55" customWidth="1"/>
    <col min="3" max="3" width="70" style="1" customWidth="1"/>
    <col min="4" max="4" width="15.85546875" style="1" customWidth="1"/>
    <col min="5" max="5" width="12.5703125" style="1"/>
    <col min="6" max="6" width="98.140625" style="1" customWidth="1"/>
    <col min="7" max="16384" width="12.5703125" style="1"/>
  </cols>
  <sheetData>
    <row r="1" spans="1:6" ht="18.75" x14ac:dyDescent="0.25">
      <c r="A1" s="12"/>
      <c r="C1" s="2"/>
    </row>
    <row r="2" spans="1:6" s="56" customFormat="1" ht="35.25" customHeight="1" x14ac:dyDescent="0.25">
      <c r="B2" s="210"/>
      <c r="C2" s="211" t="s">
        <v>256</v>
      </c>
      <c r="D2" s="247" t="s">
        <v>486</v>
      </c>
      <c r="E2" s="248"/>
      <c r="F2" s="212"/>
    </row>
    <row r="3" spans="1:6" s="57" customFormat="1" ht="45" x14ac:dyDescent="0.25">
      <c r="B3" s="213"/>
      <c r="C3" s="214"/>
      <c r="D3" s="183" t="str">
        <f>CONCATENATE(" Anfangsbestand ",A_Stammdaten!B12," ")</f>
        <v xml:space="preserve"> Anfangsbestand 2026 </v>
      </c>
      <c r="E3" s="215" t="str">
        <f>CONCATENATE("Endbestand ",A_Stammdaten!B12," ")</f>
        <v xml:space="preserve">Endbestand 2026 </v>
      </c>
      <c r="F3" s="216" t="s">
        <v>464</v>
      </c>
    </row>
    <row r="4" spans="1:6" s="54" customFormat="1" ht="19.5" thickBot="1" x14ac:dyDescent="0.3">
      <c r="B4" s="58"/>
      <c r="C4" s="1"/>
    </row>
    <row r="5" spans="1:6" ht="15.75" thickTop="1" x14ac:dyDescent="0.25">
      <c r="B5" s="59"/>
      <c r="C5" s="10" t="s">
        <v>120</v>
      </c>
      <c r="D5" s="106" t="str">
        <f t="shared" ref="D5:E5" si="0">IF(ISERROR(D36/D35),"",D36/D35)</f>
        <v/>
      </c>
      <c r="E5" s="106" t="str">
        <f t="shared" si="0"/>
        <v/>
      </c>
      <c r="F5" s="226"/>
    </row>
    <row r="6" spans="1:6" x14ac:dyDescent="0.25">
      <c r="A6" s="14"/>
      <c r="B6" s="13" t="s">
        <v>7</v>
      </c>
      <c r="C6" s="4" t="s">
        <v>121</v>
      </c>
      <c r="D6" s="107">
        <f t="shared" ref="D6" si="1">SUM(D7,D25,D31:D33)</f>
        <v>0</v>
      </c>
      <c r="E6" s="107">
        <f>SUM(E7,E25,E31:E33)</f>
        <v>0</v>
      </c>
      <c r="F6" s="226"/>
    </row>
    <row r="7" spans="1:6" x14ac:dyDescent="0.25">
      <c r="A7" s="14"/>
      <c r="B7" s="13" t="s">
        <v>24</v>
      </c>
      <c r="C7" s="5" t="s">
        <v>6</v>
      </c>
      <c r="D7" s="107">
        <f t="shared" ref="D7:E7" si="2">SUM(D8,D13,D18)</f>
        <v>0</v>
      </c>
      <c r="E7" s="107">
        <f t="shared" si="2"/>
        <v>0</v>
      </c>
      <c r="F7" s="226"/>
    </row>
    <row r="8" spans="1:6" x14ac:dyDescent="0.25">
      <c r="A8" s="14"/>
      <c r="B8" s="13" t="s">
        <v>26</v>
      </c>
      <c r="C8" s="5" t="s">
        <v>8</v>
      </c>
      <c r="D8" s="107">
        <f t="shared" ref="D8:E8" si="3">SUM(D9:D12)</f>
        <v>0</v>
      </c>
      <c r="E8" s="107">
        <f t="shared" si="3"/>
        <v>0</v>
      </c>
      <c r="F8" s="226"/>
    </row>
    <row r="9" spans="1:6" ht="15" customHeight="1" x14ac:dyDescent="0.25">
      <c r="A9" s="14"/>
      <c r="B9" s="53" t="s">
        <v>27</v>
      </c>
      <c r="C9" s="16" t="s">
        <v>122</v>
      </c>
      <c r="D9" s="217"/>
      <c r="E9" s="217"/>
      <c r="F9" s="217"/>
    </row>
    <row r="10" spans="1:6" ht="30" x14ac:dyDescent="0.25">
      <c r="A10" s="14"/>
      <c r="B10" s="53" t="s">
        <v>28</v>
      </c>
      <c r="C10" s="7" t="s">
        <v>123</v>
      </c>
      <c r="D10" s="217"/>
      <c r="E10" s="217"/>
      <c r="F10" s="217"/>
    </row>
    <row r="11" spans="1:6" x14ac:dyDescent="0.25">
      <c r="A11" s="14"/>
      <c r="B11" s="53" t="s">
        <v>29</v>
      </c>
      <c r="C11" s="7" t="s">
        <v>9</v>
      </c>
      <c r="D11" s="217"/>
      <c r="E11" s="217"/>
      <c r="F11" s="217"/>
    </row>
    <row r="12" spans="1:6" x14ac:dyDescent="0.25">
      <c r="A12" s="14"/>
      <c r="B12" s="53" t="s">
        <v>30</v>
      </c>
      <c r="C12" s="7" t="s">
        <v>10</v>
      </c>
      <c r="D12" s="217"/>
      <c r="E12" s="217"/>
      <c r="F12" s="217"/>
    </row>
    <row r="13" spans="1:6" x14ac:dyDescent="0.25">
      <c r="A13" s="14"/>
      <c r="B13" s="13" t="s">
        <v>31</v>
      </c>
      <c r="C13" s="5" t="s">
        <v>12</v>
      </c>
      <c r="D13" s="107">
        <f t="shared" ref="D13:E13" si="4">SUM(D14:D17)</f>
        <v>0</v>
      </c>
      <c r="E13" s="107">
        <f t="shared" si="4"/>
        <v>0</v>
      </c>
      <c r="F13" s="226"/>
    </row>
    <row r="14" spans="1:6" ht="30" x14ac:dyDescent="0.25">
      <c r="A14" s="14"/>
      <c r="B14" s="53" t="s">
        <v>32</v>
      </c>
      <c r="C14" s="7" t="s">
        <v>13</v>
      </c>
      <c r="D14" s="217"/>
      <c r="E14" s="217"/>
      <c r="F14" s="226"/>
    </row>
    <row r="15" spans="1:6" x14ac:dyDescent="0.25">
      <c r="A15" s="14"/>
      <c r="B15" s="53" t="s">
        <v>33</v>
      </c>
      <c r="C15" s="7" t="s">
        <v>14</v>
      </c>
      <c r="D15" s="217"/>
      <c r="E15" s="217"/>
      <c r="F15" s="226"/>
    </row>
    <row r="16" spans="1:6" x14ac:dyDescent="0.25">
      <c r="A16" s="14"/>
      <c r="B16" s="53" t="s">
        <v>34</v>
      </c>
      <c r="C16" s="7" t="s">
        <v>15</v>
      </c>
      <c r="D16" s="217"/>
      <c r="E16" s="217"/>
      <c r="F16" s="226"/>
    </row>
    <row r="17" spans="1:6" x14ac:dyDescent="0.25">
      <c r="A17" s="14"/>
      <c r="B17" s="53" t="s">
        <v>35</v>
      </c>
      <c r="C17" s="7" t="s">
        <v>16</v>
      </c>
      <c r="D17" s="217"/>
      <c r="E17" s="217"/>
      <c r="F17" s="226"/>
    </row>
    <row r="18" spans="1:6" x14ac:dyDescent="0.25">
      <c r="A18" s="14"/>
      <c r="B18" s="13" t="s">
        <v>36</v>
      </c>
      <c r="C18" s="5" t="s">
        <v>17</v>
      </c>
      <c r="D18" s="107">
        <f>SUM(D19:D24)</f>
        <v>0</v>
      </c>
      <c r="E18" s="107">
        <f>SUM(E19:E24)</f>
        <v>0</v>
      </c>
      <c r="F18" s="226"/>
    </row>
    <row r="19" spans="1:6" x14ac:dyDescent="0.25">
      <c r="A19" s="14"/>
      <c r="B19" s="53" t="s">
        <v>124</v>
      </c>
      <c r="C19" s="7" t="s">
        <v>18</v>
      </c>
      <c r="D19" s="217"/>
      <c r="E19" s="217"/>
      <c r="F19" s="217"/>
    </row>
    <row r="20" spans="1:6" x14ac:dyDescent="0.25">
      <c r="A20" s="14"/>
      <c r="B20" s="53" t="s">
        <v>125</v>
      </c>
      <c r="C20" s="7" t="s">
        <v>19</v>
      </c>
      <c r="D20" s="217"/>
      <c r="E20" s="217"/>
      <c r="F20" s="217"/>
    </row>
    <row r="21" spans="1:6" x14ac:dyDescent="0.25">
      <c r="A21" s="14"/>
      <c r="B21" s="53" t="s">
        <v>126</v>
      </c>
      <c r="C21" s="7" t="s">
        <v>20</v>
      </c>
      <c r="D21" s="217"/>
      <c r="E21" s="217"/>
      <c r="F21" s="217"/>
    </row>
    <row r="22" spans="1:6" ht="15" customHeight="1" x14ac:dyDescent="0.25">
      <c r="A22" s="14"/>
      <c r="B22" s="53" t="s">
        <v>127</v>
      </c>
      <c r="C22" s="7" t="s">
        <v>21</v>
      </c>
      <c r="D22" s="217"/>
      <c r="E22" s="217"/>
      <c r="F22" s="217"/>
    </row>
    <row r="23" spans="1:6" x14ac:dyDescent="0.25">
      <c r="A23" s="14"/>
      <c r="B23" s="53" t="s">
        <v>128</v>
      </c>
      <c r="C23" s="7" t="s">
        <v>22</v>
      </c>
      <c r="D23" s="217"/>
      <c r="E23" s="217"/>
      <c r="F23" s="217"/>
    </row>
    <row r="24" spans="1:6" x14ac:dyDescent="0.25">
      <c r="A24" s="14"/>
      <c r="B24" s="53" t="s">
        <v>129</v>
      </c>
      <c r="C24" s="7" t="s">
        <v>23</v>
      </c>
      <c r="D24" s="217"/>
      <c r="E24" s="217"/>
      <c r="F24" s="217"/>
    </row>
    <row r="25" spans="1:6" x14ac:dyDescent="0.25">
      <c r="A25" s="14"/>
      <c r="B25" s="13" t="s">
        <v>37</v>
      </c>
      <c r="C25" s="5" t="s">
        <v>130</v>
      </c>
      <c r="D25" s="107">
        <f t="shared" ref="D25:E25" si="5">SUM(D26:D30)</f>
        <v>0</v>
      </c>
      <c r="E25" s="107">
        <f t="shared" si="5"/>
        <v>0</v>
      </c>
      <c r="F25" s="226"/>
    </row>
    <row r="26" spans="1:6" x14ac:dyDescent="0.25">
      <c r="A26" s="14"/>
      <c r="B26" s="13" t="s">
        <v>131</v>
      </c>
      <c r="C26" s="5" t="s">
        <v>132</v>
      </c>
      <c r="D26" s="217"/>
      <c r="E26" s="217"/>
      <c r="F26" s="217"/>
    </row>
    <row r="27" spans="1:6" x14ac:dyDescent="0.25">
      <c r="A27" s="14"/>
      <c r="B27" s="13" t="s">
        <v>133</v>
      </c>
      <c r="C27" s="5" t="s">
        <v>134</v>
      </c>
      <c r="D27" s="217"/>
      <c r="E27" s="217"/>
      <c r="F27" s="217"/>
    </row>
    <row r="28" spans="1:6" x14ac:dyDescent="0.25">
      <c r="A28" s="14"/>
      <c r="B28" s="13" t="s">
        <v>135</v>
      </c>
      <c r="C28" s="5" t="s">
        <v>136</v>
      </c>
      <c r="D28" s="217"/>
      <c r="E28" s="217"/>
      <c r="F28" s="217"/>
    </row>
    <row r="29" spans="1:6" ht="30" x14ac:dyDescent="0.25">
      <c r="A29" s="14"/>
      <c r="B29" s="13" t="s">
        <v>137</v>
      </c>
      <c r="C29" s="5" t="s">
        <v>138</v>
      </c>
      <c r="D29" s="217"/>
      <c r="E29" s="217"/>
      <c r="F29" s="217"/>
    </row>
    <row r="30" spans="1:6" x14ac:dyDescent="0.25">
      <c r="A30" s="14"/>
      <c r="B30" s="13" t="s">
        <v>139</v>
      </c>
      <c r="C30" s="5" t="s">
        <v>140</v>
      </c>
      <c r="D30" s="217"/>
      <c r="E30" s="217"/>
      <c r="F30" s="217"/>
    </row>
    <row r="31" spans="1:6" x14ac:dyDescent="0.25">
      <c r="A31" s="14"/>
      <c r="B31" s="13" t="s">
        <v>39</v>
      </c>
      <c r="C31" s="5" t="s">
        <v>141</v>
      </c>
      <c r="D31" s="217"/>
      <c r="E31" s="217"/>
      <c r="F31" s="217"/>
    </row>
    <row r="32" spans="1:6" x14ac:dyDescent="0.25">
      <c r="A32" s="14"/>
      <c r="B32" s="13" t="s">
        <v>41</v>
      </c>
      <c r="C32" s="5" t="s">
        <v>142</v>
      </c>
      <c r="D32" s="217"/>
      <c r="E32" s="217"/>
      <c r="F32" s="217"/>
    </row>
    <row r="33" spans="1:6" x14ac:dyDescent="0.25">
      <c r="A33" s="14"/>
      <c r="B33" s="13" t="s">
        <v>46</v>
      </c>
      <c r="C33" s="5" t="s">
        <v>143</v>
      </c>
      <c r="D33" s="217"/>
      <c r="E33" s="217"/>
      <c r="F33" s="217"/>
    </row>
    <row r="34" spans="1:6" x14ac:dyDescent="0.25">
      <c r="A34" s="60"/>
      <c r="B34" s="61"/>
      <c r="C34" s="3"/>
      <c r="D34" s="108" t="str">
        <f>IF(ABS(D6-D35)&gt;=0.01,"Aktiva &lt;&gt; Passiva","")</f>
        <v/>
      </c>
      <c r="E34" s="108"/>
      <c r="F34" s="108"/>
    </row>
    <row r="35" spans="1:6" ht="27" customHeight="1" x14ac:dyDescent="0.25">
      <c r="A35" s="14"/>
      <c r="B35" s="13" t="s">
        <v>11</v>
      </c>
      <c r="C35" s="4" t="s">
        <v>144</v>
      </c>
      <c r="D35" s="107">
        <f t="shared" ref="D35:E35" si="6">SUM(D36,D43:D44,D48:D49,D53,D62:D64)</f>
        <v>0</v>
      </c>
      <c r="E35" s="107">
        <f t="shared" si="6"/>
        <v>0</v>
      </c>
      <c r="F35" s="226"/>
    </row>
    <row r="36" spans="1:6" x14ac:dyDescent="0.25">
      <c r="A36" s="14"/>
      <c r="B36" s="13" t="s">
        <v>145</v>
      </c>
      <c r="C36" s="5" t="s">
        <v>146</v>
      </c>
      <c r="D36" s="107">
        <f t="shared" ref="D36:E36" si="7">SUM(D37:D42)</f>
        <v>0</v>
      </c>
      <c r="E36" s="107">
        <f t="shared" si="7"/>
        <v>0</v>
      </c>
      <c r="F36" s="226"/>
    </row>
    <row r="37" spans="1:6" x14ac:dyDescent="0.25">
      <c r="A37" s="14"/>
      <c r="B37" s="13" t="s">
        <v>58</v>
      </c>
      <c r="C37" s="5" t="s">
        <v>147</v>
      </c>
      <c r="D37" s="217"/>
      <c r="E37" s="217"/>
      <c r="F37" s="217"/>
    </row>
    <row r="38" spans="1:6" x14ac:dyDescent="0.25">
      <c r="A38" s="14"/>
      <c r="B38" s="13" t="s">
        <v>60</v>
      </c>
      <c r="C38" s="5" t="s">
        <v>148</v>
      </c>
      <c r="D38" s="217"/>
      <c r="E38" s="217"/>
      <c r="F38" s="217"/>
    </row>
    <row r="39" spans="1:6" x14ac:dyDescent="0.25">
      <c r="A39" s="14"/>
      <c r="B39" s="13" t="s">
        <v>149</v>
      </c>
      <c r="C39" s="5" t="s">
        <v>150</v>
      </c>
      <c r="D39" s="217"/>
      <c r="E39" s="217"/>
      <c r="F39" s="217"/>
    </row>
    <row r="40" spans="1:6" x14ac:dyDescent="0.25">
      <c r="A40" s="14"/>
      <c r="B40" s="13" t="s">
        <v>305</v>
      </c>
      <c r="C40" s="62" t="s">
        <v>322</v>
      </c>
      <c r="D40" s="217"/>
      <c r="E40" s="217"/>
      <c r="F40" s="217"/>
    </row>
    <row r="41" spans="1:6" x14ac:dyDescent="0.25">
      <c r="A41" s="14"/>
      <c r="B41" s="13" t="s">
        <v>324</v>
      </c>
      <c r="C41" s="5" t="s">
        <v>140</v>
      </c>
      <c r="D41" s="217"/>
      <c r="E41" s="217"/>
      <c r="F41" s="217"/>
    </row>
    <row r="42" spans="1:6" x14ac:dyDescent="0.25">
      <c r="A42" s="14"/>
      <c r="B42" s="13" t="s">
        <v>325</v>
      </c>
      <c r="C42" s="62" t="s">
        <v>323</v>
      </c>
      <c r="D42" s="217"/>
      <c r="E42" s="217"/>
      <c r="F42" s="217"/>
    </row>
    <row r="43" spans="1:6" x14ac:dyDescent="0.25">
      <c r="A43" s="14"/>
      <c r="B43" s="13" t="s">
        <v>151</v>
      </c>
      <c r="C43" s="5" t="s">
        <v>429</v>
      </c>
      <c r="D43" s="217"/>
      <c r="E43" s="217"/>
      <c r="F43" s="217"/>
    </row>
    <row r="44" spans="1:6" x14ac:dyDescent="0.25">
      <c r="A44" s="14"/>
      <c r="B44" s="13" t="s">
        <v>152</v>
      </c>
      <c r="C44" s="5" t="s">
        <v>366</v>
      </c>
      <c r="D44" s="107">
        <f t="shared" ref="D44:E44" si="8">SUM(D45:D47)</f>
        <v>0</v>
      </c>
      <c r="E44" s="107">
        <f t="shared" si="8"/>
        <v>0</v>
      </c>
      <c r="F44" s="226"/>
    </row>
    <row r="45" spans="1:6" x14ac:dyDescent="0.25">
      <c r="A45" s="14"/>
      <c r="B45" s="13" t="s">
        <v>70</v>
      </c>
      <c r="C45" s="7" t="s">
        <v>368</v>
      </c>
      <c r="D45" s="217"/>
      <c r="E45" s="217"/>
      <c r="F45" s="217"/>
    </row>
    <row r="46" spans="1:6" x14ac:dyDescent="0.25">
      <c r="A46" s="14"/>
      <c r="B46" s="13" t="s">
        <v>71</v>
      </c>
      <c r="C46" s="7" t="s">
        <v>434</v>
      </c>
      <c r="D46" s="217"/>
      <c r="E46" s="217"/>
      <c r="F46" s="217"/>
    </row>
    <row r="47" spans="1:6" x14ac:dyDescent="0.25">
      <c r="A47" s="14"/>
      <c r="B47" s="13" t="s">
        <v>72</v>
      </c>
      <c r="C47" s="7" t="s">
        <v>369</v>
      </c>
      <c r="D47" s="217"/>
      <c r="E47" s="217"/>
      <c r="F47" s="217"/>
    </row>
    <row r="48" spans="1:6" x14ac:dyDescent="0.25">
      <c r="A48" s="14"/>
      <c r="B48" s="13" t="s">
        <v>84</v>
      </c>
      <c r="C48" s="5" t="s">
        <v>153</v>
      </c>
      <c r="D48" s="217"/>
      <c r="E48" s="217"/>
      <c r="F48" s="217"/>
    </row>
    <row r="49" spans="1:6" x14ac:dyDescent="0.25">
      <c r="A49" s="14"/>
      <c r="B49" s="13" t="s">
        <v>85</v>
      </c>
      <c r="C49" s="5" t="s">
        <v>154</v>
      </c>
      <c r="D49" s="107">
        <f>SUM(D50:D52)</f>
        <v>0</v>
      </c>
      <c r="E49" s="107">
        <f>SUM(E50:E52)</f>
        <v>0</v>
      </c>
      <c r="F49" s="226"/>
    </row>
    <row r="50" spans="1:6" x14ac:dyDescent="0.25">
      <c r="A50" s="14"/>
      <c r="B50" s="13" t="s">
        <v>159</v>
      </c>
      <c r="C50" s="7" t="s">
        <v>155</v>
      </c>
      <c r="D50" s="217"/>
      <c r="E50" s="217"/>
      <c r="F50" s="217"/>
    </row>
    <row r="51" spans="1:6" x14ac:dyDescent="0.25">
      <c r="A51" s="14"/>
      <c r="B51" s="13" t="s">
        <v>161</v>
      </c>
      <c r="C51" s="7" t="s">
        <v>156</v>
      </c>
      <c r="D51" s="217"/>
      <c r="E51" s="217"/>
      <c r="F51" s="217"/>
    </row>
    <row r="52" spans="1:6" x14ac:dyDescent="0.25">
      <c r="A52" s="14"/>
      <c r="B52" s="13" t="s">
        <v>163</v>
      </c>
      <c r="C52" s="7" t="s">
        <v>157</v>
      </c>
      <c r="D52" s="217"/>
      <c r="E52" s="217"/>
      <c r="F52" s="217"/>
    </row>
    <row r="53" spans="1:6" x14ac:dyDescent="0.25">
      <c r="A53" s="14"/>
      <c r="B53" s="63" t="s">
        <v>86</v>
      </c>
      <c r="C53" s="5" t="s">
        <v>158</v>
      </c>
      <c r="D53" s="107">
        <f>SUM(D54:D61)</f>
        <v>0</v>
      </c>
      <c r="E53" s="107">
        <f>SUM(E54:E61)</f>
        <v>0</v>
      </c>
      <c r="F53" s="226"/>
    </row>
    <row r="54" spans="1:6" x14ac:dyDescent="0.25">
      <c r="A54" s="14"/>
      <c r="B54" s="63" t="s">
        <v>88</v>
      </c>
      <c r="C54" s="7" t="s">
        <v>160</v>
      </c>
      <c r="D54" s="217"/>
      <c r="E54" s="217"/>
      <c r="F54" s="217"/>
    </row>
    <row r="55" spans="1:6" x14ac:dyDescent="0.25">
      <c r="A55" s="14"/>
      <c r="B55" s="13" t="s">
        <v>90</v>
      </c>
      <c r="C55" s="7" t="s">
        <v>162</v>
      </c>
      <c r="D55" s="217"/>
      <c r="E55" s="217"/>
      <c r="F55" s="217"/>
    </row>
    <row r="56" spans="1:6" x14ac:dyDescent="0.25">
      <c r="A56" s="14"/>
      <c r="B56" s="63" t="s">
        <v>276</v>
      </c>
      <c r="C56" s="7" t="s">
        <v>164</v>
      </c>
      <c r="D56" s="217"/>
      <c r="E56" s="217"/>
      <c r="F56" s="217"/>
    </row>
    <row r="57" spans="1:6" ht="15" customHeight="1" x14ac:dyDescent="0.25">
      <c r="A57" s="14"/>
      <c r="B57" s="13" t="s">
        <v>350</v>
      </c>
      <c r="C57" s="7" t="s">
        <v>165</v>
      </c>
      <c r="D57" s="217"/>
      <c r="E57" s="217"/>
      <c r="F57" s="217"/>
    </row>
    <row r="58" spans="1:6" ht="30" customHeight="1" x14ac:dyDescent="0.25">
      <c r="A58" s="14"/>
      <c r="B58" s="63" t="s">
        <v>351</v>
      </c>
      <c r="C58" s="7" t="s">
        <v>166</v>
      </c>
      <c r="D58" s="217"/>
      <c r="E58" s="217"/>
      <c r="F58" s="217"/>
    </row>
    <row r="59" spans="1:6" ht="15" customHeight="1" x14ac:dyDescent="0.25">
      <c r="A59" s="14"/>
      <c r="B59" s="13" t="s">
        <v>352</v>
      </c>
      <c r="C59" s="7" t="s">
        <v>167</v>
      </c>
      <c r="D59" s="217"/>
      <c r="E59" s="217"/>
      <c r="F59" s="217"/>
    </row>
    <row r="60" spans="1:6" ht="30" x14ac:dyDescent="0.25">
      <c r="A60" s="14"/>
      <c r="B60" s="63" t="s">
        <v>353</v>
      </c>
      <c r="C60" s="7" t="s">
        <v>299</v>
      </c>
      <c r="D60" s="217"/>
      <c r="E60" s="217"/>
      <c r="F60" s="217"/>
    </row>
    <row r="61" spans="1:6" x14ac:dyDescent="0.25">
      <c r="A61" s="14"/>
      <c r="B61" s="13" t="s">
        <v>354</v>
      </c>
      <c r="C61" s="7" t="s">
        <v>168</v>
      </c>
      <c r="D61" s="217"/>
      <c r="E61" s="217"/>
      <c r="F61" s="217"/>
    </row>
    <row r="62" spans="1:6" x14ac:dyDescent="0.25">
      <c r="A62" s="14"/>
      <c r="B62" s="13" t="s">
        <v>103</v>
      </c>
      <c r="C62" s="5" t="s">
        <v>141</v>
      </c>
      <c r="D62" s="217"/>
      <c r="E62" s="217"/>
      <c r="F62" s="217"/>
    </row>
    <row r="63" spans="1:6" x14ac:dyDescent="0.25">
      <c r="A63" s="14"/>
      <c r="B63" s="13" t="s">
        <v>170</v>
      </c>
      <c r="C63" s="5" t="s">
        <v>169</v>
      </c>
      <c r="D63" s="217"/>
      <c r="E63" s="217"/>
      <c r="F63" s="217"/>
    </row>
    <row r="64" spans="1:6" ht="15.75" thickBot="1" x14ac:dyDescent="0.3">
      <c r="A64" s="14"/>
      <c r="B64" s="13" t="s">
        <v>110</v>
      </c>
      <c r="C64" s="64" t="s">
        <v>140</v>
      </c>
      <c r="D64" s="218"/>
      <c r="E64" s="218"/>
      <c r="F64" s="217"/>
    </row>
    <row r="65" ht="15.75" thickTop="1" x14ac:dyDescent="0.25"/>
  </sheetData>
  <sheetProtection algorithmName="SHA-512" hashValue="3bRe73tt2bPA8jUfDG7PObViIxlN8UvO7k9iNPqA3P03kL/B1xJ5p8PZrPjcq0Gphz2H+kZBfBH814Q6JrMT+A==" saltValue="/7w+Uw2XlnP2vUfipj4aQQ==" spinCount="100000" sheet="1" formatCells="0" formatColumns="0" formatRows="0" autoFilter="0" pivotTables="0"/>
  <customSheetViews>
    <customSheetView guid="{88C7CD93-4C5C-45F9-8E10-23D17A25DE06}">
      <pane xSplit="3" ySplit="3" topLeftCell="P4" activePane="bottomRight" state="frozen"/>
      <selection pane="bottomRight" activeCell="U2" sqref="U2:V2"/>
      <pageMargins left="0.39370078740157483" right="0.39370078740157483" top="0.68" bottom="0.98425196850393704" header="0.25" footer="0.51181102362204722"/>
      <pageSetup paperSize="9" scale="48" fitToWidth="2" orientation="portrait" r:id="rId1"/>
      <headerFooter alignWithMargins="0">
        <oddHeader>&amp;L&amp;8EHB Gas 2010&amp;C&amp;8A3.1 Überleitungsrechnung Bilanz 2010</oddHeader>
        <oddFooter xml:space="preserve">&amp;L&amp;8&amp;D&amp;C&amp;8&amp;F/&amp;A &amp;R&amp;8&amp;P/&amp;N </oddFooter>
      </headerFooter>
    </customSheetView>
  </customSheetViews>
  <mergeCells count="1">
    <mergeCell ref="D2:E2"/>
  </mergeCells>
  <conditionalFormatting sqref="F25:F64">
    <cfRule type="expression" dxfId="11" priority="13">
      <formula>AND($D25=0,$E25=0)</formula>
    </cfRule>
  </conditionalFormatting>
  <conditionalFormatting sqref="F9:F12">
    <cfRule type="expression" dxfId="10" priority="8">
      <formula>AND($D9=0,$E9=0)</formula>
    </cfRule>
  </conditionalFormatting>
  <conditionalFormatting sqref="F19:F24">
    <cfRule type="expression" dxfId="9" priority="7">
      <formula>AND($D19=0,$E19=0)</formula>
    </cfRule>
  </conditionalFormatting>
  <pageMargins left="0.39370078740157483" right="0.39370078740157483" top="0.68" bottom="0.98425196850393704" header="0.25" footer="0.51181102362204722"/>
  <pageSetup paperSize="9" scale="48" fitToWidth="2" orientation="portrait" r:id="rId2"/>
  <headerFooter alignWithMargins="0">
    <oddFooter xml:space="preserve">&amp;L&amp;8&amp;D&amp;C&amp;8&amp;F/&amp;A &amp;R&amp;8&amp;P/&amp;N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>
    <tabColor theme="5" tint="0.39997558519241921"/>
    <outlinePr summaryBelow="0" summaryRight="0"/>
  </sheetPr>
  <dimension ref="A1:E79"/>
  <sheetViews>
    <sheetView zoomScaleNormal="100" zoomScaleSheetLayoutView="70" workbookViewId="0">
      <pane xSplit="3" ySplit="3" topLeftCell="D43" activePane="bottomRight" state="frozen"/>
      <selection activeCell="H1" sqref="H1"/>
      <selection pane="topRight" activeCell="H1" sqref="H1"/>
      <selection pane="bottomLeft" activeCell="H1" sqref="H1"/>
      <selection pane="bottomRight" activeCell="D73" sqref="D73"/>
    </sheetView>
  </sheetViews>
  <sheetFormatPr baseColWidth="10" defaultColWidth="12.5703125" defaultRowHeight="15" x14ac:dyDescent="0.25"/>
  <cols>
    <col min="1" max="1" width="2.5703125" style="6" customWidth="1"/>
    <col min="2" max="2" width="7.7109375" style="6" customWidth="1"/>
    <col min="3" max="3" width="73.42578125" style="6" customWidth="1"/>
    <col min="4" max="4" width="16.85546875" style="6" customWidth="1"/>
    <col min="5" max="5" width="115.28515625" style="6" customWidth="1"/>
    <col min="6" max="16384" width="12.5703125" style="6"/>
  </cols>
  <sheetData>
    <row r="1" spans="1:5" s="8" customFormat="1" ht="18.75" x14ac:dyDescent="0.25">
      <c r="A1" s="12"/>
      <c r="C1" s="15"/>
      <c r="D1" s="43"/>
    </row>
    <row r="2" spans="1:5" s="65" customFormat="1" ht="31.5" customHeight="1" x14ac:dyDescent="0.25">
      <c r="B2" s="219"/>
      <c r="C2" s="220" t="s">
        <v>175</v>
      </c>
      <c r="D2" s="212"/>
      <c r="E2" s="212"/>
    </row>
    <row r="3" spans="1:5" ht="93" customHeight="1" x14ac:dyDescent="0.25">
      <c r="B3" s="213"/>
      <c r="C3" s="214"/>
      <c r="D3" s="216" t="str">
        <f>CONCATENATE("Plankosten ",A_Stammdaten!$B$12,"")</f>
        <v>Plankosten 2026</v>
      </c>
      <c r="E3" s="216" t="s">
        <v>464</v>
      </c>
    </row>
    <row r="4" spans="1:5" s="54" customFormat="1" ht="21" customHeight="1" thickBot="1" x14ac:dyDescent="0.3">
      <c r="B4" s="66"/>
      <c r="C4" s="6"/>
      <c r="D4" s="6"/>
    </row>
    <row r="5" spans="1:5" s="69" customFormat="1" ht="15.75" thickTop="1" x14ac:dyDescent="0.25">
      <c r="A5" s="102"/>
      <c r="B5" s="67" t="s">
        <v>24</v>
      </c>
      <c r="C5" s="68" t="s">
        <v>25</v>
      </c>
      <c r="D5" s="72">
        <f>SUM(D6:D7)</f>
        <v>0</v>
      </c>
      <c r="E5" s="225"/>
    </row>
    <row r="6" spans="1:5" x14ac:dyDescent="0.25">
      <c r="A6" s="14"/>
      <c r="B6" s="99" t="s">
        <v>26</v>
      </c>
      <c r="C6" s="7" t="s">
        <v>374</v>
      </c>
      <c r="D6" s="221"/>
      <c r="E6" s="222"/>
    </row>
    <row r="7" spans="1:5" s="69" customFormat="1" x14ac:dyDescent="0.25">
      <c r="A7" s="14"/>
      <c r="B7" s="100" t="s">
        <v>31</v>
      </c>
      <c r="C7" s="7" t="s">
        <v>306</v>
      </c>
      <c r="D7" s="222"/>
      <c r="E7" s="222"/>
    </row>
    <row r="8" spans="1:5" s="69" customFormat="1" x14ac:dyDescent="0.25">
      <c r="A8" s="102"/>
      <c r="B8" s="70" t="s">
        <v>37</v>
      </c>
      <c r="C8" s="68" t="s">
        <v>38</v>
      </c>
      <c r="D8" s="221"/>
      <c r="E8" s="222"/>
    </row>
    <row r="9" spans="1:5" s="69" customFormat="1" x14ac:dyDescent="0.25">
      <c r="A9" s="102"/>
      <c r="B9" s="67" t="s">
        <v>39</v>
      </c>
      <c r="C9" s="68" t="s">
        <v>40</v>
      </c>
      <c r="D9" s="221"/>
      <c r="E9" s="222"/>
    </row>
    <row r="10" spans="1:5" s="69" customFormat="1" x14ac:dyDescent="0.25">
      <c r="A10" s="102"/>
      <c r="B10" s="67" t="s">
        <v>41</v>
      </c>
      <c r="C10" s="68" t="s">
        <v>42</v>
      </c>
      <c r="D10" s="97">
        <f t="shared" ref="D10" si="0">SUM(D11:D15)</f>
        <v>0</v>
      </c>
      <c r="E10" s="226"/>
    </row>
    <row r="11" spans="1:5" s="69" customFormat="1" x14ac:dyDescent="0.25">
      <c r="A11" s="14"/>
      <c r="B11" s="71" t="s">
        <v>43</v>
      </c>
      <c r="C11" s="7" t="s">
        <v>370</v>
      </c>
      <c r="D11" s="222"/>
      <c r="E11" s="222"/>
    </row>
    <row r="12" spans="1:5" s="69" customFormat="1" x14ac:dyDescent="0.25">
      <c r="A12" s="14"/>
      <c r="B12" s="71" t="s">
        <v>44</v>
      </c>
      <c r="C12" s="7" t="s">
        <v>471</v>
      </c>
      <c r="D12" s="222"/>
      <c r="E12" s="222"/>
    </row>
    <row r="13" spans="1:5" s="69" customFormat="1" x14ac:dyDescent="0.25">
      <c r="A13" s="14"/>
      <c r="B13" s="71" t="s">
        <v>326</v>
      </c>
      <c r="C13" s="7" t="s">
        <v>371</v>
      </c>
      <c r="D13" s="222"/>
      <c r="E13" s="222"/>
    </row>
    <row r="14" spans="1:5" s="69" customFormat="1" x14ac:dyDescent="0.25">
      <c r="A14" s="14"/>
      <c r="B14" s="71" t="s">
        <v>372</v>
      </c>
      <c r="C14" s="7" t="s">
        <v>439</v>
      </c>
      <c r="D14" s="222"/>
      <c r="E14" s="222"/>
    </row>
    <row r="15" spans="1:5" s="69" customFormat="1" x14ac:dyDescent="0.25">
      <c r="A15" s="14"/>
      <c r="B15" s="71" t="s">
        <v>373</v>
      </c>
      <c r="C15" s="7" t="s">
        <v>45</v>
      </c>
      <c r="D15" s="222"/>
      <c r="E15" s="222"/>
    </row>
    <row r="16" spans="1:5" s="69" customFormat="1" x14ac:dyDescent="0.25">
      <c r="A16" s="102"/>
      <c r="B16" s="67" t="s">
        <v>46</v>
      </c>
      <c r="C16" s="5" t="s">
        <v>47</v>
      </c>
      <c r="D16" s="97">
        <f t="shared" ref="D16" si="1">SUM(D17,D18)</f>
        <v>0</v>
      </c>
      <c r="E16" s="226"/>
    </row>
    <row r="17" spans="1:5" s="69" customFormat="1" x14ac:dyDescent="0.25">
      <c r="A17" s="14"/>
      <c r="B17" s="71" t="s">
        <v>48</v>
      </c>
      <c r="C17" s="7" t="s">
        <v>335</v>
      </c>
      <c r="D17" s="222"/>
      <c r="E17" s="222"/>
    </row>
    <row r="18" spans="1:5" s="69" customFormat="1" x14ac:dyDescent="0.25">
      <c r="A18" s="14"/>
      <c r="B18" s="71" t="s">
        <v>50</v>
      </c>
      <c r="C18" s="7" t="s">
        <v>336</v>
      </c>
      <c r="D18" s="96">
        <f>SUM(D19:D23)</f>
        <v>0</v>
      </c>
      <c r="E18" s="226"/>
    </row>
    <row r="19" spans="1:5" x14ac:dyDescent="0.25">
      <c r="A19" s="14"/>
      <c r="B19" s="71" t="s">
        <v>51</v>
      </c>
      <c r="C19" s="7" t="s">
        <v>52</v>
      </c>
      <c r="D19" s="222"/>
      <c r="E19" s="222"/>
    </row>
    <row r="20" spans="1:5" x14ac:dyDescent="0.25">
      <c r="A20" s="14"/>
      <c r="B20" s="71" t="s">
        <v>53</v>
      </c>
      <c r="C20" s="7" t="s">
        <v>54</v>
      </c>
      <c r="D20" s="222"/>
      <c r="E20" s="222"/>
    </row>
    <row r="21" spans="1:5" ht="30" x14ac:dyDescent="0.25">
      <c r="A21" s="14"/>
      <c r="B21" s="71" t="s">
        <v>55</v>
      </c>
      <c r="C21" s="7" t="s">
        <v>377</v>
      </c>
      <c r="D21" s="222"/>
      <c r="E21" s="222"/>
    </row>
    <row r="22" spans="1:5" x14ac:dyDescent="0.25">
      <c r="A22" s="14"/>
      <c r="B22" s="71" t="s">
        <v>56</v>
      </c>
      <c r="C22" s="7" t="s">
        <v>484</v>
      </c>
      <c r="D22" s="222"/>
      <c r="E22" s="222"/>
    </row>
    <row r="23" spans="1:5" x14ac:dyDescent="0.25">
      <c r="A23" s="14"/>
      <c r="B23" s="71" t="s">
        <v>483</v>
      </c>
      <c r="C23" s="7" t="s">
        <v>49</v>
      </c>
      <c r="D23" s="222"/>
      <c r="E23" s="222"/>
    </row>
    <row r="24" spans="1:5" s="69" customFormat="1" x14ac:dyDescent="0.25">
      <c r="A24" s="102"/>
      <c r="B24" s="67" t="s">
        <v>145</v>
      </c>
      <c r="C24" s="5" t="s">
        <v>57</v>
      </c>
      <c r="D24" s="97">
        <f>SUM(D25,D26)</f>
        <v>0</v>
      </c>
      <c r="E24" s="226"/>
    </row>
    <row r="25" spans="1:5" s="69" customFormat="1" x14ac:dyDescent="0.25">
      <c r="A25" s="14"/>
      <c r="B25" s="71" t="s">
        <v>58</v>
      </c>
      <c r="C25" s="7" t="s">
        <v>59</v>
      </c>
      <c r="D25" s="222"/>
      <c r="E25" s="222"/>
    </row>
    <row r="26" spans="1:5" s="69" customFormat="1" x14ac:dyDescent="0.25">
      <c r="A26" s="14"/>
      <c r="B26" s="71" t="s">
        <v>60</v>
      </c>
      <c r="C26" s="101" t="s">
        <v>61</v>
      </c>
      <c r="D26" s="97">
        <f>SUM(D27:D28)</f>
        <v>0</v>
      </c>
      <c r="E26" s="226"/>
    </row>
    <row r="27" spans="1:5" x14ac:dyDescent="0.25">
      <c r="A27" s="14"/>
      <c r="B27" s="71" t="s">
        <v>62</v>
      </c>
      <c r="C27" s="7" t="s">
        <v>327</v>
      </c>
      <c r="D27" s="222"/>
      <c r="E27" s="222"/>
    </row>
    <row r="28" spans="1:5" x14ac:dyDescent="0.25">
      <c r="A28" s="14"/>
      <c r="B28" s="71" t="s">
        <v>63</v>
      </c>
      <c r="C28" s="7" t="s">
        <v>257</v>
      </c>
      <c r="D28" s="222"/>
      <c r="E28" s="222"/>
    </row>
    <row r="29" spans="1:5" s="69" customFormat="1" x14ac:dyDescent="0.25">
      <c r="A29" s="102"/>
      <c r="B29" s="67" t="s">
        <v>151</v>
      </c>
      <c r="C29" s="5" t="s">
        <v>64</v>
      </c>
      <c r="D29" s="97">
        <f t="shared" ref="D29" si="2">SUM(D30,D31:D32)</f>
        <v>0</v>
      </c>
      <c r="E29" s="226"/>
    </row>
    <row r="30" spans="1:5" s="69" customFormat="1" x14ac:dyDescent="0.25">
      <c r="A30" s="14"/>
      <c r="B30" s="71" t="s">
        <v>65</v>
      </c>
      <c r="C30" s="7" t="s">
        <v>258</v>
      </c>
      <c r="D30" s="222"/>
      <c r="E30" s="226"/>
    </row>
    <row r="31" spans="1:5" s="69" customFormat="1" x14ac:dyDescent="0.25">
      <c r="A31" s="14"/>
      <c r="B31" s="71" t="s">
        <v>66</v>
      </c>
      <c r="C31" s="7" t="s">
        <v>67</v>
      </c>
      <c r="D31" s="222"/>
      <c r="E31" s="226"/>
    </row>
    <row r="32" spans="1:5" s="69" customFormat="1" ht="30.75" thickBot="1" x14ac:dyDescent="0.3">
      <c r="A32" s="14"/>
      <c r="B32" s="71" t="s">
        <v>68</v>
      </c>
      <c r="C32" s="7" t="s">
        <v>283</v>
      </c>
      <c r="D32" s="222"/>
      <c r="E32" s="222"/>
    </row>
    <row r="33" spans="1:5" s="69" customFormat="1" ht="15.75" thickTop="1" x14ac:dyDescent="0.25">
      <c r="A33" s="102"/>
      <c r="B33" s="67" t="s">
        <v>152</v>
      </c>
      <c r="C33" s="5" t="s">
        <v>69</v>
      </c>
      <c r="D33" s="72">
        <f>SUM(D34:D47)</f>
        <v>0</v>
      </c>
      <c r="E33" s="225"/>
    </row>
    <row r="34" spans="1:5" s="69" customFormat="1" x14ac:dyDescent="0.25">
      <c r="A34" s="14"/>
      <c r="B34" s="71" t="s">
        <v>70</v>
      </c>
      <c r="C34" s="7" t="s">
        <v>259</v>
      </c>
      <c r="D34" s="222"/>
      <c r="E34" s="222"/>
    </row>
    <row r="35" spans="1:5" s="69" customFormat="1" x14ac:dyDescent="0.25">
      <c r="A35" s="14"/>
      <c r="B35" s="71" t="s">
        <v>71</v>
      </c>
      <c r="C35" s="7" t="s">
        <v>260</v>
      </c>
      <c r="D35" s="222"/>
      <c r="E35" s="222"/>
    </row>
    <row r="36" spans="1:5" s="69" customFormat="1" x14ac:dyDescent="0.25">
      <c r="A36" s="14"/>
      <c r="B36" s="71" t="s">
        <v>72</v>
      </c>
      <c r="C36" s="7" t="s">
        <v>261</v>
      </c>
      <c r="D36" s="222"/>
      <c r="E36" s="222"/>
    </row>
    <row r="37" spans="1:5" s="69" customFormat="1" x14ac:dyDescent="0.25">
      <c r="A37" s="14"/>
      <c r="B37" s="71" t="s">
        <v>73</v>
      </c>
      <c r="C37" s="7" t="s">
        <v>328</v>
      </c>
      <c r="D37" s="222"/>
      <c r="E37" s="222"/>
    </row>
    <row r="38" spans="1:5" s="69" customFormat="1" x14ac:dyDescent="0.25">
      <c r="A38" s="14"/>
      <c r="B38" s="71" t="s">
        <v>74</v>
      </c>
      <c r="C38" s="7" t="s">
        <v>262</v>
      </c>
      <c r="D38" s="222"/>
      <c r="E38" s="222"/>
    </row>
    <row r="39" spans="1:5" s="69" customFormat="1" x14ac:dyDescent="0.25">
      <c r="A39" s="14"/>
      <c r="B39" s="71" t="s">
        <v>75</v>
      </c>
      <c r="C39" s="7" t="s">
        <v>329</v>
      </c>
      <c r="D39" s="222"/>
      <c r="E39" s="222"/>
    </row>
    <row r="40" spans="1:5" s="69" customFormat="1" x14ac:dyDescent="0.25">
      <c r="A40" s="14"/>
      <c r="B40" s="71" t="s">
        <v>76</v>
      </c>
      <c r="C40" s="7" t="s">
        <v>263</v>
      </c>
      <c r="D40" s="222"/>
      <c r="E40" s="222"/>
    </row>
    <row r="41" spans="1:5" s="3" customFormat="1" x14ac:dyDescent="0.25">
      <c r="A41" s="14"/>
      <c r="B41" s="71" t="s">
        <v>77</v>
      </c>
      <c r="C41" s="7" t="s">
        <v>264</v>
      </c>
      <c r="D41" s="222"/>
      <c r="E41" s="222"/>
    </row>
    <row r="42" spans="1:5" s="3" customFormat="1" x14ac:dyDescent="0.25">
      <c r="A42" s="14"/>
      <c r="B42" s="71" t="s">
        <v>78</v>
      </c>
      <c r="C42" s="7" t="s">
        <v>330</v>
      </c>
      <c r="D42" s="222"/>
      <c r="E42" s="222"/>
    </row>
    <row r="43" spans="1:5" s="69" customFormat="1" x14ac:dyDescent="0.25">
      <c r="A43" s="14"/>
      <c r="B43" s="71" t="s">
        <v>79</v>
      </c>
      <c r="C43" s="7" t="s">
        <v>331</v>
      </c>
      <c r="D43" s="222"/>
      <c r="E43" s="222"/>
    </row>
    <row r="44" spans="1:5" s="69" customFormat="1" x14ac:dyDescent="0.25">
      <c r="A44" s="14"/>
      <c r="B44" s="71" t="s">
        <v>80</v>
      </c>
      <c r="C44" s="7" t="s">
        <v>265</v>
      </c>
      <c r="D44" s="222"/>
      <c r="E44" s="222"/>
    </row>
    <row r="45" spans="1:5" s="69" customFormat="1" x14ac:dyDescent="0.25">
      <c r="A45" s="14"/>
      <c r="B45" s="71" t="s">
        <v>81</v>
      </c>
      <c r="C45" s="7" t="s">
        <v>266</v>
      </c>
      <c r="D45" s="222"/>
      <c r="E45" s="222"/>
    </row>
    <row r="46" spans="1:5" s="69" customFormat="1" x14ac:dyDescent="0.25">
      <c r="A46" s="14"/>
      <c r="B46" s="71" t="s">
        <v>82</v>
      </c>
      <c r="C46" s="7" t="s">
        <v>267</v>
      </c>
      <c r="D46" s="222"/>
      <c r="E46" s="222"/>
    </row>
    <row r="47" spans="1:5" s="3" customFormat="1" x14ac:dyDescent="0.25">
      <c r="A47" s="14"/>
      <c r="B47" s="71" t="s">
        <v>83</v>
      </c>
      <c r="C47" s="7" t="s">
        <v>49</v>
      </c>
      <c r="D47" s="222"/>
      <c r="E47" s="222"/>
    </row>
    <row r="48" spans="1:5" s="69" customFormat="1" x14ac:dyDescent="0.25">
      <c r="A48" s="102"/>
      <c r="B48" s="67" t="s">
        <v>84</v>
      </c>
      <c r="C48" s="5" t="s">
        <v>332</v>
      </c>
      <c r="D48" s="221"/>
      <c r="E48" s="222"/>
    </row>
    <row r="49" spans="1:5" s="69" customFormat="1" ht="30.75" thickBot="1" x14ac:dyDescent="0.3">
      <c r="A49" s="102"/>
      <c r="B49" s="67" t="s">
        <v>85</v>
      </c>
      <c r="C49" s="5" t="s">
        <v>333</v>
      </c>
      <c r="D49" s="221"/>
      <c r="E49" s="222"/>
    </row>
    <row r="50" spans="1:5" s="69" customFormat="1" ht="15.75" thickTop="1" x14ac:dyDescent="0.25">
      <c r="A50" s="102"/>
      <c r="B50" s="67" t="s">
        <v>86</v>
      </c>
      <c r="C50" s="5" t="s">
        <v>87</v>
      </c>
      <c r="D50" s="72">
        <f>SUM(D51,D52,D60)</f>
        <v>0</v>
      </c>
      <c r="E50" s="226"/>
    </row>
    <row r="51" spans="1:5" s="69" customFormat="1" ht="15.75" thickBot="1" x14ac:dyDescent="0.3">
      <c r="A51" s="14"/>
      <c r="B51" s="71" t="s">
        <v>88</v>
      </c>
      <c r="C51" s="7" t="s">
        <v>89</v>
      </c>
      <c r="D51" s="222"/>
      <c r="E51" s="222"/>
    </row>
    <row r="52" spans="1:5" s="69" customFormat="1" ht="30.75" thickTop="1" x14ac:dyDescent="0.25">
      <c r="A52" s="14"/>
      <c r="B52" s="71" t="s">
        <v>90</v>
      </c>
      <c r="C52" s="7" t="s">
        <v>91</v>
      </c>
      <c r="D52" s="72">
        <f>SUM(D53:D59)</f>
        <v>0</v>
      </c>
      <c r="E52" s="226"/>
    </row>
    <row r="53" spans="1:5" s="69" customFormat="1" x14ac:dyDescent="0.25">
      <c r="A53" s="14"/>
      <c r="B53" s="71" t="s">
        <v>92</v>
      </c>
      <c r="C53" s="7" t="s">
        <v>93</v>
      </c>
      <c r="D53" s="222"/>
      <c r="E53" s="222"/>
    </row>
    <row r="54" spans="1:5" x14ac:dyDescent="0.25">
      <c r="A54" s="14"/>
      <c r="B54" s="71" t="s">
        <v>94</v>
      </c>
      <c r="C54" s="7" t="s">
        <v>380</v>
      </c>
      <c r="D54" s="222"/>
      <c r="E54" s="222"/>
    </row>
    <row r="55" spans="1:5" ht="30" x14ac:dyDescent="0.25">
      <c r="A55" s="14"/>
      <c r="B55" s="71" t="s">
        <v>95</v>
      </c>
      <c r="C55" s="7" t="s">
        <v>268</v>
      </c>
      <c r="D55" s="222"/>
      <c r="E55" s="222"/>
    </row>
    <row r="56" spans="1:5" x14ac:dyDescent="0.25">
      <c r="A56" s="14"/>
      <c r="B56" s="71" t="s">
        <v>96</v>
      </c>
      <c r="C56" s="7" t="s">
        <v>97</v>
      </c>
      <c r="D56" s="222"/>
      <c r="E56" s="222"/>
    </row>
    <row r="57" spans="1:5" x14ac:dyDescent="0.25">
      <c r="A57" s="14"/>
      <c r="B57" s="71" t="s">
        <v>98</v>
      </c>
      <c r="C57" s="7" t="s">
        <v>99</v>
      </c>
      <c r="D57" s="222"/>
      <c r="E57" s="222"/>
    </row>
    <row r="58" spans="1:5" x14ac:dyDescent="0.25">
      <c r="A58" s="14"/>
      <c r="B58" s="71" t="s">
        <v>100</v>
      </c>
      <c r="C58" s="7" t="s">
        <v>101</v>
      </c>
      <c r="D58" s="222"/>
      <c r="E58" s="222"/>
    </row>
    <row r="59" spans="1:5" x14ac:dyDescent="0.25">
      <c r="A59" s="14"/>
      <c r="B59" s="71" t="s">
        <v>382</v>
      </c>
      <c r="C59" s="7" t="s">
        <v>381</v>
      </c>
      <c r="D59" s="222"/>
      <c r="E59" s="222"/>
    </row>
    <row r="60" spans="1:5" x14ac:dyDescent="0.25">
      <c r="A60" s="14"/>
      <c r="B60" s="71" t="s">
        <v>276</v>
      </c>
      <c r="C60" s="7" t="s">
        <v>102</v>
      </c>
      <c r="D60" s="222"/>
      <c r="E60" s="222"/>
    </row>
    <row r="61" spans="1:5" s="69" customFormat="1" ht="15.75" thickBot="1" x14ac:dyDescent="0.3">
      <c r="A61" s="102"/>
      <c r="B61" s="67" t="s">
        <v>103</v>
      </c>
      <c r="C61" s="5" t="s">
        <v>104</v>
      </c>
      <c r="D61" s="221"/>
      <c r="E61" s="222"/>
    </row>
    <row r="62" spans="1:5" s="69" customFormat="1" ht="15.75" thickTop="1" x14ac:dyDescent="0.25">
      <c r="A62" s="102"/>
      <c r="B62" s="67" t="s">
        <v>170</v>
      </c>
      <c r="C62" s="5" t="s">
        <v>105</v>
      </c>
      <c r="D62" s="72">
        <f>SUM(D63:D67)</f>
        <v>0</v>
      </c>
      <c r="E62" s="226"/>
    </row>
    <row r="63" spans="1:5" s="69" customFormat="1" x14ac:dyDescent="0.25">
      <c r="A63" s="14"/>
      <c r="B63" s="71" t="s">
        <v>106</v>
      </c>
      <c r="C63" s="7" t="s">
        <v>334</v>
      </c>
      <c r="D63" s="222"/>
      <c r="E63" s="222"/>
    </row>
    <row r="64" spans="1:5" s="69" customFormat="1" x14ac:dyDescent="0.25">
      <c r="A64" s="14"/>
      <c r="B64" s="71" t="s">
        <v>107</v>
      </c>
      <c r="C64" s="7" t="s">
        <v>269</v>
      </c>
      <c r="D64" s="222"/>
      <c r="E64" s="222"/>
    </row>
    <row r="65" spans="1:5" s="69" customFormat="1" x14ac:dyDescent="0.25">
      <c r="A65" s="14"/>
      <c r="B65" s="71" t="s">
        <v>108</v>
      </c>
      <c r="C65" s="7" t="s">
        <v>270</v>
      </c>
      <c r="D65" s="222"/>
      <c r="E65" s="222"/>
    </row>
    <row r="66" spans="1:5" s="69" customFormat="1" x14ac:dyDescent="0.25">
      <c r="A66" s="14"/>
      <c r="B66" s="71" t="s">
        <v>109</v>
      </c>
      <c r="C66" s="7" t="s">
        <v>378</v>
      </c>
      <c r="D66" s="222"/>
      <c r="E66" s="222"/>
    </row>
    <row r="67" spans="1:5" s="69" customFormat="1" x14ac:dyDescent="0.25">
      <c r="A67" s="14"/>
      <c r="B67" s="71" t="s">
        <v>379</v>
      </c>
      <c r="C67" s="7" t="s">
        <v>49</v>
      </c>
      <c r="D67" s="222"/>
      <c r="E67" s="222"/>
    </row>
    <row r="68" spans="1:5" s="69" customFormat="1" ht="15.75" thickBot="1" x14ac:dyDescent="0.3">
      <c r="A68" s="102"/>
      <c r="B68" s="67" t="s">
        <v>110</v>
      </c>
      <c r="C68" s="5" t="s">
        <v>113</v>
      </c>
      <c r="D68" s="221"/>
      <c r="E68" s="222"/>
    </row>
    <row r="69" spans="1:5" s="69" customFormat="1" ht="15.75" thickTop="1" x14ac:dyDescent="0.25">
      <c r="A69" s="102"/>
      <c r="B69" s="67" t="s">
        <v>111</v>
      </c>
      <c r="C69" s="5" t="s">
        <v>114</v>
      </c>
      <c r="D69" s="72">
        <f>SUM(D70:D72)</f>
        <v>0</v>
      </c>
      <c r="E69" s="226"/>
    </row>
    <row r="70" spans="1:5" s="69" customFormat="1" x14ac:dyDescent="0.25">
      <c r="A70" s="14"/>
      <c r="B70" s="71" t="s">
        <v>307</v>
      </c>
      <c r="C70" s="7" t="s">
        <v>271</v>
      </c>
      <c r="D70" s="222"/>
      <c r="E70" s="222"/>
    </row>
    <row r="71" spans="1:5" s="69" customFormat="1" x14ac:dyDescent="0.25">
      <c r="A71" s="14"/>
      <c r="B71" s="71" t="s">
        <v>308</v>
      </c>
      <c r="C71" s="7" t="s">
        <v>272</v>
      </c>
      <c r="D71" s="222"/>
      <c r="E71" s="222"/>
    </row>
    <row r="72" spans="1:5" s="69" customFormat="1" x14ac:dyDescent="0.25">
      <c r="A72" s="14"/>
      <c r="B72" s="71" t="s">
        <v>309</v>
      </c>
      <c r="C72" s="7" t="s">
        <v>49</v>
      </c>
      <c r="D72" s="222"/>
      <c r="E72" s="222"/>
    </row>
    <row r="73" spans="1:5" s="69" customFormat="1" ht="15.75" thickBot="1" x14ac:dyDescent="0.3">
      <c r="A73" s="102"/>
      <c r="B73" s="67" t="s">
        <v>112</v>
      </c>
      <c r="C73" s="5" t="s">
        <v>115</v>
      </c>
      <c r="D73" s="98">
        <f>SUM(D5,D8:D10,D48,D49,D50)-SUM(D16,D24,D29,D33,D61,D62,D68:D69)</f>
        <v>0</v>
      </c>
      <c r="E73" s="226"/>
    </row>
    <row r="74" spans="1:5" s="69" customFormat="1" ht="15.75" thickTop="1" x14ac:dyDescent="0.25">
      <c r="A74" s="102"/>
      <c r="B74" s="67" t="s">
        <v>465</v>
      </c>
      <c r="C74" s="5" t="s">
        <v>116</v>
      </c>
      <c r="D74" s="223"/>
      <c r="E74" s="226"/>
    </row>
    <row r="75" spans="1:5" s="69" customFormat="1" x14ac:dyDescent="0.25">
      <c r="A75" s="102"/>
      <c r="B75" s="67" t="s">
        <v>466</v>
      </c>
      <c r="C75" s="5" t="s">
        <v>117</v>
      </c>
      <c r="D75" s="224"/>
      <c r="E75" s="226"/>
    </row>
    <row r="76" spans="1:5" s="69" customFormat="1" x14ac:dyDescent="0.25">
      <c r="A76" s="102"/>
      <c r="B76" s="67" t="s">
        <v>467</v>
      </c>
      <c r="C76" s="5" t="s">
        <v>118</v>
      </c>
      <c r="D76" s="224"/>
      <c r="E76" s="226"/>
    </row>
    <row r="77" spans="1:5" s="29" customFormat="1" ht="15.75" thickBot="1" x14ac:dyDescent="0.3">
      <c r="A77" s="102"/>
      <c r="B77" s="67" t="s">
        <v>468</v>
      </c>
      <c r="C77" s="5" t="s">
        <v>255</v>
      </c>
      <c r="D77" s="103">
        <f>SUM(D16,D24,D32:D33,D61:D62,D69)-SUM(D7:D10,D48:D50)+SUM(D74:D76)</f>
        <v>0</v>
      </c>
      <c r="E77" s="227"/>
    </row>
    <row r="78" spans="1:5" ht="15.75" thickTop="1" x14ac:dyDescent="0.25">
      <c r="D78" s="8"/>
    </row>
    <row r="79" spans="1:5" x14ac:dyDescent="0.25">
      <c r="D79" s="8"/>
    </row>
  </sheetData>
  <sheetProtection algorithmName="SHA-512" hashValue="Us9VtbRCjlYTnzhqD5wzG9nWp4s610NECrNrPiKQS0rEQKagsSyGuhIF+owUew4cFqGRx3LP213ypUYqkS5CPg==" saltValue="bbVnh/8wCwN35R/k0PsnSw==" spinCount="100000" sheet="1" formatCells="0" formatColumns="0" formatRows="0"/>
  <customSheetViews>
    <customSheetView guid="{88C7CD93-4C5C-45F9-8E10-23D17A25DE06}">
      <pane xSplit="3" ySplit="3" topLeftCell="D4" activePane="bottomRight" state="frozen"/>
      <selection pane="bottomRight" activeCell="K13" sqref="K13"/>
      <rowBreaks count="1" manualBreakCount="1">
        <brk id="59" min="1" max="25" man="1"/>
      </rowBreaks>
      <colBreaks count="1" manualBreakCount="1">
        <brk id="15" max="126" man="1"/>
      </colBreaks>
      <pageMargins left="0.39370078740157483" right="0.39370078740157483" top="0.74803149606299213" bottom="0.15748031496062992" header="0.23622047244094491" footer="0.15748031496062992"/>
      <pageSetup paperSize="9" scale="45" fitToHeight="2" orientation="landscape" r:id="rId1"/>
      <headerFooter alignWithMargins="0"/>
    </customSheetView>
  </customSheetViews>
  <phoneticPr fontId="19" type="noConversion"/>
  <conditionalFormatting sqref="E7:E18 E20:E32 E35:E77">
    <cfRule type="expression" dxfId="8" priority="4">
      <formula>$D7=0</formula>
    </cfRule>
  </conditionalFormatting>
  <conditionalFormatting sqref="E6">
    <cfRule type="expression" dxfId="7" priority="3">
      <formula>$D6=0</formula>
    </cfRule>
  </conditionalFormatting>
  <conditionalFormatting sqref="E34">
    <cfRule type="expression" dxfId="6" priority="2">
      <formula>$D34=0</formula>
    </cfRule>
  </conditionalFormatting>
  <conditionalFormatting sqref="E19">
    <cfRule type="expression" dxfId="5" priority="1">
      <formula>$D19=0</formula>
    </cfRule>
  </conditionalFormatting>
  <pageMargins left="0.39370078740157483" right="0.39370078740157483" top="0.74803149606299213" bottom="0.15748031496062992" header="0.23622047244094491" footer="0.15748031496062992"/>
  <pageSetup paperSize="9" scale="45" fitToHeight="2" orientation="landscape" r:id="rId2"/>
  <headerFooter alignWithMargins="0"/>
  <rowBreaks count="1" manualBreakCount="1">
    <brk id="28" min="1" max="2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2">
    <tabColor theme="5" tint="0.39997558519241921"/>
    <outlinePr summaryRight="0"/>
  </sheetPr>
  <dimension ref="A1:AF4591"/>
  <sheetViews>
    <sheetView showGridLines="0" topLeftCell="O1" zoomScaleNormal="100" workbookViewId="0">
      <pane ySplit="5" topLeftCell="A6" activePane="bottomLeft" state="frozen"/>
      <selection activeCell="H1" sqref="H1"/>
      <selection pane="bottomLeft" activeCell="R6" sqref="R6"/>
    </sheetView>
  </sheetViews>
  <sheetFormatPr baseColWidth="10" defaultColWidth="9.140625" defaultRowHeight="15" outlineLevelCol="1" x14ac:dyDescent="0.25"/>
  <cols>
    <col min="1" max="1" width="12.7109375" style="16" customWidth="1"/>
    <col min="2" max="2" width="7.28515625" style="87" bestFit="1" customWidth="1" outlineLevel="1"/>
    <col min="3" max="3" width="13.140625" style="88" customWidth="1" outlineLevel="1"/>
    <col min="4" max="4" width="6.5703125" style="88" bestFit="1" customWidth="1" outlineLevel="1"/>
    <col min="5" max="6" width="16.7109375" style="88" customWidth="1" outlineLevel="1"/>
    <col min="7" max="7" width="49.42578125" style="87" customWidth="1" outlineLevel="1"/>
    <col min="8" max="9" width="14.85546875" style="16" bestFit="1" customWidth="1" outlineLevel="1"/>
    <col min="10" max="10" width="14.85546875" style="88" bestFit="1" customWidth="1" outlineLevel="1"/>
    <col min="11" max="11" width="15.28515625" style="16" bestFit="1" customWidth="1" outlineLevel="1"/>
    <col min="12" max="12" width="14.5703125" style="87" bestFit="1" customWidth="1" outlineLevel="1"/>
    <col min="13" max="13" width="13.5703125" style="88" bestFit="1" customWidth="1" outlineLevel="1"/>
    <col min="14" max="15" width="14.85546875" style="88" customWidth="1" outlineLevel="1"/>
    <col min="16" max="16" width="15.140625" style="87" customWidth="1"/>
    <col min="17" max="17" width="16.7109375" style="87" bestFit="1" customWidth="1" outlineLevel="1"/>
    <col min="18" max="18" width="10.42578125" style="87" bestFit="1" customWidth="1" outlineLevel="1"/>
    <col min="19" max="19" width="14.7109375" style="16" customWidth="1" outlineLevel="1"/>
    <col min="20" max="20" width="17.7109375" style="87" customWidth="1" outlineLevel="1"/>
    <col min="21" max="21" width="17.7109375" style="16" customWidth="1" outlineLevel="1"/>
    <col min="22" max="22" width="18.5703125" style="87" bestFit="1" customWidth="1" outlineLevel="1"/>
    <col min="23" max="23" width="13.5703125" style="16" bestFit="1" customWidth="1" outlineLevel="1"/>
    <col min="24" max="24" width="13.42578125" style="16" bestFit="1" customWidth="1" outlineLevel="1"/>
    <col min="25" max="25" width="9.42578125" style="87" customWidth="1"/>
    <col min="26" max="26" width="13.42578125" style="16" bestFit="1" customWidth="1" outlineLevel="1"/>
    <col min="27" max="27" width="13.5703125" style="16" bestFit="1" customWidth="1" outlineLevel="1"/>
    <col min="28" max="28" width="13.42578125" style="16" bestFit="1" customWidth="1" outlineLevel="1"/>
    <col min="29" max="29" width="13" style="16" bestFit="1" customWidth="1" outlineLevel="1"/>
    <col min="30" max="30" width="13.42578125" style="16" bestFit="1" customWidth="1" outlineLevel="1"/>
    <col min="31" max="31" width="13.5703125" style="16" bestFit="1" customWidth="1" outlineLevel="1"/>
    <col min="32" max="32" width="13.42578125" style="16" bestFit="1" customWidth="1" outlineLevel="1"/>
    <col min="33" max="16384" width="9.140625" style="16"/>
  </cols>
  <sheetData>
    <row r="1" spans="1:32" ht="18.75" x14ac:dyDescent="0.3">
      <c r="A1" s="22"/>
      <c r="B1" s="22"/>
      <c r="C1" s="16"/>
      <c r="D1" s="16"/>
      <c r="E1" s="16"/>
      <c r="F1" s="16"/>
      <c r="G1" s="16"/>
      <c r="J1" s="16"/>
      <c r="L1" s="16"/>
      <c r="M1" s="16"/>
      <c r="N1" s="16"/>
      <c r="O1" s="16"/>
      <c r="P1" s="16"/>
      <c r="Q1" s="16"/>
      <c r="R1" s="16"/>
      <c r="T1" s="16"/>
      <c r="V1" s="16"/>
      <c r="Y1" s="16"/>
    </row>
    <row r="2" spans="1:32" ht="15.75" x14ac:dyDescent="0.25">
      <c r="A2" s="168" t="s">
        <v>254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70"/>
      <c r="P2" s="168" t="str">
        <f>CONCATENATE("Gesamtunternehmen (Ansätze für das Planjahr ",A_Stammdaten!$B$12,")")</f>
        <v>Gesamtunternehmen (Ansätze für das Planjahr 2026)</v>
      </c>
      <c r="Q2" s="169"/>
      <c r="R2" s="169"/>
      <c r="S2" s="169"/>
      <c r="T2" s="169"/>
      <c r="U2" s="169"/>
      <c r="V2" s="169"/>
      <c r="W2" s="169"/>
      <c r="X2" s="170"/>
      <c r="Y2" s="168" t="str">
        <f>CONCATENATE("Wasserstoff-Kernnetz (Ansätze für das Planjahr ",A_Stammdaten!$B$12,")")</f>
        <v>Wasserstoff-Kernnetz (Ansätze für das Planjahr 2026)</v>
      </c>
      <c r="Z2" s="169"/>
      <c r="AA2" s="169"/>
      <c r="AB2" s="169"/>
      <c r="AC2" s="169"/>
      <c r="AD2" s="169"/>
      <c r="AE2" s="169"/>
      <c r="AF2" s="170"/>
    </row>
    <row r="3" spans="1:32" ht="18.75" customHeight="1" x14ac:dyDescent="0.25">
      <c r="A3" s="171"/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3"/>
      <c r="M3" s="173"/>
      <c r="N3" s="172"/>
      <c r="O3" s="172"/>
      <c r="P3" s="174"/>
      <c r="Q3" s="175"/>
      <c r="R3" s="176"/>
      <c r="S3" s="175"/>
      <c r="T3" s="175"/>
      <c r="U3" s="175"/>
      <c r="V3" s="177"/>
      <c r="W3" s="175"/>
      <c r="X3" s="178"/>
      <c r="Y3" s="179"/>
      <c r="Z3" s="180"/>
      <c r="AA3" s="181"/>
      <c r="AB3" s="181"/>
      <c r="AC3" s="179"/>
      <c r="AD3" s="181"/>
      <c r="AE3" s="181"/>
      <c r="AF3" s="182"/>
    </row>
    <row r="4" spans="1:32" s="189" customFormat="1" ht="90" x14ac:dyDescent="0.25">
      <c r="A4" s="183" t="s">
        <v>472</v>
      </c>
      <c r="B4" s="184" t="s">
        <v>473</v>
      </c>
      <c r="C4" s="184" t="s">
        <v>459</v>
      </c>
      <c r="D4" s="184" t="s">
        <v>383</v>
      </c>
      <c r="E4" s="184" t="s">
        <v>469</v>
      </c>
      <c r="F4" s="185" t="s">
        <v>475</v>
      </c>
      <c r="G4" s="184" t="s">
        <v>172</v>
      </c>
      <c r="H4" s="184" t="s">
        <v>387</v>
      </c>
      <c r="I4" s="184" t="s">
        <v>457</v>
      </c>
      <c r="J4" s="184" t="s">
        <v>458</v>
      </c>
      <c r="K4" s="184" t="s">
        <v>453</v>
      </c>
      <c r="L4" s="184" t="s">
        <v>454</v>
      </c>
      <c r="M4" s="184" t="s">
        <v>443</v>
      </c>
      <c r="N4" s="184" t="s">
        <v>470</v>
      </c>
      <c r="O4" s="184" t="s">
        <v>474</v>
      </c>
      <c r="P4" s="184" t="str">
        <f>"Restwert zu AK/HK Stand 31.12." &amp; A_Stammdaten!$B$12-1 &amp; CHAR(10)&amp; "[€]"</f>
        <v>Restwert zu AK/HK Stand 31.12.2025
[€]</v>
      </c>
      <c r="Q4" s="184" t="s">
        <v>445</v>
      </c>
      <c r="R4" s="184" t="s">
        <v>446</v>
      </c>
      <c r="S4" s="184" t="str">
        <f>"Restwert nach Hinzurechnung &amp; Kürzung"&amp;CHAR(10)&amp; "Stand 01.01."&amp; A_Stammdaten!$B$12&amp; CHAR(10)&amp; "[€]"</f>
        <v>Restwert nach Hinzurechnung &amp; Kürzung
Stand 01.01.2026
[€]</v>
      </c>
      <c r="T4" s="184" t="str">
        <f>"Aktivierung zu AK/HK im Jahr "&amp; A_Stammdaten!$B$12 &amp; CHAR(10)&amp; "[€]"</f>
        <v>Aktivierung zu AK/HK im Jahr 2026
[€]</v>
      </c>
      <c r="U4" s="184" t="str">
        <f>"Restwert zu AKHK Stand 01.01."&amp;A_Stammdaten!$B$12 &amp; CHAR(10)&amp; "[€]"</f>
        <v>Restwert zu AKHK Stand 01.01.2026
[€]</v>
      </c>
      <c r="V4" s="184" t="str">
        <f>"Restnutzungsdauer zum 01.01."&amp;A_Stammdaten!$B$12 &amp; CHAR(10)&amp; "[€]"</f>
        <v>Restnutzungsdauer zum 01.01.2026
[€]</v>
      </c>
      <c r="W4" s="184" t="str">
        <f>"Abschreibung zu AK/HK "&amp;A_Stammdaten!$B$12 &amp; CHAR(10)&amp; "[€]"</f>
        <v>Abschreibung zu AK/HK 2026
[€]</v>
      </c>
      <c r="X4" s="184" t="str">
        <f>"Restwerte  zu AK/HK Stand 31.12."&amp;A_Stammdaten!$B$12 &amp; CHAR(10)&amp; "[€]"</f>
        <v>Restwerte  zu AK/HK Stand 31.12.2026
[€]</v>
      </c>
      <c r="Y4" s="186" t="s">
        <v>292</v>
      </c>
      <c r="Z4" s="184" t="str">
        <f>"Restwerte  zu AKHK Stand 01.01."&amp;A_Stammdaten!$B$12&amp; CHAR(10)&amp; "[€]"</f>
        <v>Restwerte  zu AKHK Stand 01.01.2026
[€]</v>
      </c>
      <c r="AA4" s="184" t="str">
        <f>"Abschreibung zu AK/HK "&amp;A_Stammdaten!$B$12&amp; CHAR(10)&amp; "[€]"</f>
        <v>Abschreibung zu AK/HK 2026
[€]</v>
      </c>
      <c r="AB4" s="187" t="str">
        <f>"Restwerte  zu AK/HK Stand 31.12."&amp;A_Stammdaten!$B$12&amp; CHAR(10)&amp; "[€]"</f>
        <v>Restwerte  zu AK/HK Stand 31.12.2026
[€]</v>
      </c>
      <c r="AC4" s="188" t="s">
        <v>389</v>
      </c>
      <c r="AD4" s="184" t="str">
        <f>"Restwerte  zu TNW Stand 01.01."&amp;A_Stammdaten!$B$12 &amp; CHAR(10)&amp; "[€]"</f>
        <v>Restwerte  zu TNW Stand 01.01.2026
[€]</v>
      </c>
      <c r="AE4" s="184" t="str">
        <f>"Abschreibung zu TNW "&amp;A_Stammdaten!$B$12 &amp; CHAR(10)&amp; "[€]"</f>
        <v>Abschreibung zu TNW 2026
[€]</v>
      </c>
      <c r="AF4" s="184" t="str">
        <f>"Restwerte  zu TNW Stand 31.12."&amp;A_Stammdaten!$B$12&amp; CHAR(10)&amp; "[€]"</f>
        <v>Restwerte  zu TNW Stand 31.12.2026
[€]</v>
      </c>
    </row>
    <row r="5" spans="1:32" x14ac:dyDescent="0.25">
      <c r="A5" s="190"/>
      <c r="B5" s="190"/>
      <c r="C5" s="190"/>
      <c r="D5" s="191"/>
      <c r="E5" s="191"/>
      <c r="F5" s="191"/>
      <c r="G5" s="190"/>
      <c r="H5" s="191"/>
      <c r="I5" s="191"/>
      <c r="J5" s="190"/>
      <c r="K5" s="191"/>
      <c r="L5" s="190"/>
      <c r="M5" s="190"/>
      <c r="N5" s="190"/>
      <c r="O5" s="190"/>
      <c r="P5" s="192">
        <f>SUM(P6:P58)</f>
        <v>0</v>
      </c>
      <c r="Q5" s="192">
        <f t="shared" ref="Q5:R5" si="0">SUM(Q6:Q58)</f>
        <v>0</v>
      </c>
      <c r="R5" s="192">
        <f t="shared" si="0"/>
        <v>0</v>
      </c>
      <c r="S5" s="192">
        <f>SUM(S6:S58)</f>
        <v>0</v>
      </c>
      <c r="T5" s="192">
        <f>SUM(T6:T58)</f>
        <v>0</v>
      </c>
      <c r="U5" s="192">
        <f>SUM(U6:U58)</f>
        <v>0</v>
      </c>
      <c r="V5" s="190"/>
      <c r="W5" s="192">
        <f t="shared" ref="W5:X5" si="1">SUM(W6:W58)</f>
        <v>0</v>
      </c>
      <c r="X5" s="192">
        <f t="shared" si="1"/>
        <v>0</v>
      </c>
      <c r="Y5" s="190"/>
      <c r="Z5" s="192">
        <f t="shared" ref="Z5:AB5" si="2">SUM(Z6:Z58)</f>
        <v>0</v>
      </c>
      <c r="AA5" s="192">
        <f t="shared" si="2"/>
        <v>0</v>
      </c>
      <c r="AB5" s="192">
        <f t="shared" si="2"/>
        <v>0</v>
      </c>
      <c r="AC5" s="190"/>
      <c r="AD5" s="192">
        <f t="shared" ref="AD5:AF5" si="3">SUM(AD6:AD58)</f>
        <v>0</v>
      </c>
      <c r="AE5" s="192">
        <f t="shared" si="3"/>
        <v>0</v>
      </c>
      <c r="AF5" s="192">
        <f t="shared" si="3"/>
        <v>0</v>
      </c>
    </row>
    <row r="6" spans="1:32" x14ac:dyDescent="0.25">
      <c r="A6" s="193" t="b">
        <f t="shared" ref="A6:A37" si="4">IF(AND(B6&lt;&gt;0,C6&lt;&gt;0),IF(D6&lt;&gt;0,CONCATENATE(B6,"-",C6,"-",D6),CONCATENATE(B6,"-",C6)))</f>
        <v>0</v>
      </c>
      <c r="B6" s="199"/>
      <c r="C6" s="200"/>
      <c r="D6" s="200"/>
      <c r="E6" s="200"/>
      <c r="F6" s="200"/>
      <c r="G6" s="199"/>
      <c r="H6" s="127" t="str">
        <f t="shared" ref="H6:H37" si="5">IFERROR(VLOOKUP($G6,AnlGrTabelle,2,FALSE),"Agr ungültig")</f>
        <v>Agr ungültig</v>
      </c>
      <c r="I6" s="127" t="str">
        <f t="shared" ref="I6:I37" si="6">IFERROR(VLOOKUP($G6,AnlGrTabelle,3,FALSE),"Agr ungültig")</f>
        <v>Agr ungültig</v>
      </c>
      <c r="J6" s="200" t="str">
        <f t="shared" ref="J6:J37" si="7">IFERROR(VLOOKUP($G6,AnlGrTabelle,4,FALSE),"Agr ungültig")</f>
        <v>Agr ungültig</v>
      </c>
      <c r="K6" s="127" t="str">
        <f>IF(D_SAV!$C6&lt;=2005,"ja","nein")</f>
        <v>ja</v>
      </c>
      <c r="L6" s="201" t="s">
        <v>489</v>
      </c>
      <c r="M6" s="206"/>
      <c r="N6" s="206"/>
      <c r="O6" s="207"/>
      <c r="P6" s="207"/>
      <c r="Q6" s="207"/>
      <c r="R6" s="207"/>
      <c r="S6" s="194">
        <f>IF(V6=0,0,IF(A_Stammdaten!$B$12-$C6&lt;0,0,SUM(D_SAV!P6:Q6)-D_SAV!R6))</f>
        <v>0</v>
      </c>
      <c r="T6" s="207"/>
      <c r="U6" s="194">
        <f>IF(OR(G6="Anlagen im Bau/geleistete Anzahlungen des Sachanlagevermögens",G6="geleistete Anzahlungen des immateriellen Vermögens"),S6,S6+T6)</f>
        <v>0</v>
      </c>
      <c r="V6" s="240">
        <f>IF(OR($B6=0,$C6=0,$J6=0,$J6="Agr ungültig"),0,IF($J6="keine","keine",IF(A_Stammdaten!$B$12-$C6&lt;0,0,MAX(0,$J6-(A_Stammdaten!$B$12-D_SAV!$C6)))))</f>
        <v>0</v>
      </c>
      <c r="W6" s="167">
        <f>IF(G6="Anlagen im Bau/geleistete Anzahlungen des Sachanlagevermögens",0,S6+T6-X6)</f>
        <v>0</v>
      </c>
      <c r="X6" s="167">
        <f>IF(V6=0,0,IF(V6="keine",S6+T6,(S6+T6)/V6*(V6-1)))</f>
        <v>0</v>
      </c>
      <c r="Y6" s="209">
        <v>1</v>
      </c>
      <c r="Z6" s="167">
        <f t="shared" ref="Z6:Z37" si="8">S6*Y6</f>
        <v>0</v>
      </c>
      <c r="AA6" s="167">
        <f>W6*Y6</f>
        <v>0</v>
      </c>
      <c r="AB6" s="167">
        <f>X6*Y6</f>
        <v>0</v>
      </c>
      <c r="AC6" s="195">
        <f>IFERROR(IF(VLOOKUP($G6,AnlGrTabelle,5,FALSE)="keine",1,IFERROR(VLOOKUP($C6,TNWFaktoren,VLOOKUP($G6,AnlGrTabelle,5,FALSE)+5,FALSE),0)),0)</f>
        <v>0</v>
      </c>
      <c r="AD6" s="192">
        <f t="shared" ref="AD6:AD37" si="9">$AC6*Z6</f>
        <v>0</v>
      </c>
      <c r="AE6" s="192">
        <f>$AC6*AA6</f>
        <v>0</v>
      </c>
      <c r="AF6" s="192">
        <f>$AC6*AB6</f>
        <v>0</v>
      </c>
    </row>
    <row r="7" spans="1:32" x14ac:dyDescent="0.25">
      <c r="A7" s="196" t="b">
        <f>IF(AND(B7&lt;&gt;0,C7&lt;&gt;0),IF(D7&lt;&gt;0,CONCATENATE(B7,"-",C7,"-",D7),CONCATENATE(B7,"-",C7)))</f>
        <v>0</v>
      </c>
      <c r="B7" s="201"/>
      <c r="C7" s="202"/>
      <c r="D7" s="202"/>
      <c r="E7" s="202"/>
      <c r="F7" s="202"/>
      <c r="G7" s="201"/>
      <c r="H7" s="127" t="str">
        <f t="shared" si="5"/>
        <v>Agr ungültig</v>
      </c>
      <c r="I7" s="127" t="str">
        <f t="shared" si="6"/>
        <v>Agr ungültig</v>
      </c>
      <c r="J7" s="202" t="str">
        <f t="shared" si="7"/>
        <v>Agr ungültig</v>
      </c>
      <c r="K7" s="197" t="str">
        <f>IF(D_SAV!$C7&lt;=2005,"ja","nein")</f>
        <v>ja</v>
      </c>
      <c r="L7" s="201" t="str">
        <f>IFERROR(VLOOKUP(D_SAV!$B7,A_Stammdaten!$I$6:$K$105,3,FALSE),"")</f>
        <v/>
      </c>
      <c r="M7" s="206"/>
      <c r="N7" s="206"/>
      <c r="O7" s="207"/>
      <c r="P7" s="207"/>
      <c r="Q7" s="207"/>
      <c r="R7" s="207"/>
      <c r="S7" s="194">
        <f>IF(V7=0,0,IF(A_Stammdaten!$B$12-$C7&lt;0,0,SUM(D_SAV!P7:Q7)-D_SAV!R7))</f>
        <v>0</v>
      </c>
      <c r="T7" s="207"/>
      <c r="U7" s="194">
        <f t="shared" ref="U7:U58" si="10">IF(OR(G7="Anlagen im Bau/geleistete Anzahlungen des Sachanlagevermögens",G7="geleistete Anzahlungen des immateriellen Vermögens"),S7,S7+T7)</f>
        <v>0</v>
      </c>
      <c r="V7" s="240">
        <f>IF(OR($B7=0,$C7=0,$J7=0,$J7="Agr ungültig"),0,IF($J7="keine","keine",IF(A_Stammdaten!$B$12-$C7&lt;0,0,MAX(0,$J7-(A_Stammdaten!$B$12-D_SAV!$C7)))))</f>
        <v>0</v>
      </c>
      <c r="W7" s="167">
        <f>IF(G7="Anlagen im Bau/geleistete Anzahlungen des Sachanlagevermögens",0,S7+T7-X7)</f>
        <v>0</v>
      </c>
      <c r="X7" s="167">
        <f t="shared" ref="X7:X58" si="11">IF(V7=0,0,IF(V7="keine",S7+T7,(S7+T7)/V7*(V7-1)))</f>
        <v>0</v>
      </c>
      <c r="Y7" s="209">
        <v>1</v>
      </c>
      <c r="Z7" s="167">
        <f t="shared" si="8"/>
        <v>0</v>
      </c>
      <c r="AA7" s="167">
        <f t="shared" ref="AA7:AA58" si="12">W7*Y7</f>
        <v>0</v>
      </c>
      <c r="AB7" s="167">
        <f t="shared" ref="AB7:AB58" si="13">X7*Y7</f>
        <v>0</v>
      </c>
      <c r="AC7" s="195">
        <f>IFERROR(IF(VLOOKUP($G7,AnlGrTabelle,5,FALSE)="keine",1,IFERROR(VLOOKUP($C7,TNWFaktoren,VLOOKUP($G7,AnlGrTabelle,5,FALSE)+5,FALSE),0)),0)</f>
        <v>0</v>
      </c>
      <c r="AD7" s="192">
        <f t="shared" si="9"/>
        <v>0</v>
      </c>
      <c r="AE7" s="192">
        <f t="shared" ref="AE7:AE58" si="14">$AC7*AA7</f>
        <v>0</v>
      </c>
      <c r="AF7" s="192">
        <f t="shared" ref="AF7:AF58" si="15">$AC7*AB7</f>
        <v>0</v>
      </c>
    </row>
    <row r="8" spans="1:32" x14ac:dyDescent="0.25">
      <c r="A8" s="196" t="b">
        <f t="shared" si="4"/>
        <v>0</v>
      </c>
      <c r="B8" s="201"/>
      <c r="C8" s="202"/>
      <c r="D8" s="202"/>
      <c r="E8" s="202"/>
      <c r="F8" s="202"/>
      <c r="G8" s="201"/>
      <c r="H8" s="127" t="str">
        <f t="shared" si="5"/>
        <v>Agr ungültig</v>
      </c>
      <c r="I8" s="127" t="str">
        <f t="shared" si="6"/>
        <v>Agr ungültig</v>
      </c>
      <c r="J8" s="202" t="str">
        <f t="shared" si="7"/>
        <v>Agr ungültig</v>
      </c>
      <c r="K8" s="197" t="str">
        <f>IF(D_SAV!$C8&lt;=2005,"ja","nein")</f>
        <v>ja</v>
      </c>
      <c r="L8" s="201" t="str">
        <f>IFERROR(VLOOKUP(D_SAV!$B8,A_Stammdaten!$I$6:$K$105,3,FALSE),"")</f>
        <v/>
      </c>
      <c r="M8" s="206"/>
      <c r="N8" s="206"/>
      <c r="O8" s="207"/>
      <c r="P8" s="207"/>
      <c r="Q8" s="207"/>
      <c r="R8" s="207"/>
      <c r="S8" s="194">
        <f>IF(V8=0,0,IF(A_Stammdaten!$B$12-$C8&lt;0,0,SUM(D_SAV!P8:Q8)-D_SAV!R8))</f>
        <v>0</v>
      </c>
      <c r="T8" s="207"/>
      <c r="U8" s="194">
        <f t="shared" si="10"/>
        <v>0</v>
      </c>
      <c r="V8" s="240">
        <f>IF(OR($B8=0,$C8=0,$J8=0,$J8="Agr ungültig"),0,IF($J8="keine","keine",IF(A_Stammdaten!$B$12-$C8&lt;0,0,MAX(0,$J8-(A_Stammdaten!$B$12-D_SAV!$C8)))))</f>
        <v>0</v>
      </c>
      <c r="W8" s="167">
        <f t="shared" ref="W8:W58" si="16">IF(G8="Anlagen im Bau/geleistete Anzahlungen des Sachanlagevermögens",0,S8+T8-X8)</f>
        <v>0</v>
      </c>
      <c r="X8" s="167">
        <f t="shared" si="11"/>
        <v>0</v>
      </c>
      <c r="Y8" s="209">
        <v>1</v>
      </c>
      <c r="Z8" s="167">
        <f t="shared" si="8"/>
        <v>0</v>
      </c>
      <c r="AA8" s="167">
        <f t="shared" si="12"/>
        <v>0</v>
      </c>
      <c r="AB8" s="167">
        <f t="shared" si="13"/>
        <v>0</v>
      </c>
      <c r="AC8" s="195">
        <f t="shared" ref="AC8:AC37" si="17">IFERROR(IF(VLOOKUP($G8,AnlGrTabelle,5,FALSE)="keine",1,IFERROR(VLOOKUP($C8,TNWFaktoren,VLOOKUP($G8,AnlGrTabelle,5,FALSE)+5,FALSE),0)),0)</f>
        <v>0</v>
      </c>
      <c r="AD8" s="192">
        <f t="shared" si="9"/>
        <v>0</v>
      </c>
      <c r="AE8" s="192">
        <f t="shared" si="14"/>
        <v>0</v>
      </c>
      <c r="AF8" s="192">
        <f t="shared" si="15"/>
        <v>0</v>
      </c>
    </row>
    <row r="9" spans="1:32" x14ac:dyDescent="0.25">
      <c r="A9" s="196" t="b">
        <f t="shared" si="4"/>
        <v>0</v>
      </c>
      <c r="B9" s="201"/>
      <c r="C9" s="202"/>
      <c r="D9" s="202"/>
      <c r="E9" s="202"/>
      <c r="F9" s="202"/>
      <c r="G9" s="201"/>
      <c r="H9" s="127" t="str">
        <f t="shared" si="5"/>
        <v>Agr ungültig</v>
      </c>
      <c r="I9" s="127" t="str">
        <f t="shared" si="6"/>
        <v>Agr ungültig</v>
      </c>
      <c r="J9" s="202" t="str">
        <f t="shared" si="7"/>
        <v>Agr ungültig</v>
      </c>
      <c r="K9" s="197" t="str">
        <f>IF(D_SAV!$C9&lt;=2005,"ja","nein")</f>
        <v>ja</v>
      </c>
      <c r="L9" s="201" t="str">
        <f>IFERROR(VLOOKUP(D_SAV!$B9,A_Stammdaten!$I$6:$K$105,3,FALSE),"")</f>
        <v/>
      </c>
      <c r="M9" s="206"/>
      <c r="N9" s="206"/>
      <c r="O9" s="207"/>
      <c r="P9" s="207"/>
      <c r="Q9" s="207"/>
      <c r="R9" s="207"/>
      <c r="S9" s="194">
        <f>IF(V9=0,0,IF(A_Stammdaten!$B$12-$C9&lt;0,0,SUM(D_SAV!P9:Q9)-D_SAV!R9))</f>
        <v>0</v>
      </c>
      <c r="T9" s="207"/>
      <c r="U9" s="194">
        <f t="shared" si="10"/>
        <v>0</v>
      </c>
      <c r="V9" s="240">
        <f>IF(OR($B9=0,$C9=0,$J9=0,$J9="Agr ungültig"),0,IF($J9="keine","keine",IF(A_Stammdaten!$B$12-$C9&lt;0,0,MAX(0,$J9-(A_Stammdaten!$B$12-D_SAV!$C9)))))</f>
        <v>0</v>
      </c>
      <c r="W9" s="167">
        <f t="shared" si="16"/>
        <v>0</v>
      </c>
      <c r="X9" s="167">
        <f t="shared" si="11"/>
        <v>0</v>
      </c>
      <c r="Y9" s="209">
        <v>1</v>
      </c>
      <c r="Z9" s="167">
        <f t="shared" si="8"/>
        <v>0</v>
      </c>
      <c r="AA9" s="167">
        <f t="shared" si="12"/>
        <v>0</v>
      </c>
      <c r="AB9" s="167">
        <f t="shared" si="13"/>
        <v>0</v>
      </c>
      <c r="AC9" s="195">
        <f t="shared" si="17"/>
        <v>0</v>
      </c>
      <c r="AD9" s="192">
        <f t="shared" si="9"/>
        <v>0</v>
      </c>
      <c r="AE9" s="192">
        <f t="shared" si="14"/>
        <v>0</v>
      </c>
      <c r="AF9" s="192">
        <f t="shared" si="15"/>
        <v>0</v>
      </c>
    </row>
    <row r="10" spans="1:32" x14ac:dyDescent="0.25">
      <c r="A10" s="196" t="b">
        <f t="shared" si="4"/>
        <v>0</v>
      </c>
      <c r="B10" s="201"/>
      <c r="C10" s="202"/>
      <c r="D10" s="203"/>
      <c r="E10" s="203"/>
      <c r="F10" s="203"/>
      <c r="G10" s="201"/>
      <c r="H10" s="127" t="str">
        <f t="shared" si="5"/>
        <v>Agr ungültig</v>
      </c>
      <c r="I10" s="127" t="str">
        <f t="shared" si="6"/>
        <v>Agr ungültig</v>
      </c>
      <c r="J10" s="202" t="str">
        <f t="shared" si="7"/>
        <v>Agr ungültig</v>
      </c>
      <c r="K10" s="197" t="str">
        <f>IF(D_SAV!$C10&lt;=2005,"ja","nein")</f>
        <v>ja</v>
      </c>
      <c r="L10" s="201" t="str">
        <f>IFERROR(VLOOKUP(D_SAV!$B10,A_Stammdaten!$I$6:$K$105,3,FALSE),"")</f>
        <v/>
      </c>
      <c r="M10" s="206"/>
      <c r="N10" s="206"/>
      <c r="O10" s="207"/>
      <c r="P10" s="207"/>
      <c r="Q10" s="207"/>
      <c r="R10" s="207"/>
      <c r="S10" s="194">
        <f>IF(V10=0,0,IF(A_Stammdaten!$B$12-$C10&lt;0,0,SUM(D_SAV!P10:Q10)-D_SAV!R10))</f>
        <v>0</v>
      </c>
      <c r="T10" s="207"/>
      <c r="U10" s="194">
        <f t="shared" si="10"/>
        <v>0</v>
      </c>
      <c r="V10" s="240">
        <f>IF(OR($B10=0,$C10=0,$J10=0,$J10="Agr ungültig"),0,IF($J10="keine","keine",IF(A_Stammdaten!$B$12-$C10&lt;0,0,MAX(0,$J10-(A_Stammdaten!$B$12-D_SAV!$C10)))))</f>
        <v>0</v>
      </c>
      <c r="W10" s="167">
        <f t="shared" si="16"/>
        <v>0</v>
      </c>
      <c r="X10" s="167">
        <f t="shared" si="11"/>
        <v>0</v>
      </c>
      <c r="Y10" s="209">
        <v>1</v>
      </c>
      <c r="Z10" s="167">
        <f t="shared" si="8"/>
        <v>0</v>
      </c>
      <c r="AA10" s="167">
        <f t="shared" si="12"/>
        <v>0</v>
      </c>
      <c r="AB10" s="167">
        <f t="shared" si="13"/>
        <v>0</v>
      </c>
      <c r="AC10" s="195">
        <f t="shared" si="17"/>
        <v>0</v>
      </c>
      <c r="AD10" s="192">
        <f t="shared" si="9"/>
        <v>0</v>
      </c>
      <c r="AE10" s="192">
        <f t="shared" si="14"/>
        <v>0</v>
      </c>
      <c r="AF10" s="192">
        <f t="shared" si="15"/>
        <v>0</v>
      </c>
    </row>
    <row r="11" spans="1:32" x14ac:dyDescent="0.25">
      <c r="A11" s="196" t="b">
        <f t="shared" si="4"/>
        <v>0</v>
      </c>
      <c r="B11" s="201"/>
      <c r="C11" s="202"/>
      <c r="D11" s="202"/>
      <c r="E11" s="202"/>
      <c r="F11" s="202"/>
      <c r="G11" s="201"/>
      <c r="H11" s="127" t="str">
        <f t="shared" si="5"/>
        <v>Agr ungültig</v>
      </c>
      <c r="I11" s="127" t="str">
        <f t="shared" si="6"/>
        <v>Agr ungültig</v>
      </c>
      <c r="J11" s="202" t="str">
        <f t="shared" si="7"/>
        <v>Agr ungültig</v>
      </c>
      <c r="K11" s="197" t="str">
        <f>IF(D_SAV!$C11&lt;=2005,"ja","nein")</f>
        <v>ja</v>
      </c>
      <c r="L11" s="201" t="str">
        <f>IFERROR(VLOOKUP(D_SAV!$B11,A_Stammdaten!$I$6:$K$105,3,FALSE),"")</f>
        <v/>
      </c>
      <c r="M11" s="206"/>
      <c r="N11" s="206"/>
      <c r="O11" s="207"/>
      <c r="P11" s="207"/>
      <c r="Q11" s="207"/>
      <c r="R11" s="207"/>
      <c r="S11" s="194">
        <f>IF(V11=0,0,IF(A_Stammdaten!$B$12-$C11&lt;0,0,SUM(D_SAV!P11:Q11)-D_SAV!R11))</f>
        <v>0</v>
      </c>
      <c r="T11" s="207"/>
      <c r="U11" s="194">
        <f t="shared" si="10"/>
        <v>0</v>
      </c>
      <c r="V11" s="240">
        <f>IF(OR($B11=0,$C11=0,$J11=0,$J11="Agr ungültig"),0,IF($J11="keine","keine",IF(A_Stammdaten!$B$12-$C11&lt;0,0,MAX(0,$J11-(A_Stammdaten!$B$12-D_SAV!$C11)))))</f>
        <v>0</v>
      </c>
      <c r="W11" s="167">
        <f t="shared" si="16"/>
        <v>0</v>
      </c>
      <c r="X11" s="167">
        <f t="shared" si="11"/>
        <v>0</v>
      </c>
      <c r="Y11" s="209">
        <v>1</v>
      </c>
      <c r="Z11" s="167">
        <f t="shared" si="8"/>
        <v>0</v>
      </c>
      <c r="AA11" s="167">
        <f t="shared" si="12"/>
        <v>0</v>
      </c>
      <c r="AB11" s="167">
        <f t="shared" si="13"/>
        <v>0</v>
      </c>
      <c r="AC11" s="195">
        <f t="shared" si="17"/>
        <v>0</v>
      </c>
      <c r="AD11" s="192">
        <f t="shared" si="9"/>
        <v>0</v>
      </c>
      <c r="AE11" s="192">
        <f t="shared" si="14"/>
        <v>0</v>
      </c>
      <c r="AF11" s="192">
        <f t="shared" si="15"/>
        <v>0</v>
      </c>
    </row>
    <row r="12" spans="1:32" x14ac:dyDescent="0.25">
      <c r="A12" s="196" t="b">
        <f t="shared" si="4"/>
        <v>0</v>
      </c>
      <c r="B12" s="201"/>
      <c r="C12" s="202"/>
      <c r="D12" s="202"/>
      <c r="E12" s="202"/>
      <c r="F12" s="202"/>
      <c r="G12" s="201"/>
      <c r="H12" s="127" t="str">
        <f t="shared" si="5"/>
        <v>Agr ungültig</v>
      </c>
      <c r="I12" s="127" t="str">
        <f t="shared" si="6"/>
        <v>Agr ungültig</v>
      </c>
      <c r="J12" s="202" t="str">
        <f t="shared" si="7"/>
        <v>Agr ungültig</v>
      </c>
      <c r="K12" s="197" t="str">
        <f>IF(D_SAV!$C12&lt;=2005,"ja","nein")</f>
        <v>ja</v>
      </c>
      <c r="L12" s="201" t="str">
        <f>IFERROR(VLOOKUP(D_SAV!$B12,A_Stammdaten!$I$6:$K$105,3,FALSE),"")</f>
        <v/>
      </c>
      <c r="M12" s="206"/>
      <c r="N12" s="206"/>
      <c r="O12" s="207"/>
      <c r="P12" s="207"/>
      <c r="Q12" s="207"/>
      <c r="R12" s="207"/>
      <c r="S12" s="194">
        <f>IF(V12=0,0,IF(A_Stammdaten!$B$12-$C12&lt;0,0,SUM(D_SAV!P12:Q12)-D_SAV!R12))</f>
        <v>0</v>
      </c>
      <c r="T12" s="207"/>
      <c r="U12" s="194">
        <f t="shared" si="10"/>
        <v>0</v>
      </c>
      <c r="V12" s="240">
        <f>IF(OR($B12=0,$C12=0,$J12=0,$J12="Agr ungültig"),0,IF($J12="keine","keine",IF(A_Stammdaten!$B$12-$C12&lt;0,0,MAX(0,$J12-(A_Stammdaten!$B$12-D_SAV!$C12)))))</f>
        <v>0</v>
      </c>
      <c r="W12" s="167">
        <f t="shared" si="16"/>
        <v>0</v>
      </c>
      <c r="X12" s="167">
        <f t="shared" si="11"/>
        <v>0</v>
      </c>
      <c r="Y12" s="209">
        <v>1</v>
      </c>
      <c r="Z12" s="167">
        <f t="shared" si="8"/>
        <v>0</v>
      </c>
      <c r="AA12" s="167">
        <f t="shared" si="12"/>
        <v>0</v>
      </c>
      <c r="AB12" s="167">
        <f t="shared" si="13"/>
        <v>0</v>
      </c>
      <c r="AC12" s="195">
        <f t="shared" si="17"/>
        <v>0</v>
      </c>
      <c r="AD12" s="192">
        <f t="shared" si="9"/>
        <v>0</v>
      </c>
      <c r="AE12" s="192">
        <f t="shared" si="14"/>
        <v>0</v>
      </c>
      <c r="AF12" s="192">
        <f t="shared" si="15"/>
        <v>0</v>
      </c>
    </row>
    <row r="13" spans="1:32" x14ac:dyDescent="0.25">
      <c r="A13" s="196" t="b">
        <f t="shared" si="4"/>
        <v>0</v>
      </c>
      <c r="B13" s="201"/>
      <c r="C13" s="202"/>
      <c r="D13" s="202"/>
      <c r="E13" s="202"/>
      <c r="F13" s="202"/>
      <c r="G13" s="201"/>
      <c r="H13" s="127" t="str">
        <f t="shared" si="5"/>
        <v>Agr ungültig</v>
      </c>
      <c r="I13" s="127" t="str">
        <f t="shared" si="6"/>
        <v>Agr ungültig</v>
      </c>
      <c r="J13" s="202" t="str">
        <f t="shared" si="7"/>
        <v>Agr ungültig</v>
      </c>
      <c r="K13" s="197" t="str">
        <f>IF(D_SAV!$C13&lt;=2005,"ja","nein")</f>
        <v>ja</v>
      </c>
      <c r="L13" s="201" t="str">
        <f>IFERROR(VLOOKUP(D_SAV!$B13,A_Stammdaten!$I$6:$K$105,3,FALSE),"")</f>
        <v/>
      </c>
      <c r="M13" s="206"/>
      <c r="N13" s="206"/>
      <c r="O13" s="207"/>
      <c r="P13" s="207"/>
      <c r="Q13" s="207"/>
      <c r="R13" s="207"/>
      <c r="S13" s="194">
        <f>IF(V13=0,0,IF(A_Stammdaten!$B$12-$C13&lt;0,0,SUM(D_SAV!P13:Q13)-D_SAV!R13))</f>
        <v>0</v>
      </c>
      <c r="T13" s="207"/>
      <c r="U13" s="194">
        <f t="shared" si="10"/>
        <v>0</v>
      </c>
      <c r="V13" s="240">
        <f>IF(OR($B13=0,$C13=0,$J13=0,$J13="Agr ungültig"),0,IF($J13="keine","keine",IF(A_Stammdaten!$B$12-$C13&lt;0,0,MAX(0,$J13-(A_Stammdaten!$B$12-D_SAV!$C13)))))</f>
        <v>0</v>
      </c>
      <c r="W13" s="167">
        <f t="shared" si="16"/>
        <v>0</v>
      </c>
      <c r="X13" s="167">
        <f t="shared" si="11"/>
        <v>0</v>
      </c>
      <c r="Y13" s="209">
        <v>1</v>
      </c>
      <c r="Z13" s="167">
        <f t="shared" si="8"/>
        <v>0</v>
      </c>
      <c r="AA13" s="167">
        <f t="shared" si="12"/>
        <v>0</v>
      </c>
      <c r="AB13" s="167">
        <f t="shared" si="13"/>
        <v>0</v>
      </c>
      <c r="AC13" s="195">
        <f t="shared" si="17"/>
        <v>0</v>
      </c>
      <c r="AD13" s="192">
        <f t="shared" si="9"/>
        <v>0</v>
      </c>
      <c r="AE13" s="192">
        <f t="shared" si="14"/>
        <v>0</v>
      </c>
      <c r="AF13" s="192">
        <f t="shared" si="15"/>
        <v>0</v>
      </c>
    </row>
    <row r="14" spans="1:32" x14ac:dyDescent="0.25">
      <c r="A14" s="196" t="b">
        <f t="shared" si="4"/>
        <v>0</v>
      </c>
      <c r="B14" s="201"/>
      <c r="C14" s="202"/>
      <c r="D14" s="202"/>
      <c r="E14" s="202"/>
      <c r="F14" s="202"/>
      <c r="G14" s="201"/>
      <c r="H14" s="127" t="str">
        <f t="shared" si="5"/>
        <v>Agr ungültig</v>
      </c>
      <c r="I14" s="127" t="str">
        <f t="shared" si="6"/>
        <v>Agr ungültig</v>
      </c>
      <c r="J14" s="202" t="str">
        <f t="shared" si="7"/>
        <v>Agr ungültig</v>
      </c>
      <c r="K14" s="197" t="str">
        <f>IF(D_SAV!$C14&lt;=2005,"ja","nein")</f>
        <v>ja</v>
      </c>
      <c r="L14" s="201" t="str">
        <f>IFERROR(VLOOKUP(D_SAV!$B14,A_Stammdaten!$I$6:$K$105,3,FALSE),"")</f>
        <v/>
      </c>
      <c r="M14" s="206"/>
      <c r="N14" s="206"/>
      <c r="O14" s="207"/>
      <c r="P14" s="207"/>
      <c r="Q14" s="207"/>
      <c r="R14" s="207"/>
      <c r="S14" s="194">
        <f>IF(V14=0,0,IF(A_Stammdaten!$B$12-$C14&lt;0,0,SUM(D_SAV!P14:Q14)-D_SAV!R14))</f>
        <v>0</v>
      </c>
      <c r="T14" s="207"/>
      <c r="U14" s="194">
        <f t="shared" si="10"/>
        <v>0</v>
      </c>
      <c r="V14" s="240">
        <f>IF(OR($B14=0,$C14=0,$J14=0,$J14="Agr ungültig"),0,IF($J14="keine","keine",IF(A_Stammdaten!$B$12-$C14&lt;0,0,MAX(0,$J14-(A_Stammdaten!$B$12-D_SAV!$C14)))))</f>
        <v>0</v>
      </c>
      <c r="W14" s="167">
        <f t="shared" si="16"/>
        <v>0</v>
      </c>
      <c r="X14" s="167">
        <f t="shared" si="11"/>
        <v>0</v>
      </c>
      <c r="Y14" s="209">
        <v>1</v>
      </c>
      <c r="Z14" s="167">
        <f t="shared" si="8"/>
        <v>0</v>
      </c>
      <c r="AA14" s="167">
        <f t="shared" si="12"/>
        <v>0</v>
      </c>
      <c r="AB14" s="167">
        <f t="shared" si="13"/>
        <v>0</v>
      </c>
      <c r="AC14" s="195">
        <f t="shared" si="17"/>
        <v>0</v>
      </c>
      <c r="AD14" s="192">
        <f t="shared" si="9"/>
        <v>0</v>
      </c>
      <c r="AE14" s="192">
        <f t="shared" si="14"/>
        <v>0</v>
      </c>
      <c r="AF14" s="192">
        <f t="shared" si="15"/>
        <v>0</v>
      </c>
    </row>
    <row r="15" spans="1:32" x14ac:dyDescent="0.25">
      <c r="A15" s="196" t="b">
        <f t="shared" si="4"/>
        <v>0</v>
      </c>
      <c r="B15" s="201"/>
      <c r="C15" s="202"/>
      <c r="D15" s="202"/>
      <c r="E15" s="202"/>
      <c r="F15" s="202"/>
      <c r="G15" s="201"/>
      <c r="H15" s="127" t="str">
        <f t="shared" si="5"/>
        <v>Agr ungültig</v>
      </c>
      <c r="I15" s="127" t="str">
        <f t="shared" si="6"/>
        <v>Agr ungültig</v>
      </c>
      <c r="J15" s="202" t="str">
        <f t="shared" si="7"/>
        <v>Agr ungültig</v>
      </c>
      <c r="K15" s="197" t="str">
        <f>IF(D_SAV!$C15&lt;=2005,"ja","nein")</f>
        <v>ja</v>
      </c>
      <c r="L15" s="201" t="str">
        <f>IFERROR(VLOOKUP(D_SAV!$B15,A_Stammdaten!$I$6:$K$105,3,FALSE),"")</f>
        <v/>
      </c>
      <c r="M15" s="206"/>
      <c r="N15" s="206"/>
      <c r="O15" s="207"/>
      <c r="P15" s="207"/>
      <c r="Q15" s="207"/>
      <c r="R15" s="207"/>
      <c r="S15" s="194">
        <f>IF(V15=0,0,IF(A_Stammdaten!$B$12-$C15&lt;0,0,SUM(D_SAV!P15:Q15)-D_SAV!R15))</f>
        <v>0</v>
      </c>
      <c r="T15" s="207"/>
      <c r="U15" s="194">
        <f t="shared" si="10"/>
        <v>0</v>
      </c>
      <c r="V15" s="240">
        <f>IF(OR($B15=0,$C15=0,$J15=0,$J15="Agr ungültig"),0,IF($J15="keine","keine",IF(A_Stammdaten!$B$12-$C15&lt;0,0,MAX(0,$J15-(A_Stammdaten!$B$12-D_SAV!$C15)))))</f>
        <v>0</v>
      </c>
      <c r="W15" s="167">
        <f t="shared" si="16"/>
        <v>0</v>
      </c>
      <c r="X15" s="167">
        <f t="shared" si="11"/>
        <v>0</v>
      </c>
      <c r="Y15" s="209">
        <v>1</v>
      </c>
      <c r="Z15" s="167">
        <f t="shared" si="8"/>
        <v>0</v>
      </c>
      <c r="AA15" s="167">
        <f t="shared" si="12"/>
        <v>0</v>
      </c>
      <c r="AB15" s="167">
        <f t="shared" si="13"/>
        <v>0</v>
      </c>
      <c r="AC15" s="195">
        <f t="shared" si="17"/>
        <v>0</v>
      </c>
      <c r="AD15" s="192">
        <f t="shared" si="9"/>
        <v>0</v>
      </c>
      <c r="AE15" s="192">
        <f t="shared" si="14"/>
        <v>0</v>
      </c>
      <c r="AF15" s="192">
        <f t="shared" si="15"/>
        <v>0</v>
      </c>
    </row>
    <row r="16" spans="1:32" x14ac:dyDescent="0.25">
      <c r="A16" s="196" t="b">
        <f t="shared" si="4"/>
        <v>0</v>
      </c>
      <c r="B16" s="201"/>
      <c r="C16" s="202"/>
      <c r="D16" s="202"/>
      <c r="E16" s="202"/>
      <c r="F16" s="202"/>
      <c r="G16" s="201"/>
      <c r="H16" s="127" t="str">
        <f t="shared" si="5"/>
        <v>Agr ungültig</v>
      </c>
      <c r="I16" s="127" t="str">
        <f t="shared" si="6"/>
        <v>Agr ungültig</v>
      </c>
      <c r="J16" s="202" t="str">
        <f t="shared" si="7"/>
        <v>Agr ungültig</v>
      </c>
      <c r="K16" s="197" t="str">
        <f>IF(D_SAV!$C16&lt;=2005,"ja","nein")</f>
        <v>ja</v>
      </c>
      <c r="L16" s="201" t="str">
        <f>IFERROR(VLOOKUP(D_SAV!$B16,A_Stammdaten!$I$6:$K$105,3,FALSE),"")</f>
        <v/>
      </c>
      <c r="M16" s="206"/>
      <c r="N16" s="206"/>
      <c r="O16" s="207"/>
      <c r="P16" s="207"/>
      <c r="Q16" s="207"/>
      <c r="R16" s="207"/>
      <c r="S16" s="194">
        <f>IF(V16=0,0,IF(A_Stammdaten!$B$12-$C16&lt;0,0,SUM(D_SAV!P16:Q16)-D_SAV!R16))</f>
        <v>0</v>
      </c>
      <c r="T16" s="207"/>
      <c r="U16" s="194">
        <f t="shared" si="10"/>
        <v>0</v>
      </c>
      <c r="V16" s="240">
        <f>IF(OR($B16=0,$C16=0,$J16=0,$J16="Agr ungültig"),0,IF($J16="keine","keine",IF(A_Stammdaten!$B$12-$C16&lt;0,0,MAX(0,$J16-(A_Stammdaten!$B$12-D_SAV!$C16)))))</f>
        <v>0</v>
      </c>
      <c r="W16" s="167">
        <f t="shared" si="16"/>
        <v>0</v>
      </c>
      <c r="X16" s="167">
        <f t="shared" si="11"/>
        <v>0</v>
      </c>
      <c r="Y16" s="209">
        <v>1</v>
      </c>
      <c r="Z16" s="167">
        <f t="shared" si="8"/>
        <v>0</v>
      </c>
      <c r="AA16" s="167">
        <f t="shared" si="12"/>
        <v>0</v>
      </c>
      <c r="AB16" s="167">
        <f t="shared" si="13"/>
        <v>0</v>
      </c>
      <c r="AC16" s="195">
        <f t="shared" si="17"/>
        <v>0</v>
      </c>
      <c r="AD16" s="192">
        <f t="shared" si="9"/>
        <v>0</v>
      </c>
      <c r="AE16" s="192">
        <f t="shared" si="14"/>
        <v>0</v>
      </c>
      <c r="AF16" s="192">
        <f t="shared" si="15"/>
        <v>0</v>
      </c>
    </row>
    <row r="17" spans="1:32" x14ac:dyDescent="0.25">
      <c r="A17" s="196" t="b">
        <f t="shared" si="4"/>
        <v>0</v>
      </c>
      <c r="B17" s="201"/>
      <c r="C17" s="202"/>
      <c r="D17" s="202"/>
      <c r="E17" s="202"/>
      <c r="F17" s="202"/>
      <c r="G17" s="201"/>
      <c r="H17" s="127" t="str">
        <f t="shared" si="5"/>
        <v>Agr ungültig</v>
      </c>
      <c r="I17" s="127" t="str">
        <f t="shared" si="6"/>
        <v>Agr ungültig</v>
      </c>
      <c r="J17" s="202" t="str">
        <f t="shared" si="7"/>
        <v>Agr ungültig</v>
      </c>
      <c r="K17" s="197" t="str">
        <f>IF(D_SAV!$C17&lt;=2005,"ja","nein")</f>
        <v>ja</v>
      </c>
      <c r="L17" s="201" t="str">
        <f>IFERROR(VLOOKUP(D_SAV!$B17,A_Stammdaten!$I$6:$K$105,3,FALSE),"")</f>
        <v/>
      </c>
      <c r="M17" s="206"/>
      <c r="N17" s="206"/>
      <c r="O17" s="207"/>
      <c r="P17" s="207"/>
      <c r="Q17" s="207"/>
      <c r="R17" s="207"/>
      <c r="S17" s="194">
        <f>IF(V17=0,0,IF(A_Stammdaten!$B$12-$C17&lt;0,0,SUM(D_SAV!P17:Q17)-D_SAV!R17))</f>
        <v>0</v>
      </c>
      <c r="T17" s="207"/>
      <c r="U17" s="194">
        <f t="shared" si="10"/>
        <v>0</v>
      </c>
      <c r="V17" s="240">
        <f>IF(OR($B17=0,$C17=0,$J17=0,$J17="Agr ungültig"),0,IF($J17="keine","keine",IF(A_Stammdaten!$B$12-$C17&lt;0,0,MAX(0,$J17-(A_Stammdaten!$B$12-D_SAV!$C17)))))</f>
        <v>0</v>
      </c>
      <c r="W17" s="167">
        <f t="shared" si="16"/>
        <v>0</v>
      </c>
      <c r="X17" s="167">
        <f t="shared" si="11"/>
        <v>0</v>
      </c>
      <c r="Y17" s="209">
        <v>1</v>
      </c>
      <c r="Z17" s="167">
        <f t="shared" si="8"/>
        <v>0</v>
      </c>
      <c r="AA17" s="167">
        <f t="shared" si="12"/>
        <v>0</v>
      </c>
      <c r="AB17" s="167">
        <f t="shared" si="13"/>
        <v>0</v>
      </c>
      <c r="AC17" s="195">
        <f t="shared" si="17"/>
        <v>0</v>
      </c>
      <c r="AD17" s="192">
        <f t="shared" si="9"/>
        <v>0</v>
      </c>
      <c r="AE17" s="192">
        <f t="shared" si="14"/>
        <v>0</v>
      </c>
      <c r="AF17" s="192">
        <f t="shared" si="15"/>
        <v>0</v>
      </c>
    </row>
    <row r="18" spans="1:32" x14ac:dyDescent="0.25">
      <c r="A18" s="196" t="b">
        <f t="shared" si="4"/>
        <v>0</v>
      </c>
      <c r="B18" s="201"/>
      <c r="C18" s="202"/>
      <c r="D18" s="202"/>
      <c r="E18" s="202"/>
      <c r="F18" s="202"/>
      <c r="G18" s="201"/>
      <c r="H18" s="127" t="str">
        <f t="shared" si="5"/>
        <v>Agr ungültig</v>
      </c>
      <c r="I18" s="127" t="str">
        <f t="shared" si="6"/>
        <v>Agr ungültig</v>
      </c>
      <c r="J18" s="202" t="str">
        <f t="shared" si="7"/>
        <v>Agr ungültig</v>
      </c>
      <c r="K18" s="197" t="str">
        <f>IF(D_SAV!$C18&lt;=2005,"ja","nein")</f>
        <v>ja</v>
      </c>
      <c r="L18" s="201" t="str">
        <f>IFERROR(VLOOKUP(D_SAV!$B18,A_Stammdaten!$I$6:$K$105,3,FALSE),"")</f>
        <v/>
      </c>
      <c r="M18" s="206"/>
      <c r="N18" s="206"/>
      <c r="O18" s="207"/>
      <c r="P18" s="207"/>
      <c r="Q18" s="207"/>
      <c r="R18" s="207"/>
      <c r="S18" s="194">
        <f>IF(V18=0,0,IF(A_Stammdaten!$B$12-$C18&lt;0,0,SUM(D_SAV!P18:Q18)-D_SAV!R18))</f>
        <v>0</v>
      </c>
      <c r="T18" s="207"/>
      <c r="U18" s="194">
        <f t="shared" si="10"/>
        <v>0</v>
      </c>
      <c r="V18" s="240">
        <f>IF(OR($B18=0,$C18=0,$J18=0,$J18="Agr ungültig"),0,IF($J18="keine","keine",IF(A_Stammdaten!$B$12-$C18&lt;0,0,MAX(0,$J18-(A_Stammdaten!$B$12-D_SAV!$C18)))))</f>
        <v>0</v>
      </c>
      <c r="W18" s="167">
        <f t="shared" si="16"/>
        <v>0</v>
      </c>
      <c r="X18" s="167">
        <f t="shared" si="11"/>
        <v>0</v>
      </c>
      <c r="Y18" s="209">
        <v>1</v>
      </c>
      <c r="Z18" s="167">
        <f t="shared" si="8"/>
        <v>0</v>
      </c>
      <c r="AA18" s="167">
        <f t="shared" si="12"/>
        <v>0</v>
      </c>
      <c r="AB18" s="167">
        <f t="shared" si="13"/>
        <v>0</v>
      </c>
      <c r="AC18" s="195">
        <f t="shared" si="17"/>
        <v>0</v>
      </c>
      <c r="AD18" s="192">
        <f t="shared" si="9"/>
        <v>0</v>
      </c>
      <c r="AE18" s="192">
        <f t="shared" si="14"/>
        <v>0</v>
      </c>
      <c r="AF18" s="192">
        <f t="shared" si="15"/>
        <v>0</v>
      </c>
    </row>
    <row r="19" spans="1:32" x14ac:dyDescent="0.25">
      <c r="A19" s="196" t="b">
        <f t="shared" si="4"/>
        <v>0</v>
      </c>
      <c r="B19" s="201"/>
      <c r="C19" s="202"/>
      <c r="D19" s="202"/>
      <c r="E19" s="202"/>
      <c r="F19" s="202"/>
      <c r="G19" s="201"/>
      <c r="H19" s="127" t="str">
        <f t="shared" si="5"/>
        <v>Agr ungültig</v>
      </c>
      <c r="I19" s="127" t="str">
        <f t="shared" si="6"/>
        <v>Agr ungültig</v>
      </c>
      <c r="J19" s="202" t="str">
        <f t="shared" si="7"/>
        <v>Agr ungültig</v>
      </c>
      <c r="K19" s="197" t="str">
        <f>IF(D_SAV!$C19&lt;=2005,"ja","nein")</f>
        <v>ja</v>
      </c>
      <c r="L19" s="201" t="str">
        <f>IFERROR(VLOOKUP(D_SAV!$B19,A_Stammdaten!$I$6:$K$105,3,FALSE),"")</f>
        <v/>
      </c>
      <c r="M19" s="206"/>
      <c r="N19" s="206"/>
      <c r="O19" s="207"/>
      <c r="P19" s="207"/>
      <c r="Q19" s="207"/>
      <c r="R19" s="207"/>
      <c r="S19" s="194">
        <f>IF(V19=0,0,IF(A_Stammdaten!$B$12-$C19&lt;0,0,SUM(D_SAV!P19:Q19)-D_SAV!R19))</f>
        <v>0</v>
      </c>
      <c r="T19" s="207"/>
      <c r="U19" s="194">
        <f t="shared" si="10"/>
        <v>0</v>
      </c>
      <c r="V19" s="240">
        <f>IF(OR($B19=0,$C19=0,$J19=0,$J19="Agr ungültig"),0,IF($J19="keine","keine",IF(A_Stammdaten!$B$12-$C19&lt;0,0,MAX(0,$J19-(A_Stammdaten!$B$12-D_SAV!$C19)))))</f>
        <v>0</v>
      </c>
      <c r="W19" s="167">
        <f t="shared" si="16"/>
        <v>0</v>
      </c>
      <c r="X19" s="167">
        <f t="shared" si="11"/>
        <v>0</v>
      </c>
      <c r="Y19" s="209">
        <v>1</v>
      </c>
      <c r="Z19" s="167">
        <f t="shared" si="8"/>
        <v>0</v>
      </c>
      <c r="AA19" s="167">
        <f t="shared" si="12"/>
        <v>0</v>
      </c>
      <c r="AB19" s="167">
        <f t="shared" si="13"/>
        <v>0</v>
      </c>
      <c r="AC19" s="195">
        <f t="shared" si="17"/>
        <v>0</v>
      </c>
      <c r="AD19" s="192">
        <f t="shared" si="9"/>
        <v>0</v>
      </c>
      <c r="AE19" s="192">
        <f t="shared" si="14"/>
        <v>0</v>
      </c>
      <c r="AF19" s="192">
        <f t="shared" si="15"/>
        <v>0</v>
      </c>
    </row>
    <row r="20" spans="1:32" x14ac:dyDescent="0.25">
      <c r="A20" s="196" t="b">
        <f t="shared" si="4"/>
        <v>0</v>
      </c>
      <c r="B20" s="201"/>
      <c r="C20" s="202"/>
      <c r="D20" s="202"/>
      <c r="E20" s="202"/>
      <c r="F20" s="202"/>
      <c r="G20" s="201"/>
      <c r="H20" s="127" t="str">
        <f t="shared" si="5"/>
        <v>Agr ungültig</v>
      </c>
      <c r="I20" s="127" t="str">
        <f t="shared" si="6"/>
        <v>Agr ungültig</v>
      </c>
      <c r="J20" s="202" t="str">
        <f t="shared" si="7"/>
        <v>Agr ungültig</v>
      </c>
      <c r="K20" s="197" t="str">
        <f>IF(D_SAV!$C20&lt;=2005,"ja","nein")</f>
        <v>ja</v>
      </c>
      <c r="L20" s="201" t="str">
        <f>IFERROR(VLOOKUP(D_SAV!$B20,A_Stammdaten!$I$6:$K$105,3,FALSE),"")</f>
        <v/>
      </c>
      <c r="M20" s="206"/>
      <c r="N20" s="206"/>
      <c r="O20" s="207"/>
      <c r="P20" s="207"/>
      <c r="Q20" s="207"/>
      <c r="R20" s="207"/>
      <c r="S20" s="194">
        <f>IF(V20=0,0,IF(A_Stammdaten!$B$12-$C20&lt;0,0,SUM(D_SAV!P20:Q20)-D_SAV!R20))</f>
        <v>0</v>
      </c>
      <c r="T20" s="207"/>
      <c r="U20" s="194">
        <f t="shared" si="10"/>
        <v>0</v>
      </c>
      <c r="V20" s="240">
        <f>IF(OR($B20=0,$C20=0,$J20=0,$J20="Agr ungültig"),0,IF($J20="keine","keine",IF(A_Stammdaten!$B$12-$C20&lt;0,0,MAX(0,$J20-(A_Stammdaten!$B$12-D_SAV!$C20)))))</f>
        <v>0</v>
      </c>
      <c r="W20" s="167">
        <f t="shared" si="16"/>
        <v>0</v>
      </c>
      <c r="X20" s="167">
        <f t="shared" si="11"/>
        <v>0</v>
      </c>
      <c r="Y20" s="209">
        <v>1</v>
      </c>
      <c r="Z20" s="167">
        <f t="shared" si="8"/>
        <v>0</v>
      </c>
      <c r="AA20" s="167">
        <f t="shared" si="12"/>
        <v>0</v>
      </c>
      <c r="AB20" s="167">
        <f t="shared" si="13"/>
        <v>0</v>
      </c>
      <c r="AC20" s="195">
        <f t="shared" si="17"/>
        <v>0</v>
      </c>
      <c r="AD20" s="192">
        <f t="shared" si="9"/>
        <v>0</v>
      </c>
      <c r="AE20" s="192">
        <f t="shared" si="14"/>
        <v>0</v>
      </c>
      <c r="AF20" s="192">
        <f t="shared" si="15"/>
        <v>0</v>
      </c>
    </row>
    <row r="21" spans="1:32" x14ac:dyDescent="0.25">
      <c r="A21" s="196" t="b">
        <f t="shared" si="4"/>
        <v>0</v>
      </c>
      <c r="B21" s="201"/>
      <c r="C21" s="202"/>
      <c r="D21" s="202"/>
      <c r="E21" s="202"/>
      <c r="F21" s="202"/>
      <c r="G21" s="201"/>
      <c r="H21" s="127" t="str">
        <f t="shared" si="5"/>
        <v>Agr ungültig</v>
      </c>
      <c r="I21" s="127" t="str">
        <f t="shared" si="6"/>
        <v>Agr ungültig</v>
      </c>
      <c r="J21" s="202" t="str">
        <f t="shared" si="7"/>
        <v>Agr ungültig</v>
      </c>
      <c r="K21" s="197" t="str">
        <f>IF(D_SAV!$C21&lt;=2005,"ja","nein")</f>
        <v>ja</v>
      </c>
      <c r="L21" s="201" t="str">
        <f>IFERROR(VLOOKUP(D_SAV!$B21,A_Stammdaten!$I$6:$K$105,3,FALSE),"")</f>
        <v/>
      </c>
      <c r="M21" s="206"/>
      <c r="N21" s="206"/>
      <c r="O21" s="207"/>
      <c r="P21" s="207"/>
      <c r="Q21" s="207"/>
      <c r="R21" s="207"/>
      <c r="S21" s="194">
        <f>IF(V21=0,0,IF(A_Stammdaten!$B$12-$C21&lt;0,0,SUM(D_SAV!P21:Q21)-D_SAV!R21))</f>
        <v>0</v>
      </c>
      <c r="T21" s="207"/>
      <c r="U21" s="194">
        <f t="shared" si="10"/>
        <v>0</v>
      </c>
      <c r="V21" s="240">
        <f>IF(OR($B21=0,$C21=0,$J21=0,$J21="Agr ungültig"),0,IF($J21="keine","keine",IF(A_Stammdaten!$B$12-$C21&lt;0,0,MAX(0,$J21-(A_Stammdaten!$B$12-D_SAV!$C21)))))</f>
        <v>0</v>
      </c>
      <c r="W21" s="167">
        <f t="shared" si="16"/>
        <v>0</v>
      </c>
      <c r="X21" s="167">
        <f t="shared" si="11"/>
        <v>0</v>
      </c>
      <c r="Y21" s="209">
        <v>1</v>
      </c>
      <c r="Z21" s="167">
        <f t="shared" si="8"/>
        <v>0</v>
      </c>
      <c r="AA21" s="167">
        <f t="shared" si="12"/>
        <v>0</v>
      </c>
      <c r="AB21" s="167">
        <f t="shared" si="13"/>
        <v>0</v>
      </c>
      <c r="AC21" s="195">
        <f t="shared" si="17"/>
        <v>0</v>
      </c>
      <c r="AD21" s="192">
        <f t="shared" si="9"/>
        <v>0</v>
      </c>
      <c r="AE21" s="192">
        <f t="shared" si="14"/>
        <v>0</v>
      </c>
      <c r="AF21" s="192">
        <f t="shared" si="15"/>
        <v>0</v>
      </c>
    </row>
    <row r="22" spans="1:32" x14ac:dyDescent="0.25">
      <c r="A22" s="196" t="b">
        <f t="shared" si="4"/>
        <v>0</v>
      </c>
      <c r="B22" s="201"/>
      <c r="C22" s="202"/>
      <c r="D22" s="202"/>
      <c r="E22" s="202"/>
      <c r="F22" s="202"/>
      <c r="G22" s="201"/>
      <c r="H22" s="127" t="str">
        <f t="shared" si="5"/>
        <v>Agr ungültig</v>
      </c>
      <c r="I22" s="127" t="str">
        <f t="shared" si="6"/>
        <v>Agr ungültig</v>
      </c>
      <c r="J22" s="202" t="str">
        <f t="shared" si="7"/>
        <v>Agr ungültig</v>
      </c>
      <c r="K22" s="197" t="str">
        <f>IF(D_SAV!$C22&lt;=2005,"ja","nein")</f>
        <v>ja</v>
      </c>
      <c r="L22" s="201" t="str">
        <f>IFERROR(VLOOKUP(D_SAV!$B22,A_Stammdaten!$I$6:$K$105,3,FALSE),"")</f>
        <v/>
      </c>
      <c r="M22" s="206"/>
      <c r="N22" s="206"/>
      <c r="O22" s="207"/>
      <c r="P22" s="207"/>
      <c r="Q22" s="207"/>
      <c r="R22" s="207"/>
      <c r="S22" s="194">
        <f>IF(V22=0,0,IF(A_Stammdaten!$B$12-$C22&lt;0,0,SUM(D_SAV!P22:Q22)-D_SAV!R22))</f>
        <v>0</v>
      </c>
      <c r="T22" s="207"/>
      <c r="U22" s="194">
        <f t="shared" si="10"/>
        <v>0</v>
      </c>
      <c r="V22" s="240">
        <f>IF(OR($B22=0,$C22=0,$J22=0,$J22="Agr ungültig"),0,IF($J22="keine","keine",IF(A_Stammdaten!$B$12-$C22&lt;0,0,MAX(0,$J22-(A_Stammdaten!$B$12-D_SAV!$C22)))))</f>
        <v>0</v>
      </c>
      <c r="W22" s="167">
        <f t="shared" si="16"/>
        <v>0</v>
      </c>
      <c r="X22" s="167">
        <f t="shared" si="11"/>
        <v>0</v>
      </c>
      <c r="Y22" s="209">
        <v>1</v>
      </c>
      <c r="Z22" s="167">
        <f t="shared" si="8"/>
        <v>0</v>
      </c>
      <c r="AA22" s="167">
        <f t="shared" si="12"/>
        <v>0</v>
      </c>
      <c r="AB22" s="167">
        <f t="shared" si="13"/>
        <v>0</v>
      </c>
      <c r="AC22" s="195">
        <f t="shared" si="17"/>
        <v>0</v>
      </c>
      <c r="AD22" s="192">
        <f t="shared" si="9"/>
        <v>0</v>
      </c>
      <c r="AE22" s="192">
        <f t="shared" si="14"/>
        <v>0</v>
      </c>
      <c r="AF22" s="192">
        <f t="shared" si="15"/>
        <v>0</v>
      </c>
    </row>
    <row r="23" spans="1:32" x14ac:dyDescent="0.25">
      <c r="A23" s="196" t="b">
        <f t="shared" si="4"/>
        <v>0</v>
      </c>
      <c r="B23" s="201"/>
      <c r="C23" s="202"/>
      <c r="D23" s="202"/>
      <c r="E23" s="202"/>
      <c r="F23" s="202"/>
      <c r="G23" s="201"/>
      <c r="H23" s="127" t="str">
        <f t="shared" si="5"/>
        <v>Agr ungültig</v>
      </c>
      <c r="I23" s="127" t="str">
        <f t="shared" si="6"/>
        <v>Agr ungültig</v>
      </c>
      <c r="J23" s="202" t="str">
        <f t="shared" si="7"/>
        <v>Agr ungültig</v>
      </c>
      <c r="K23" s="197" t="str">
        <f>IF(D_SAV!$C23&lt;=2005,"ja","nein")</f>
        <v>ja</v>
      </c>
      <c r="L23" s="201" t="str">
        <f>IFERROR(VLOOKUP(D_SAV!$B23,A_Stammdaten!$I$6:$K$105,3,FALSE),"")</f>
        <v/>
      </c>
      <c r="M23" s="206"/>
      <c r="N23" s="206"/>
      <c r="O23" s="207"/>
      <c r="P23" s="207"/>
      <c r="Q23" s="207"/>
      <c r="R23" s="207"/>
      <c r="S23" s="194">
        <f>IF(V23=0,0,IF(A_Stammdaten!$B$12-$C23&lt;0,0,SUM(D_SAV!P23:Q23)-D_SAV!R23))</f>
        <v>0</v>
      </c>
      <c r="T23" s="207"/>
      <c r="U23" s="194">
        <f t="shared" si="10"/>
        <v>0</v>
      </c>
      <c r="V23" s="240">
        <f>IF(OR($B23=0,$C23=0,$J23=0,$J23="Agr ungültig"),0,IF($J23="keine","keine",IF(A_Stammdaten!$B$12-$C23&lt;0,0,MAX(0,$J23-(A_Stammdaten!$B$12-D_SAV!$C23)))))</f>
        <v>0</v>
      </c>
      <c r="W23" s="167">
        <f t="shared" si="16"/>
        <v>0</v>
      </c>
      <c r="X23" s="167">
        <f t="shared" si="11"/>
        <v>0</v>
      </c>
      <c r="Y23" s="209">
        <v>1</v>
      </c>
      <c r="Z23" s="167">
        <f t="shared" si="8"/>
        <v>0</v>
      </c>
      <c r="AA23" s="167">
        <f t="shared" si="12"/>
        <v>0</v>
      </c>
      <c r="AB23" s="167">
        <f t="shared" si="13"/>
        <v>0</v>
      </c>
      <c r="AC23" s="195">
        <f t="shared" si="17"/>
        <v>0</v>
      </c>
      <c r="AD23" s="192">
        <f t="shared" si="9"/>
        <v>0</v>
      </c>
      <c r="AE23" s="192">
        <f t="shared" si="14"/>
        <v>0</v>
      </c>
      <c r="AF23" s="192">
        <f t="shared" si="15"/>
        <v>0</v>
      </c>
    </row>
    <row r="24" spans="1:32" x14ac:dyDescent="0.25">
      <c r="A24" s="196" t="b">
        <f t="shared" si="4"/>
        <v>0</v>
      </c>
      <c r="B24" s="201"/>
      <c r="C24" s="202"/>
      <c r="D24" s="202"/>
      <c r="E24" s="202"/>
      <c r="F24" s="202"/>
      <c r="G24" s="201"/>
      <c r="H24" s="127" t="str">
        <f t="shared" si="5"/>
        <v>Agr ungültig</v>
      </c>
      <c r="I24" s="127" t="str">
        <f t="shared" si="6"/>
        <v>Agr ungültig</v>
      </c>
      <c r="J24" s="202" t="str">
        <f t="shared" si="7"/>
        <v>Agr ungültig</v>
      </c>
      <c r="K24" s="197" t="str">
        <f>IF(D_SAV!$C24&lt;=2005,"ja","nein")</f>
        <v>ja</v>
      </c>
      <c r="L24" s="201" t="str">
        <f>IFERROR(VLOOKUP(D_SAV!$B24,A_Stammdaten!$I$6:$K$105,3,FALSE),"")</f>
        <v/>
      </c>
      <c r="M24" s="206"/>
      <c r="N24" s="206"/>
      <c r="O24" s="207"/>
      <c r="P24" s="207"/>
      <c r="Q24" s="207"/>
      <c r="R24" s="207"/>
      <c r="S24" s="194">
        <f>IF(V24=0,0,IF(A_Stammdaten!$B$12-$C24&lt;0,0,SUM(D_SAV!P24:Q24)-D_SAV!R24))</f>
        <v>0</v>
      </c>
      <c r="T24" s="207"/>
      <c r="U24" s="194">
        <f t="shared" si="10"/>
        <v>0</v>
      </c>
      <c r="V24" s="240">
        <f>IF(OR($B24=0,$C24=0,$J24=0,$J24="Agr ungültig"),0,IF($J24="keine","keine",IF(A_Stammdaten!$B$12-$C24&lt;0,0,MAX(0,$J24-(A_Stammdaten!$B$12-D_SAV!$C24)))))</f>
        <v>0</v>
      </c>
      <c r="W24" s="167">
        <f t="shared" si="16"/>
        <v>0</v>
      </c>
      <c r="X24" s="167">
        <f t="shared" si="11"/>
        <v>0</v>
      </c>
      <c r="Y24" s="209">
        <v>1</v>
      </c>
      <c r="Z24" s="167">
        <f t="shared" si="8"/>
        <v>0</v>
      </c>
      <c r="AA24" s="167">
        <f t="shared" si="12"/>
        <v>0</v>
      </c>
      <c r="AB24" s="167">
        <f t="shared" si="13"/>
        <v>0</v>
      </c>
      <c r="AC24" s="195">
        <f t="shared" si="17"/>
        <v>0</v>
      </c>
      <c r="AD24" s="192">
        <f t="shared" si="9"/>
        <v>0</v>
      </c>
      <c r="AE24" s="192">
        <f t="shared" si="14"/>
        <v>0</v>
      </c>
      <c r="AF24" s="192">
        <f t="shared" si="15"/>
        <v>0</v>
      </c>
    </row>
    <row r="25" spans="1:32" x14ac:dyDescent="0.25">
      <c r="A25" s="196" t="b">
        <f t="shared" si="4"/>
        <v>0</v>
      </c>
      <c r="B25" s="201"/>
      <c r="C25" s="202"/>
      <c r="D25" s="202"/>
      <c r="E25" s="202"/>
      <c r="F25" s="202"/>
      <c r="G25" s="201"/>
      <c r="H25" s="127" t="str">
        <f t="shared" si="5"/>
        <v>Agr ungültig</v>
      </c>
      <c r="I25" s="127" t="str">
        <f t="shared" si="6"/>
        <v>Agr ungültig</v>
      </c>
      <c r="J25" s="202" t="str">
        <f t="shared" si="7"/>
        <v>Agr ungültig</v>
      </c>
      <c r="K25" s="197" t="str">
        <f>IF(D_SAV!$C25&lt;=2005,"ja","nein")</f>
        <v>ja</v>
      </c>
      <c r="L25" s="201" t="str">
        <f>IFERROR(VLOOKUP(D_SAV!$B25,A_Stammdaten!$I$6:$K$105,3,FALSE),"")</f>
        <v/>
      </c>
      <c r="M25" s="206"/>
      <c r="N25" s="206"/>
      <c r="O25" s="207"/>
      <c r="P25" s="207"/>
      <c r="Q25" s="207"/>
      <c r="R25" s="207"/>
      <c r="S25" s="194">
        <f>IF(V25=0,0,IF(A_Stammdaten!$B$12-$C25&lt;0,0,SUM(D_SAV!P25:Q25)-D_SAV!R25))</f>
        <v>0</v>
      </c>
      <c r="T25" s="207"/>
      <c r="U25" s="194">
        <f t="shared" si="10"/>
        <v>0</v>
      </c>
      <c r="V25" s="240">
        <f>IF(OR($B25=0,$C25=0,$J25=0,$J25="Agr ungültig"),0,IF($J25="keine","keine",IF(A_Stammdaten!$B$12-$C25&lt;0,0,MAX(0,$J25-(A_Stammdaten!$B$12-D_SAV!$C25)))))</f>
        <v>0</v>
      </c>
      <c r="W25" s="167">
        <f t="shared" si="16"/>
        <v>0</v>
      </c>
      <c r="X25" s="167">
        <f t="shared" si="11"/>
        <v>0</v>
      </c>
      <c r="Y25" s="209">
        <v>1</v>
      </c>
      <c r="Z25" s="167">
        <f t="shared" si="8"/>
        <v>0</v>
      </c>
      <c r="AA25" s="167">
        <f t="shared" si="12"/>
        <v>0</v>
      </c>
      <c r="AB25" s="167">
        <f t="shared" si="13"/>
        <v>0</v>
      </c>
      <c r="AC25" s="195">
        <f t="shared" si="17"/>
        <v>0</v>
      </c>
      <c r="AD25" s="192">
        <f t="shared" si="9"/>
        <v>0</v>
      </c>
      <c r="AE25" s="192">
        <f t="shared" si="14"/>
        <v>0</v>
      </c>
      <c r="AF25" s="192">
        <f t="shared" si="15"/>
        <v>0</v>
      </c>
    </row>
    <row r="26" spans="1:32" x14ac:dyDescent="0.25">
      <c r="A26" s="196" t="b">
        <f t="shared" si="4"/>
        <v>0</v>
      </c>
      <c r="B26" s="201"/>
      <c r="C26" s="202"/>
      <c r="D26" s="202"/>
      <c r="E26" s="202"/>
      <c r="F26" s="202"/>
      <c r="G26" s="201"/>
      <c r="H26" s="127" t="str">
        <f t="shared" si="5"/>
        <v>Agr ungültig</v>
      </c>
      <c r="I26" s="127" t="str">
        <f t="shared" si="6"/>
        <v>Agr ungültig</v>
      </c>
      <c r="J26" s="202" t="str">
        <f t="shared" si="7"/>
        <v>Agr ungültig</v>
      </c>
      <c r="K26" s="197" t="str">
        <f>IF(D_SAV!$C26&lt;=2005,"ja","nein")</f>
        <v>ja</v>
      </c>
      <c r="L26" s="201" t="str">
        <f>IFERROR(VLOOKUP(D_SAV!$B26,A_Stammdaten!$I$6:$K$105,3,FALSE),"")</f>
        <v/>
      </c>
      <c r="M26" s="206"/>
      <c r="N26" s="206"/>
      <c r="O26" s="207"/>
      <c r="P26" s="207"/>
      <c r="Q26" s="207"/>
      <c r="R26" s="207"/>
      <c r="S26" s="194">
        <f>IF(V26=0,0,IF(A_Stammdaten!$B$12-$C26&lt;0,0,SUM(D_SAV!P26:Q26)-D_SAV!R26))</f>
        <v>0</v>
      </c>
      <c r="T26" s="207"/>
      <c r="U26" s="194">
        <f t="shared" si="10"/>
        <v>0</v>
      </c>
      <c r="V26" s="240">
        <f>IF(OR($B26=0,$C26=0,$J26=0,$J26="Agr ungültig"),0,IF($J26="keine","keine",IF(A_Stammdaten!$B$12-$C26&lt;0,0,MAX(0,$J26-(A_Stammdaten!$B$12-D_SAV!$C26)))))</f>
        <v>0</v>
      </c>
      <c r="W26" s="167">
        <f t="shared" si="16"/>
        <v>0</v>
      </c>
      <c r="X26" s="167">
        <f t="shared" si="11"/>
        <v>0</v>
      </c>
      <c r="Y26" s="209">
        <v>1</v>
      </c>
      <c r="Z26" s="167">
        <f t="shared" si="8"/>
        <v>0</v>
      </c>
      <c r="AA26" s="167">
        <f t="shared" si="12"/>
        <v>0</v>
      </c>
      <c r="AB26" s="167">
        <f t="shared" si="13"/>
        <v>0</v>
      </c>
      <c r="AC26" s="195">
        <f t="shared" si="17"/>
        <v>0</v>
      </c>
      <c r="AD26" s="192">
        <f t="shared" si="9"/>
        <v>0</v>
      </c>
      <c r="AE26" s="192">
        <f t="shared" si="14"/>
        <v>0</v>
      </c>
      <c r="AF26" s="192">
        <f t="shared" si="15"/>
        <v>0</v>
      </c>
    </row>
    <row r="27" spans="1:32" x14ac:dyDescent="0.25">
      <c r="A27" s="196" t="b">
        <f t="shared" si="4"/>
        <v>0</v>
      </c>
      <c r="B27" s="201"/>
      <c r="C27" s="202"/>
      <c r="D27" s="202"/>
      <c r="E27" s="202"/>
      <c r="F27" s="202"/>
      <c r="G27" s="201"/>
      <c r="H27" s="127" t="str">
        <f t="shared" si="5"/>
        <v>Agr ungültig</v>
      </c>
      <c r="I27" s="127" t="str">
        <f t="shared" si="6"/>
        <v>Agr ungültig</v>
      </c>
      <c r="J27" s="202" t="str">
        <f t="shared" si="7"/>
        <v>Agr ungültig</v>
      </c>
      <c r="K27" s="197" t="str">
        <f>IF(D_SAV!$C27&lt;=2005,"ja","nein")</f>
        <v>ja</v>
      </c>
      <c r="L27" s="201" t="str">
        <f>IFERROR(VLOOKUP(D_SAV!$B27,A_Stammdaten!$I$6:$K$105,3,FALSE),"")</f>
        <v/>
      </c>
      <c r="M27" s="206"/>
      <c r="N27" s="206"/>
      <c r="O27" s="207"/>
      <c r="P27" s="207"/>
      <c r="Q27" s="207"/>
      <c r="R27" s="207"/>
      <c r="S27" s="194">
        <f>IF(V27=0,0,IF(A_Stammdaten!$B$12-$C27&lt;0,0,SUM(D_SAV!P27:Q27)-D_SAV!R27))</f>
        <v>0</v>
      </c>
      <c r="T27" s="207"/>
      <c r="U27" s="194">
        <f t="shared" si="10"/>
        <v>0</v>
      </c>
      <c r="V27" s="240">
        <f>IF(OR($B27=0,$C27=0,$J27=0,$J27="Agr ungültig"),0,IF($J27="keine","keine",IF(A_Stammdaten!$B$12-$C27&lt;0,0,MAX(0,$J27-(A_Stammdaten!$B$12-D_SAV!$C27)))))</f>
        <v>0</v>
      </c>
      <c r="W27" s="167">
        <f t="shared" si="16"/>
        <v>0</v>
      </c>
      <c r="X27" s="167">
        <f t="shared" si="11"/>
        <v>0</v>
      </c>
      <c r="Y27" s="209">
        <v>1</v>
      </c>
      <c r="Z27" s="167">
        <f t="shared" si="8"/>
        <v>0</v>
      </c>
      <c r="AA27" s="167">
        <f t="shared" si="12"/>
        <v>0</v>
      </c>
      <c r="AB27" s="167">
        <f t="shared" si="13"/>
        <v>0</v>
      </c>
      <c r="AC27" s="195">
        <f t="shared" si="17"/>
        <v>0</v>
      </c>
      <c r="AD27" s="192">
        <f t="shared" si="9"/>
        <v>0</v>
      </c>
      <c r="AE27" s="192">
        <f t="shared" si="14"/>
        <v>0</v>
      </c>
      <c r="AF27" s="192">
        <f t="shared" si="15"/>
        <v>0</v>
      </c>
    </row>
    <row r="28" spans="1:32" x14ac:dyDescent="0.25">
      <c r="A28" s="196" t="b">
        <f t="shared" si="4"/>
        <v>0</v>
      </c>
      <c r="B28" s="201"/>
      <c r="C28" s="202"/>
      <c r="D28" s="202"/>
      <c r="E28" s="202"/>
      <c r="F28" s="202"/>
      <c r="G28" s="201"/>
      <c r="H28" s="127" t="str">
        <f t="shared" si="5"/>
        <v>Agr ungültig</v>
      </c>
      <c r="I28" s="127" t="str">
        <f t="shared" si="6"/>
        <v>Agr ungültig</v>
      </c>
      <c r="J28" s="202" t="str">
        <f t="shared" si="7"/>
        <v>Agr ungültig</v>
      </c>
      <c r="K28" s="197" t="str">
        <f>IF(D_SAV!$C28&lt;=2005,"ja","nein")</f>
        <v>ja</v>
      </c>
      <c r="L28" s="201" t="str">
        <f>IFERROR(VLOOKUP(D_SAV!$B28,A_Stammdaten!$I$6:$K$105,3,FALSE),"")</f>
        <v/>
      </c>
      <c r="M28" s="206"/>
      <c r="N28" s="206"/>
      <c r="O28" s="207"/>
      <c r="P28" s="207"/>
      <c r="Q28" s="207"/>
      <c r="R28" s="207"/>
      <c r="S28" s="194">
        <f>IF(V28=0,0,IF(A_Stammdaten!$B$12-$C28&lt;0,0,SUM(D_SAV!P28:Q28)-D_SAV!R28))</f>
        <v>0</v>
      </c>
      <c r="T28" s="207"/>
      <c r="U28" s="194">
        <f t="shared" si="10"/>
        <v>0</v>
      </c>
      <c r="V28" s="240">
        <f>IF(OR($B28=0,$C28=0,$J28=0,$J28="Agr ungültig"),0,IF($J28="keine","keine",IF(A_Stammdaten!$B$12-$C28&lt;0,0,MAX(0,$J28-(A_Stammdaten!$B$12-D_SAV!$C28)))))</f>
        <v>0</v>
      </c>
      <c r="W28" s="167">
        <f t="shared" si="16"/>
        <v>0</v>
      </c>
      <c r="X28" s="167">
        <f t="shared" si="11"/>
        <v>0</v>
      </c>
      <c r="Y28" s="209">
        <v>1</v>
      </c>
      <c r="Z28" s="167">
        <f t="shared" si="8"/>
        <v>0</v>
      </c>
      <c r="AA28" s="167">
        <f t="shared" si="12"/>
        <v>0</v>
      </c>
      <c r="AB28" s="167">
        <f t="shared" si="13"/>
        <v>0</v>
      </c>
      <c r="AC28" s="195">
        <f t="shared" si="17"/>
        <v>0</v>
      </c>
      <c r="AD28" s="192">
        <f t="shared" si="9"/>
        <v>0</v>
      </c>
      <c r="AE28" s="192">
        <f t="shared" si="14"/>
        <v>0</v>
      </c>
      <c r="AF28" s="192">
        <f t="shared" si="15"/>
        <v>0</v>
      </c>
    </row>
    <row r="29" spans="1:32" x14ac:dyDescent="0.25">
      <c r="A29" s="196" t="b">
        <f t="shared" si="4"/>
        <v>0</v>
      </c>
      <c r="B29" s="201"/>
      <c r="C29" s="202"/>
      <c r="D29" s="202"/>
      <c r="E29" s="202"/>
      <c r="F29" s="202"/>
      <c r="G29" s="201"/>
      <c r="H29" s="127" t="str">
        <f t="shared" si="5"/>
        <v>Agr ungültig</v>
      </c>
      <c r="I29" s="127" t="str">
        <f t="shared" si="6"/>
        <v>Agr ungültig</v>
      </c>
      <c r="J29" s="202" t="str">
        <f t="shared" si="7"/>
        <v>Agr ungültig</v>
      </c>
      <c r="K29" s="197" t="str">
        <f>IF(D_SAV!$C29&lt;=2005,"ja","nein")</f>
        <v>ja</v>
      </c>
      <c r="L29" s="201" t="str">
        <f>IFERROR(VLOOKUP(D_SAV!$B29,A_Stammdaten!$I$6:$K$105,3,FALSE),"")</f>
        <v/>
      </c>
      <c r="M29" s="206"/>
      <c r="N29" s="206"/>
      <c r="O29" s="207"/>
      <c r="P29" s="207"/>
      <c r="Q29" s="207"/>
      <c r="R29" s="207"/>
      <c r="S29" s="194">
        <f>IF(V29=0,0,IF(A_Stammdaten!$B$12-$C29&lt;0,0,SUM(D_SAV!P29:Q29)-D_SAV!R29))</f>
        <v>0</v>
      </c>
      <c r="T29" s="207"/>
      <c r="U29" s="194">
        <f t="shared" si="10"/>
        <v>0</v>
      </c>
      <c r="V29" s="240">
        <f>IF(OR($B29=0,$C29=0,$J29=0,$J29="Agr ungültig"),0,IF($J29="keine","keine",IF(A_Stammdaten!$B$12-$C29&lt;0,0,MAX(0,$J29-(A_Stammdaten!$B$12-D_SAV!$C29)))))</f>
        <v>0</v>
      </c>
      <c r="W29" s="167">
        <f t="shared" si="16"/>
        <v>0</v>
      </c>
      <c r="X29" s="167">
        <f t="shared" si="11"/>
        <v>0</v>
      </c>
      <c r="Y29" s="209">
        <v>1</v>
      </c>
      <c r="Z29" s="167">
        <f t="shared" si="8"/>
        <v>0</v>
      </c>
      <c r="AA29" s="167">
        <f t="shared" si="12"/>
        <v>0</v>
      </c>
      <c r="AB29" s="167">
        <f t="shared" si="13"/>
        <v>0</v>
      </c>
      <c r="AC29" s="195">
        <f t="shared" si="17"/>
        <v>0</v>
      </c>
      <c r="AD29" s="192">
        <f t="shared" si="9"/>
        <v>0</v>
      </c>
      <c r="AE29" s="192">
        <f t="shared" si="14"/>
        <v>0</v>
      </c>
      <c r="AF29" s="192">
        <f t="shared" si="15"/>
        <v>0</v>
      </c>
    </row>
    <row r="30" spans="1:32" x14ac:dyDescent="0.25">
      <c r="A30" s="196" t="b">
        <f t="shared" si="4"/>
        <v>0</v>
      </c>
      <c r="B30" s="201"/>
      <c r="C30" s="202"/>
      <c r="D30" s="202"/>
      <c r="E30" s="202"/>
      <c r="F30" s="202"/>
      <c r="G30" s="201"/>
      <c r="H30" s="127" t="str">
        <f t="shared" si="5"/>
        <v>Agr ungültig</v>
      </c>
      <c r="I30" s="127" t="str">
        <f t="shared" si="6"/>
        <v>Agr ungültig</v>
      </c>
      <c r="J30" s="202" t="str">
        <f t="shared" si="7"/>
        <v>Agr ungültig</v>
      </c>
      <c r="K30" s="197" t="str">
        <f>IF(D_SAV!$C30&lt;=2005,"ja","nein")</f>
        <v>ja</v>
      </c>
      <c r="L30" s="201" t="str">
        <f>IFERROR(VLOOKUP(D_SAV!$B30,A_Stammdaten!$I$6:$K$105,3,FALSE),"")</f>
        <v/>
      </c>
      <c r="M30" s="206"/>
      <c r="N30" s="206"/>
      <c r="O30" s="207"/>
      <c r="P30" s="207"/>
      <c r="Q30" s="207"/>
      <c r="R30" s="207"/>
      <c r="S30" s="194">
        <f>IF(V30=0,0,IF(A_Stammdaten!$B$12-$C30&lt;0,0,SUM(D_SAV!P30:Q30)-D_SAV!R30))</f>
        <v>0</v>
      </c>
      <c r="T30" s="207"/>
      <c r="U30" s="194">
        <f t="shared" si="10"/>
        <v>0</v>
      </c>
      <c r="V30" s="240">
        <f>IF(OR($B30=0,$C30=0,$J30=0,$J30="Agr ungültig"),0,IF($J30="keine","keine",IF(A_Stammdaten!$B$12-$C30&lt;0,0,MAX(0,$J30-(A_Stammdaten!$B$12-D_SAV!$C30)))))</f>
        <v>0</v>
      </c>
      <c r="W30" s="167">
        <f t="shared" si="16"/>
        <v>0</v>
      </c>
      <c r="X30" s="167">
        <f t="shared" si="11"/>
        <v>0</v>
      </c>
      <c r="Y30" s="209">
        <v>1</v>
      </c>
      <c r="Z30" s="167">
        <f t="shared" si="8"/>
        <v>0</v>
      </c>
      <c r="AA30" s="167">
        <f t="shared" si="12"/>
        <v>0</v>
      </c>
      <c r="AB30" s="167">
        <f t="shared" si="13"/>
        <v>0</v>
      </c>
      <c r="AC30" s="195">
        <f t="shared" si="17"/>
        <v>0</v>
      </c>
      <c r="AD30" s="192">
        <f t="shared" si="9"/>
        <v>0</v>
      </c>
      <c r="AE30" s="192">
        <f t="shared" si="14"/>
        <v>0</v>
      </c>
      <c r="AF30" s="192">
        <f t="shared" si="15"/>
        <v>0</v>
      </c>
    </row>
    <row r="31" spans="1:32" x14ac:dyDescent="0.25">
      <c r="A31" s="196" t="b">
        <f t="shared" si="4"/>
        <v>0</v>
      </c>
      <c r="B31" s="201"/>
      <c r="C31" s="202"/>
      <c r="D31" s="202"/>
      <c r="E31" s="202"/>
      <c r="F31" s="202"/>
      <c r="G31" s="201"/>
      <c r="H31" s="127" t="str">
        <f t="shared" si="5"/>
        <v>Agr ungültig</v>
      </c>
      <c r="I31" s="127" t="str">
        <f t="shared" si="6"/>
        <v>Agr ungültig</v>
      </c>
      <c r="J31" s="202" t="str">
        <f t="shared" si="7"/>
        <v>Agr ungültig</v>
      </c>
      <c r="K31" s="197" t="str">
        <f>IF(D_SAV!$C31&lt;=2005,"ja","nein")</f>
        <v>ja</v>
      </c>
      <c r="L31" s="201" t="str">
        <f>IFERROR(VLOOKUP(D_SAV!$B31,A_Stammdaten!$I$6:$K$105,3,FALSE),"")</f>
        <v/>
      </c>
      <c r="M31" s="206"/>
      <c r="N31" s="206"/>
      <c r="O31" s="207"/>
      <c r="P31" s="207"/>
      <c r="Q31" s="207"/>
      <c r="R31" s="207"/>
      <c r="S31" s="194">
        <f>IF(V31=0,0,IF(A_Stammdaten!$B$12-$C31&lt;0,0,SUM(D_SAV!P31:Q31)-D_SAV!R31))</f>
        <v>0</v>
      </c>
      <c r="T31" s="207"/>
      <c r="U31" s="194">
        <f t="shared" si="10"/>
        <v>0</v>
      </c>
      <c r="V31" s="240">
        <f>IF(OR($B31=0,$C31=0,$J31=0,$J31="Agr ungültig"),0,IF($J31="keine","keine",IF(A_Stammdaten!$B$12-$C31&lt;0,0,MAX(0,$J31-(A_Stammdaten!$B$12-D_SAV!$C31)))))</f>
        <v>0</v>
      </c>
      <c r="W31" s="167">
        <f t="shared" si="16"/>
        <v>0</v>
      </c>
      <c r="X31" s="167">
        <f t="shared" si="11"/>
        <v>0</v>
      </c>
      <c r="Y31" s="209">
        <v>1</v>
      </c>
      <c r="Z31" s="167">
        <f t="shared" si="8"/>
        <v>0</v>
      </c>
      <c r="AA31" s="167">
        <f t="shared" si="12"/>
        <v>0</v>
      </c>
      <c r="AB31" s="167">
        <f t="shared" si="13"/>
        <v>0</v>
      </c>
      <c r="AC31" s="195">
        <f t="shared" si="17"/>
        <v>0</v>
      </c>
      <c r="AD31" s="192">
        <f t="shared" si="9"/>
        <v>0</v>
      </c>
      <c r="AE31" s="192">
        <f t="shared" si="14"/>
        <v>0</v>
      </c>
      <c r="AF31" s="192">
        <f t="shared" si="15"/>
        <v>0</v>
      </c>
    </row>
    <row r="32" spans="1:32" x14ac:dyDescent="0.25">
      <c r="A32" s="196" t="b">
        <f t="shared" si="4"/>
        <v>0</v>
      </c>
      <c r="B32" s="201"/>
      <c r="C32" s="202"/>
      <c r="D32" s="202"/>
      <c r="E32" s="202"/>
      <c r="F32" s="202"/>
      <c r="G32" s="201"/>
      <c r="H32" s="127" t="str">
        <f t="shared" si="5"/>
        <v>Agr ungültig</v>
      </c>
      <c r="I32" s="127" t="str">
        <f t="shared" si="6"/>
        <v>Agr ungültig</v>
      </c>
      <c r="J32" s="202" t="str">
        <f t="shared" si="7"/>
        <v>Agr ungültig</v>
      </c>
      <c r="K32" s="197" t="str">
        <f>IF(D_SAV!$C32&lt;=2005,"ja","nein")</f>
        <v>ja</v>
      </c>
      <c r="L32" s="201" t="str">
        <f>IFERROR(VLOOKUP(D_SAV!$B32,A_Stammdaten!$I$6:$K$105,3,FALSE),"")</f>
        <v/>
      </c>
      <c r="M32" s="206"/>
      <c r="N32" s="206"/>
      <c r="O32" s="207"/>
      <c r="P32" s="207"/>
      <c r="Q32" s="207"/>
      <c r="R32" s="207"/>
      <c r="S32" s="194">
        <f>IF(V32=0,0,IF(A_Stammdaten!$B$12-$C32&lt;0,0,SUM(D_SAV!P32:Q32)-D_SAV!R32))</f>
        <v>0</v>
      </c>
      <c r="T32" s="207"/>
      <c r="U32" s="194">
        <f t="shared" si="10"/>
        <v>0</v>
      </c>
      <c r="V32" s="240">
        <f>IF(OR($B32=0,$C32=0,$J32=0,$J32="Agr ungültig"),0,IF($J32="keine","keine",IF(A_Stammdaten!$B$12-$C32&lt;0,0,MAX(0,$J32-(A_Stammdaten!$B$12-D_SAV!$C32)))))</f>
        <v>0</v>
      </c>
      <c r="W32" s="167">
        <f t="shared" si="16"/>
        <v>0</v>
      </c>
      <c r="X32" s="167">
        <f t="shared" si="11"/>
        <v>0</v>
      </c>
      <c r="Y32" s="209">
        <v>1</v>
      </c>
      <c r="Z32" s="167">
        <f t="shared" si="8"/>
        <v>0</v>
      </c>
      <c r="AA32" s="167">
        <f t="shared" si="12"/>
        <v>0</v>
      </c>
      <c r="AB32" s="167">
        <f t="shared" si="13"/>
        <v>0</v>
      </c>
      <c r="AC32" s="195">
        <f t="shared" si="17"/>
        <v>0</v>
      </c>
      <c r="AD32" s="192">
        <f t="shared" si="9"/>
        <v>0</v>
      </c>
      <c r="AE32" s="192">
        <f t="shared" si="14"/>
        <v>0</v>
      </c>
      <c r="AF32" s="192">
        <f t="shared" si="15"/>
        <v>0</v>
      </c>
    </row>
    <row r="33" spans="1:32" x14ac:dyDescent="0.25">
      <c r="A33" s="196" t="b">
        <f t="shared" si="4"/>
        <v>0</v>
      </c>
      <c r="B33" s="201"/>
      <c r="C33" s="202"/>
      <c r="D33" s="202"/>
      <c r="E33" s="202"/>
      <c r="F33" s="202"/>
      <c r="G33" s="201"/>
      <c r="H33" s="127" t="str">
        <f t="shared" si="5"/>
        <v>Agr ungültig</v>
      </c>
      <c r="I33" s="127" t="str">
        <f t="shared" si="6"/>
        <v>Agr ungültig</v>
      </c>
      <c r="J33" s="202" t="str">
        <f t="shared" si="7"/>
        <v>Agr ungültig</v>
      </c>
      <c r="K33" s="197" t="str">
        <f>IF(D_SAV!$C33&lt;=2005,"ja","nein")</f>
        <v>ja</v>
      </c>
      <c r="L33" s="201" t="str">
        <f>IFERROR(VLOOKUP(D_SAV!$B33,A_Stammdaten!$I$6:$K$105,3,FALSE),"")</f>
        <v/>
      </c>
      <c r="M33" s="206"/>
      <c r="N33" s="206"/>
      <c r="O33" s="207"/>
      <c r="P33" s="207"/>
      <c r="Q33" s="207"/>
      <c r="R33" s="207"/>
      <c r="S33" s="194">
        <f>IF(V33=0,0,IF(A_Stammdaten!$B$12-$C33&lt;0,0,SUM(D_SAV!P33:Q33)-D_SAV!R33))</f>
        <v>0</v>
      </c>
      <c r="T33" s="207"/>
      <c r="U33" s="194">
        <f t="shared" si="10"/>
        <v>0</v>
      </c>
      <c r="V33" s="240">
        <f>IF(OR($B33=0,$C33=0,$J33=0,$J33="Agr ungültig"),0,IF($J33="keine","keine",IF(A_Stammdaten!$B$12-$C33&lt;0,0,MAX(0,$J33-(A_Stammdaten!$B$12-D_SAV!$C33)))))</f>
        <v>0</v>
      </c>
      <c r="W33" s="167">
        <f>IF(G33="Anlagen im Bau/geleistete Anzahlungen des Sachanlagevermögens",0,S33+T33-X33)</f>
        <v>0</v>
      </c>
      <c r="X33" s="167">
        <f t="shared" si="11"/>
        <v>0</v>
      </c>
      <c r="Y33" s="209">
        <v>1</v>
      </c>
      <c r="Z33" s="167">
        <f t="shared" si="8"/>
        <v>0</v>
      </c>
      <c r="AA33" s="167">
        <f t="shared" si="12"/>
        <v>0</v>
      </c>
      <c r="AB33" s="167">
        <f t="shared" si="13"/>
        <v>0</v>
      </c>
      <c r="AC33" s="195">
        <f t="shared" si="17"/>
        <v>0</v>
      </c>
      <c r="AD33" s="192">
        <f t="shared" si="9"/>
        <v>0</v>
      </c>
      <c r="AE33" s="192">
        <f t="shared" si="14"/>
        <v>0</v>
      </c>
      <c r="AF33" s="192">
        <f t="shared" si="15"/>
        <v>0</v>
      </c>
    </row>
    <row r="34" spans="1:32" x14ac:dyDescent="0.25">
      <c r="A34" s="196" t="b">
        <f t="shared" si="4"/>
        <v>0</v>
      </c>
      <c r="B34" s="201"/>
      <c r="C34" s="202"/>
      <c r="D34" s="202"/>
      <c r="E34" s="202"/>
      <c r="F34" s="202"/>
      <c r="G34" s="201"/>
      <c r="H34" s="127" t="str">
        <f t="shared" si="5"/>
        <v>Agr ungültig</v>
      </c>
      <c r="I34" s="127" t="str">
        <f t="shared" si="6"/>
        <v>Agr ungültig</v>
      </c>
      <c r="J34" s="202" t="str">
        <f t="shared" si="7"/>
        <v>Agr ungültig</v>
      </c>
      <c r="K34" s="197" t="str">
        <f>IF(D_SAV!$C34&lt;=2005,"ja","nein")</f>
        <v>ja</v>
      </c>
      <c r="L34" s="201" t="str">
        <f>IFERROR(VLOOKUP(D_SAV!$B34,A_Stammdaten!$I$6:$K$105,3,FALSE),"")</f>
        <v/>
      </c>
      <c r="M34" s="206"/>
      <c r="N34" s="206"/>
      <c r="O34" s="207"/>
      <c r="P34" s="207"/>
      <c r="Q34" s="207"/>
      <c r="R34" s="207"/>
      <c r="S34" s="194">
        <f>IF(V34=0,0,IF(A_Stammdaten!$B$12-$C34&lt;0,0,SUM(D_SAV!P34:Q34)-D_SAV!R34))</f>
        <v>0</v>
      </c>
      <c r="T34" s="207"/>
      <c r="U34" s="194">
        <f t="shared" si="10"/>
        <v>0</v>
      </c>
      <c r="V34" s="240">
        <f>IF(OR($B34=0,$C34=0,$J34=0,$J34="Agr ungültig"),0,IF($J34="keine","keine",IF(A_Stammdaten!$B$12-$C34&lt;0,0,MAX(0,$J34-(A_Stammdaten!$B$12-D_SAV!$C34)))))</f>
        <v>0</v>
      </c>
      <c r="W34" s="167">
        <f t="shared" si="16"/>
        <v>0</v>
      </c>
      <c r="X34" s="167">
        <f t="shared" si="11"/>
        <v>0</v>
      </c>
      <c r="Y34" s="209">
        <v>1</v>
      </c>
      <c r="Z34" s="167">
        <f t="shared" si="8"/>
        <v>0</v>
      </c>
      <c r="AA34" s="167">
        <f t="shared" si="12"/>
        <v>0</v>
      </c>
      <c r="AB34" s="167">
        <f t="shared" si="13"/>
        <v>0</v>
      </c>
      <c r="AC34" s="195">
        <f t="shared" si="17"/>
        <v>0</v>
      </c>
      <c r="AD34" s="192">
        <f t="shared" si="9"/>
        <v>0</v>
      </c>
      <c r="AE34" s="192">
        <f t="shared" si="14"/>
        <v>0</v>
      </c>
      <c r="AF34" s="192">
        <f t="shared" si="15"/>
        <v>0</v>
      </c>
    </row>
    <row r="35" spans="1:32" x14ac:dyDescent="0.25">
      <c r="A35" s="196" t="b">
        <f t="shared" si="4"/>
        <v>0</v>
      </c>
      <c r="B35" s="201"/>
      <c r="C35" s="202"/>
      <c r="D35" s="202"/>
      <c r="E35" s="202"/>
      <c r="F35" s="202"/>
      <c r="G35" s="201"/>
      <c r="H35" s="127" t="str">
        <f t="shared" si="5"/>
        <v>Agr ungültig</v>
      </c>
      <c r="I35" s="127" t="str">
        <f t="shared" si="6"/>
        <v>Agr ungültig</v>
      </c>
      <c r="J35" s="202" t="str">
        <f t="shared" si="7"/>
        <v>Agr ungültig</v>
      </c>
      <c r="K35" s="197" t="str">
        <f>IF(D_SAV!$C35&lt;=2005,"ja","nein")</f>
        <v>ja</v>
      </c>
      <c r="L35" s="201" t="str">
        <f>IFERROR(VLOOKUP(D_SAV!$B35,A_Stammdaten!$I$6:$K$105,3,FALSE),"")</f>
        <v/>
      </c>
      <c r="M35" s="206"/>
      <c r="N35" s="206"/>
      <c r="O35" s="207"/>
      <c r="P35" s="207"/>
      <c r="Q35" s="207"/>
      <c r="R35" s="207"/>
      <c r="S35" s="194">
        <f>IF(V35=0,0,IF(A_Stammdaten!$B$12-$C35&lt;0,0,SUM(D_SAV!P35:Q35)-D_SAV!R35))</f>
        <v>0</v>
      </c>
      <c r="T35" s="207"/>
      <c r="U35" s="194">
        <f t="shared" si="10"/>
        <v>0</v>
      </c>
      <c r="V35" s="240">
        <f>IF(OR($B35=0,$C35=0,$J35=0,$J35="Agr ungültig"),0,IF($J35="keine","keine",IF(A_Stammdaten!$B$12-$C35&lt;0,0,MAX(0,$J35-(A_Stammdaten!$B$12-D_SAV!$C35)))))</f>
        <v>0</v>
      </c>
      <c r="W35" s="167">
        <f t="shared" si="16"/>
        <v>0</v>
      </c>
      <c r="X35" s="167">
        <f t="shared" si="11"/>
        <v>0</v>
      </c>
      <c r="Y35" s="209">
        <v>1</v>
      </c>
      <c r="Z35" s="167">
        <f t="shared" si="8"/>
        <v>0</v>
      </c>
      <c r="AA35" s="167">
        <f t="shared" si="12"/>
        <v>0</v>
      </c>
      <c r="AB35" s="167">
        <f t="shared" si="13"/>
        <v>0</v>
      </c>
      <c r="AC35" s="195">
        <f t="shared" si="17"/>
        <v>0</v>
      </c>
      <c r="AD35" s="192">
        <f t="shared" si="9"/>
        <v>0</v>
      </c>
      <c r="AE35" s="192">
        <f t="shared" si="14"/>
        <v>0</v>
      </c>
      <c r="AF35" s="192">
        <f t="shared" si="15"/>
        <v>0</v>
      </c>
    </row>
    <row r="36" spans="1:32" x14ac:dyDescent="0.25">
      <c r="A36" s="196" t="b">
        <f t="shared" si="4"/>
        <v>0</v>
      </c>
      <c r="B36" s="201"/>
      <c r="C36" s="202"/>
      <c r="D36" s="202"/>
      <c r="E36" s="202"/>
      <c r="F36" s="202"/>
      <c r="G36" s="201"/>
      <c r="H36" s="127" t="str">
        <f t="shared" si="5"/>
        <v>Agr ungültig</v>
      </c>
      <c r="I36" s="127" t="str">
        <f t="shared" si="6"/>
        <v>Agr ungültig</v>
      </c>
      <c r="J36" s="202" t="str">
        <f t="shared" si="7"/>
        <v>Agr ungültig</v>
      </c>
      <c r="K36" s="197" t="str">
        <f>IF(D_SAV!$C36&lt;=2005,"ja","nein")</f>
        <v>ja</v>
      </c>
      <c r="L36" s="201" t="str">
        <f>IFERROR(VLOOKUP(D_SAV!$B36,A_Stammdaten!$I$6:$K$105,3,FALSE),"")</f>
        <v/>
      </c>
      <c r="M36" s="206"/>
      <c r="N36" s="206"/>
      <c r="O36" s="207"/>
      <c r="P36" s="207"/>
      <c r="Q36" s="207"/>
      <c r="R36" s="207"/>
      <c r="S36" s="194">
        <f>IF(V36=0,0,IF(A_Stammdaten!$B$12-$C36&lt;0,0,SUM(D_SAV!P36:Q36)-D_SAV!R36))</f>
        <v>0</v>
      </c>
      <c r="T36" s="207"/>
      <c r="U36" s="194">
        <f t="shared" si="10"/>
        <v>0</v>
      </c>
      <c r="V36" s="240">
        <f>IF(OR($B36=0,$C36=0,$J36=0,$J36="Agr ungültig"),0,IF($J36="keine","keine",IF(A_Stammdaten!$B$12-$C36&lt;0,0,MAX(0,$J36-(A_Stammdaten!$B$12-D_SAV!$C36)))))</f>
        <v>0</v>
      </c>
      <c r="W36" s="167">
        <f t="shared" si="16"/>
        <v>0</v>
      </c>
      <c r="X36" s="167">
        <f t="shared" si="11"/>
        <v>0</v>
      </c>
      <c r="Y36" s="209">
        <v>1</v>
      </c>
      <c r="Z36" s="167">
        <f t="shared" si="8"/>
        <v>0</v>
      </c>
      <c r="AA36" s="167">
        <f t="shared" si="12"/>
        <v>0</v>
      </c>
      <c r="AB36" s="167">
        <f t="shared" si="13"/>
        <v>0</v>
      </c>
      <c r="AC36" s="195">
        <f t="shared" si="17"/>
        <v>0</v>
      </c>
      <c r="AD36" s="192">
        <f t="shared" si="9"/>
        <v>0</v>
      </c>
      <c r="AE36" s="192">
        <f t="shared" si="14"/>
        <v>0</v>
      </c>
      <c r="AF36" s="192">
        <f t="shared" si="15"/>
        <v>0</v>
      </c>
    </row>
    <row r="37" spans="1:32" x14ac:dyDescent="0.25">
      <c r="A37" s="196" t="b">
        <f t="shared" si="4"/>
        <v>0</v>
      </c>
      <c r="B37" s="201"/>
      <c r="C37" s="202"/>
      <c r="D37" s="202"/>
      <c r="E37" s="202"/>
      <c r="F37" s="202"/>
      <c r="G37" s="201"/>
      <c r="H37" s="127" t="str">
        <f t="shared" si="5"/>
        <v>Agr ungültig</v>
      </c>
      <c r="I37" s="127" t="str">
        <f t="shared" si="6"/>
        <v>Agr ungültig</v>
      </c>
      <c r="J37" s="202" t="str">
        <f t="shared" si="7"/>
        <v>Agr ungültig</v>
      </c>
      <c r="K37" s="197" t="str">
        <f>IF(D_SAV!$C37&lt;=2005,"ja","nein")</f>
        <v>ja</v>
      </c>
      <c r="L37" s="201" t="str">
        <f>IFERROR(VLOOKUP(D_SAV!$B37,A_Stammdaten!$I$6:$K$105,3,FALSE),"")</f>
        <v/>
      </c>
      <c r="M37" s="206"/>
      <c r="N37" s="206"/>
      <c r="O37" s="207"/>
      <c r="P37" s="207"/>
      <c r="Q37" s="207"/>
      <c r="R37" s="207"/>
      <c r="S37" s="194">
        <f>IF(V37=0,0,IF(A_Stammdaten!$B$12-$C37&lt;0,0,SUM(D_SAV!P37:Q37)-D_SAV!R37))</f>
        <v>0</v>
      </c>
      <c r="T37" s="207"/>
      <c r="U37" s="194">
        <f t="shared" si="10"/>
        <v>0</v>
      </c>
      <c r="V37" s="240">
        <f>IF(OR($B37=0,$C37=0,$J37=0,$J37="Agr ungültig"),0,IF($J37="keine","keine",IF(A_Stammdaten!$B$12-$C37&lt;0,0,MAX(0,$J37-(A_Stammdaten!$B$12-D_SAV!$C37)))))</f>
        <v>0</v>
      </c>
      <c r="W37" s="167">
        <f t="shared" si="16"/>
        <v>0</v>
      </c>
      <c r="X37" s="167">
        <f t="shared" si="11"/>
        <v>0</v>
      </c>
      <c r="Y37" s="209">
        <v>1</v>
      </c>
      <c r="Z37" s="167">
        <f t="shared" si="8"/>
        <v>0</v>
      </c>
      <c r="AA37" s="167">
        <f t="shared" si="12"/>
        <v>0</v>
      </c>
      <c r="AB37" s="167">
        <f t="shared" si="13"/>
        <v>0</v>
      </c>
      <c r="AC37" s="195">
        <f t="shared" si="17"/>
        <v>0</v>
      </c>
      <c r="AD37" s="192">
        <f t="shared" si="9"/>
        <v>0</v>
      </c>
      <c r="AE37" s="192">
        <f t="shared" si="14"/>
        <v>0</v>
      </c>
      <c r="AF37" s="192">
        <f t="shared" si="15"/>
        <v>0</v>
      </c>
    </row>
    <row r="38" spans="1:32" x14ac:dyDescent="0.25">
      <c r="A38" s="196" t="b">
        <f t="shared" ref="A38:A58" si="18">IF(AND(B38&lt;&gt;0,C38&lt;&gt;0),IF(D38&lt;&gt;0,CONCATENATE(B38,"-",C38,"-",D38),CONCATENATE(B38,"-",C38)))</f>
        <v>0</v>
      </c>
      <c r="B38" s="201"/>
      <c r="C38" s="202"/>
      <c r="D38" s="202"/>
      <c r="E38" s="202"/>
      <c r="F38" s="202"/>
      <c r="G38" s="201"/>
      <c r="H38" s="127" t="str">
        <f t="shared" ref="H38:H101" si="19">IFERROR(VLOOKUP($G38,AnlGrTabelle,2,FALSE),"Agr ungültig")</f>
        <v>Agr ungültig</v>
      </c>
      <c r="I38" s="127" t="str">
        <f t="shared" ref="I38:I101" si="20">IFERROR(VLOOKUP($G38,AnlGrTabelle,3,FALSE),"Agr ungültig")</f>
        <v>Agr ungültig</v>
      </c>
      <c r="J38" s="202" t="str">
        <f t="shared" ref="J38:J101" si="21">IFERROR(VLOOKUP($G38,AnlGrTabelle,4,FALSE),"Agr ungültig")</f>
        <v>Agr ungültig</v>
      </c>
      <c r="K38" s="197" t="str">
        <f>IF(D_SAV!$C38&lt;=2005,"ja","nein")</f>
        <v>ja</v>
      </c>
      <c r="L38" s="201" t="str">
        <f>IFERROR(VLOOKUP(D_SAV!$B38,A_Stammdaten!$I$6:$K$105,3,FALSE),"")</f>
        <v/>
      </c>
      <c r="M38" s="206"/>
      <c r="N38" s="206"/>
      <c r="O38" s="207"/>
      <c r="P38" s="207"/>
      <c r="Q38" s="207"/>
      <c r="R38" s="207"/>
      <c r="S38" s="194">
        <f>IF(V38=0,0,IF(A_Stammdaten!$B$12-$C38&lt;0,0,SUM(D_SAV!P38:Q38)-D_SAV!R38))</f>
        <v>0</v>
      </c>
      <c r="T38" s="207"/>
      <c r="U38" s="194">
        <f t="shared" si="10"/>
        <v>0</v>
      </c>
      <c r="V38" s="240">
        <f>IF(OR($B38=0,$C38=0,$J38=0,$J38="Agr ungültig"),0,IF($J38="keine","keine",IF(A_Stammdaten!$B$12-$C38&lt;0,0,MAX(0,$J38-(A_Stammdaten!$B$12-D_SAV!$C38)))))</f>
        <v>0</v>
      </c>
      <c r="W38" s="167">
        <f t="shared" si="16"/>
        <v>0</v>
      </c>
      <c r="X38" s="167">
        <f t="shared" si="11"/>
        <v>0</v>
      </c>
      <c r="Y38" s="209">
        <v>1</v>
      </c>
      <c r="Z38" s="167">
        <f t="shared" ref="Z38:Z58" si="22">S38*Y38</f>
        <v>0</v>
      </c>
      <c r="AA38" s="167">
        <f t="shared" si="12"/>
        <v>0</v>
      </c>
      <c r="AB38" s="167">
        <f t="shared" si="13"/>
        <v>0</v>
      </c>
      <c r="AC38" s="195">
        <f t="shared" ref="AC38:AC101" si="23">IFERROR(IF(VLOOKUP($G38,AnlGrTabelle,5,FALSE)="keine",1,IFERROR(VLOOKUP($C38,TNWFaktoren,VLOOKUP($G38,AnlGrTabelle,5,FALSE)+5,FALSE),0)),0)</f>
        <v>0</v>
      </c>
      <c r="AD38" s="192">
        <f t="shared" ref="AD38:AD58" si="24">$AC38*Z38</f>
        <v>0</v>
      </c>
      <c r="AE38" s="192">
        <f t="shared" si="14"/>
        <v>0</v>
      </c>
      <c r="AF38" s="192">
        <f t="shared" si="15"/>
        <v>0</v>
      </c>
    </row>
    <row r="39" spans="1:32" x14ac:dyDescent="0.25">
      <c r="A39" s="196" t="b">
        <f t="shared" si="18"/>
        <v>0</v>
      </c>
      <c r="B39" s="201"/>
      <c r="C39" s="202"/>
      <c r="D39" s="202"/>
      <c r="E39" s="202"/>
      <c r="F39" s="202"/>
      <c r="G39" s="201"/>
      <c r="H39" s="127" t="str">
        <f t="shared" si="19"/>
        <v>Agr ungültig</v>
      </c>
      <c r="I39" s="127" t="str">
        <f t="shared" si="20"/>
        <v>Agr ungültig</v>
      </c>
      <c r="J39" s="202" t="str">
        <f t="shared" si="21"/>
        <v>Agr ungültig</v>
      </c>
      <c r="K39" s="197" t="str">
        <f>IF(D_SAV!$C39&lt;=2005,"ja","nein")</f>
        <v>ja</v>
      </c>
      <c r="L39" s="201" t="str">
        <f>IFERROR(VLOOKUP(D_SAV!$B39,A_Stammdaten!$I$6:$K$105,3,FALSE),"")</f>
        <v/>
      </c>
      <c r="M39" s="206"/>
      <c r="N39" s="206"/>
      <c r="O39" s="207"/>
      <c r="P39" s="207"/>
      <c r="Q39" s="207"/>
      <c r="R39" s="207"/>
      <c r="S39" s="194">
        <f>IF(V39=0,0,IF(A_Stammdaten!$B$12-$C39&lt;0,0,SUM(D_SAV!P39:Q39)-D_SAV!R39))</f>
        <v>0</v>
      </c>
      <c r="T39" s="207"/>
      <c r="U39" s="194">
        <f t="shared" si="10"/>
        <v>0</v>
      </c>
      <c r="V39" s="240">
        <f>IF(OR($B39=0,$C39=0,$J39=0,$J39="Agr ungültig"),0,IF($J39="keine","keine",IF(A_Stammdaten!$B$12-$C39&lt;0,0,MAX(0,$J39-(A_Stammdaten!$B$12-D_SAV!$C39)))))</f>
        <v>0</v>
      </c>
      <c r="W39" s="167">
        <f t="shared" si="16"/>
        <v>0</v>
      </c>
      <c r="X39" s="167">
        <f t="shared" si="11"/>
        <v>0</v>
      </c>
      <c r="Y39" s="209">
        <v>1</v>
      </c>
      <c r="Z39" s="167">
        <f t="shared" si="22"/>
        <v>0</v>
      </c>
      <c r="AA39" s="167">
        <f t="shared" si="12"/>
        <v>0</v>
      </c>
      <c r="AB39" s="167">
        <f t="shared" si="13"/>
        <v>0</v>
      </c>
      <c r="AC39" s="195">
        <f t="shared" si="23"/>
        <v>0</v>
      </c>
      <c r="AD39" s="192">
        <f t="shared" si="24"/>
        <v>0</v>
      </c>
      <c r="AE39" s="192">
        <f t="shared" si="14"/>
        <v>0</v>
      </c>
      <c r="AF39" s="192">
        <f t="shared" si="15"/>
        <v>0</v>
      </c>
    </row>
    <row r="40" spans="1:32" x14ac:dyDescent="0.25">
      <c r="A40" s="196" t="b">
        <f t="shared" si="18"/>
        <v>0</v>
      </c>
      <c r="B40" s="201"/>
      <c r="C40" s="202"/>
      <c r="D40" s="202"/>
      <c r="E40" s="202"/>
      <c r="F40" s="202"/>
      <c r="G40" s="201"/>
      <c r="H40" s="127" t="str">
        <f t="shared" si="19"/>
        <v>Agr ungültig</v>
      </c>
      <c r="I40" s="127" t="str">
        <f t="shared" si="20"/>
        <v>Agr ungültig</v>
      </c>
      <c r="J40" s="202" t="str">
        <f t="shared" si="21"/>
        <v>Agr ungültig</v>
      </c>
      <c r="K40" s="197" t="str">
        <f>IF(D_SAV!$C40&lt;=2005,"ja","nein")</f>
        <v>ja</v>
      </c>
      <c r="L40" s="201" t="str">
        <f>IFERROR(VLOOKUP(D_SAV!$B40,A_Stammdaten!$I$6:$K$105,3,FALSE),"")</f>
        <v/>
      </c>
      <c r="M40" s="206"/>
      <c r="N40" s="206"/>
      <c r="O40" s="207"/>
      <c r="P40" s="207"/>
      <c r="Q40" s="207"/>
      <c r="R40" s="207"/>
      <c r="S40" s="194">
        <f>IF(V40=0,0,IF(A_Stammdaten!$B$12-$C40&lt;0,0,SUM(D_SAV!P40:Q40)-D_SAV!R40))</f>
        <v>0</v>
      </c>
      <c r="T40" s="207"/>
      <c r="U40" s="194">
        <f t="shared" si="10"/>
        <v>0</v>
      </c>
      <c r="V40" s="240">
        <f>IF(OR($B40=0,$C40=0,$J40=0,$J40="Agr ungültig"),0,IF($J40="keine","keine",IF(A_Stammdaten!$B$12-$C40&lt;0,0,MAX(0,$J40-(A_Stammdaten!$B$12-D_SAV!$C40)))))</f>
        <v>0</v>
      </c>
      <c r="W40" s="167">
        <f t="shared" si="16"/>
        <v>0</v>
      </c>
      <c r="X40" s="167">
        <f t="shared" si="11"/>
        <v>0</v>
      </c>
      <c r="Y40" s="209">
        <v>1</v>
      </c>
      <c r="Z40" s="167">
        <f t="shared" si="22"/>
        <v>0</v>
      </c>
      <c r="AA40" s="167">
        <f t="shared" si="12"/>
        <v>0</v>
      </c>
      <c r="AB40" s="167">
        <f t="shared" si="13"/>
        <v>0</v>
      </c>
      <c r="AC40" s="195">
        <f t="shared" si="23"/>
        <v>0</v>
      </c>
      <c r="AD40" s="192">
        <f t="shared" si="24"/>
        <v>0</v>
      </c>
      <c r="AE40" s="192">
        <f t="shared" si="14"/>
        <v>0</v>
      </c>
      <c r="AF40" s="192">
        <f t="shared" si="15"/>
        <v>0</v>
      </c>
    </row>
    <row r="41" spans="1:32" x14ac:dyDescent="0.25">
      <c r="A41" s="196" t="b">
        <f t="shared" si="18"/>
        <v>0</v>
      </c>
      <c r="B41" s="201"/>
      <c r="C41" s="202"/>
      <c r="D41" s="202"/>
      <c r="E41" s="202"/>
      <c r="F41" s="202"/>
      <c r="G41" s="201"/>
      <c r="H41" s="127" t="str">
        <f t="shared" si="19"/>
        <v>Agr ungültig</v>
      </c>
      <c r="I41" s="127" t="str">
        <f t="shared" si="20"/>
        <v>Agr ungültig</v>
      </c>
      <c r="J41" s="202" t="str">
        <f t="shared" si="21"/>
        <v>Agr ungültig</v>
      </c>
      <c r="K41" s="197" t="str">
        <f>IF(D_SAV!$C41&lt;=2005,"ja","nein")</f>
        <v>ja</v>
      </c>
      <c r="L41" s="201" t="str">
        <f>IFERROR(VLOOKUP(D_SAV!$B41,A_Stammdaten!$I$6:$K$105,3,FALSE),"")</f>
        <v/>
      </c>
      <c r="M41" s="206"/>
      <c r="N41" s="206"/>
      <c r="O41" s="207"/>
      <c r="P41" s="207"/>
      <c r="Q41" s="207"/>
      <c r="R41" s="207"/>
      <c r="S41" s="194">
        <f>IF(V41=0,0,IF(A_Stammdaten!$B$12-$C41&lt;0,0,SUM(D_SAV!P41:Q41)-D_SAV!R41))</f>
        <v>0</v>
      </c>
      <c r="T41" s="207"/>
      <c r="U41" s="194">
        <f t="shared" si="10"/>
        <v>0</v>
      </c>
      <c r="V41" s="240">
        <f>IF(OR($B41=0,$C41=0,$J41=0,$J41="Agr ungültig"),0,IF($J41="keine","keine",IF(A_Stammdaten!$B$12-$C41&lt;0,0,MAX(0,$J41-(A_Stammdaten!$B$12-D_SAV!$C41)))))</f>
        <v>0</v>
      </c>
      <c r="W41" s="167">
        <f t="shared" si="16"/>
        <v>0</v>
      </c>
      <c r="X41" s="167">
        <f t="shared" si="11"/>
        <v>0</v>
      </c>
      <c r="Y41" s="209">
        <v>1</v>
      </c>
      <c r="Z41" s="167">
        <f t="shared" si="22"/>
        <v>0</v>
      </c>
      <c r="AA41" s="167">
        <f t="shared" si="12"/>
        <v>0</v>
      </c>
      <c r="AB41" s="167">
        <f t="shared" si="13"/>
        <v>0</v>
      </c>
      <c r="AC41" s="195">
        <f t="shared" si="23"/>
        <v>0</v>
      </c>
      <c r="AD41" s="192">
        <f t="shared" si="24"/>
        <v>0</v>
      </c>
      <c r="AE41" s="192">
        <f t="shared" si="14"/>
        <v>0</v>
      </c>
      <c r="AF41" s="192">
        <f t="shared" si="15"/>
        <v>0</v>
      </c>
    </row>
    <row r="42" spans="1:32" x14ac:dyDescent="0.25">
      <c r="A42" s="196" t="b">
        <f t="shared" si="18"/>
        <v>0</v>
      </c>
      <c r="B42" s="201"/>
      <c r="C42" s="202"/>
      <c r="D42" s="202"/>
      <c r="E42" s="202"/>
      <c r="F42" s="202"/>
      <c r="G42" s="201"/>
      <c r="H42" s="127" t="str">
        <f t="shared" si="19"/>
        <v>Agr ungültig</v>
      </c>
      <c r="I42" s="127" t="str">
        <f t="shared" si="20"/>
        <v>Agr ungültig</v>
      </c>
      <c r="J42" s="202" t="str">
        <f t="shared" si="21"/>
        <v>Agr ungültig</v>
      </c>
      <c r="K42" s="197" t="str">
        <f>IF(D_SAV!$C42&lt;=2005,"ja","nein")</f>
        <v>ja</v>
      </c>
      <c r="L42" s="201" t="str">
        <f>IFERROR(VLOOKUP(D_SAV!$B42,A_Stammdaten!$I$6:$K$105,3,FALSE),"")</f>
        <v/>
      </c>
      <c r="M42" s="206"/>
      <c r="N42" s="206"/>
      <c r="O42" s="207"/>
      <c r="P42" s="207"/>
      <c r="Q42" s="207"/>
      <c r="R42" s="207"/>
      <c r="S42" s="194">
        <f>IF(V42=0,0,IF(A_Stammdaten!$B$12-$C42&lt;0,0,SUM(D_SAV!P42:Q42)-D_SAV!R42))</f>
        <v>0</v>
      </c>
      <c r="T42" s="207"/>
      <c r="U42" s="194">
        <f t="shared" si="10"/>
        <v>0</v>
      </c>
      <c r="V42" s="240">
        <f>IF(OR($B42=0,$C42=0,$J42=0,$J42="Agr ungültig"),0,IF($J42="keine","keine",IF(A_Stammdaten!$B$12-$C42&lt;0,0,MAX(0,$J42-(A_Stammdaten!$B$12-D_SAV!$C42)))))</f>
        <v>0</v>
      </c>
      <c r="W42" s="167">
        <f t="shared" si="16"/>
        <v>0</v>
      </c>
      <c r="X42" s="167">
        <f t="shared" si="11"/>
        <v>0</v>
      </c>
      <c r="Y42" s="209">
        <v>1</v>
      </c>
      <c r="Z42" s="167">
        <f t="shared" si="22"/>
        <v>0</v>
      </c>
      <c r="AA42" s="167">
        <f t="shared" si="12"/>
        <v>0</v>
      </c>
      <c r="AB42" s="167">
        <f t="shared" si="13"/>
        <v>0</v>
      </c>
      <c r="AC42" s="195">
        <f t="shared" si="23"/>
        <v>0</v>
      </c>
      <c r="AD42" s="192">
        <f t="shared" si="24"/>
        <v>0</v>
      </c>
      <c r="AE42" s="192">
        <f t="shared" si="14"/>
        <v>0</v>
      </c>
      <c r="AF42" s="192">
        <f t="shared" si="15"/>
        <v>0</v>
      </c>
    </row>
    <row r="43" spans="1:32" x14ac:dyDescent="0.25">
      <c r="A43" s="196" t="b">
        <f t="shared" si="18"/>
        <v>0</v>
      </c>
      <c r="B43" s="201"/>
      <c r="C43" s="202"/>
      <c r="D43" s="202"/>
      <c r="E43" s="202"/>
      <c r="F43" s="202"/>
      <c r="G43" s="201"/>
      <c r="H43" s="127" t="str">
        <f t="shared" si="19"/>
        <v>Agr ungültig</v>
      </c>
      <c r="I43" s="127" t="str">
        <f t="shared" si="20"/>
        <v>Agr ungültig</v>
      </c>
      <c r="J43" s="202" t="str">
        <f t="shared" si="21"/>
        <v>Agr ungültig</v>
      </c>
      <c r="K43" s="197" t="str">
        <f>IF(D_SAV!$C43&lt;=2005,"ja","nein")</f>
        <v>ja</v>
      </c>
      <c r="L43" s="201" t="str">
        <f>IFERROR(VLOOKUP(D_SAV!$B43,A_Stammdaten!$I$6:$K$105,3,FALSE),"")</f>
        <v/>
      </c>
      <c r="M43" s="206"/>
      <c r="N43" s="206"/>
      <c r="O43" s="207"/>
      <c r="P43" s="207"/>
      <c r="Q43" s="207"/>
      <c r="R43" s="207"/>
      <c r="S43" s="194">
        <f>IF(V43=0,0,IF(A_Stammdaten!$B$12-$C43&lt;0,0,SUM(D_SAV!P43:Q43)-D_SAV!R43))</f>
        <v>0</v>
      </c>
      <c r="T43" s="207"/>
      <c r="U43" s="194">
        <f t="shared" si="10"/>
        <v>0</v>
      </c>
      <c r="V43" s="240">
        <f>IF(OR($B43=0,$C43=0,$J43=0,$J43="Agr ungültig"),0,IF($J43="keine","keine",IF(A_Stammdaten!$B$12-$C43&lt;0,0,MAX(0,$J43-(A_Stammdaten!$B$12-D_SAV!$C43)))))</f>
        <v>0</v>
      </c>
      <c r="W43" s="167">
        <f t="shared" si="16"/>
        <v>0</v>
      </c>
      <c r="X43" s="167">
        <f t="shared" si="11"/>
        <v>0</v>
      </c>
      <c r="Y43" s="209">
        <v>1</v>
      </c>
      <c r="Z43" s="167">
        <f t="shared" si="22"/>
        <v>0</v>
      </c>
      <c r="AA43" s="167">
        <f t="shared" si="12"/>
        <v>0</v>
      </c>
      <c r="AB43" s="167">
        <f t="shared" si="13"/>
        <v>0</v>
      </c>
      <c r="AC43" s="195">
        <f t="shared" si="23"/>
        <v>0</v>
      </c>
      <c r="AD43" s="192">
        <f t="shared" si="24"/>
        <v>0</v>
      </c>
      <c r="AE43" s="192">
        <f t="shared" si="14"/>
        <v>0</v>
      </c>
      <c r="AF43" s="192">
        <f t="shared" si="15"/>
        <v>0</v>
      </c>
    </row>
    <row r="44" spans="1:32" x14ac:dyDescent="0.25">
      <c r="A44" s="196" t="b">
        <f t="shared" si="18"/>
        <v>0</v>
      </c>
      <c r="B44" s="201"/>
      <c r="C44" s="202"/>
      <c r="D44" s="202"/>
      <c r="E44" s="202"/>
      <c r="F44" s="202"/>
      <c r="G44" s="201"/>
      <c r="H44" s="127" t="str">
        <f t="shared" si="19"/>
        <v>Agr ungültig</v>
      </c>
      <c r="I44" s="127" t="str">
        <f t="shared" si="20"/>
        <v>Agr ungültig</v>
      </c>
      <c r="J44" s="202" t="str">
        <f t="shared" si="21"/>
        <v>Agr ungültig</v>
      </c>
      <c r="K44" s="197" t="str">
        <f>IF(D_SAV!$C44&lt;=2005,"ja","nein")</f>
        <v>ja</v>
      </c>
      <c r="L44" s="201" t="str">
        <f>IFERROR(VLOOKUP(D_SAV!$B44,A_Stammdaten!$I$6:$K$105,3,FALSE),"")</f>
        <v/>
      </c>
      <c r="M44" s="206"/>
      <c r="N44" s="206"/>
      <c r="O44" s="207"/>
      <c r="P44" s="207"/>
      <c r="Q44" s="207"/>
      <c r="R44" s="207"/>
      <c r="S44" s="194">
        <f>IF(V44=0,0,IF(A_Stammdaten!$B$12-$C44&lt;0,0,SUM(D_SAV!P44:Q44)-D_SAV!R44))</f>
        <v>0</v>
      </c>
      <c r="T44" s="207"/>
      <c r="U44" s="194">
        <f t="shared" si="10"/>
        <v>0</v>
      </c>
      <c r="V44" s="240">
        <f>IF(OR($B44=0,$C44=0,$J44=0,$J44="Agr ungültig"),0,IF($J44="keine","keine",IF(A_Stammdaten!$B$12-$C44&lt;0,0,MAX(0,$J44-(A_Stammdaten!$B$12-D_SAV!$C44)))))</f>
        <v>0</v>
      </c>
      <c r="W44" s="167">
        <f t="shared" si="16"/>
        <v>0</v>
      </c>
      <c r="X44" s="167">
        <f t="shared" si="11"/>
        <v>0</v>
      </c>
      <c r="Y44" s="209">
        <v>1</v>
      </c>
      <c r="Z44" s="167">
        <f t="shared" si="22"/>
        <v>0</v>
      </c>
      <c r="AA44" s="167">
        <f t="shared" si="12"/>
        <v>0</v>
      </c>
      <c r="AB44" s="167">
        <f t="shared" si="13"/>
        <v>0</v>
      </c>
      <c r="AC44" s="195">
        <f t="shared" si="23"/>
        <v>0</v>
      </c>
      <c r="AD44" s="192">
        <f t="shared" si="24"/>
        <v>0</v>
      </c>
      <c r="AE44" s="192">
        <f t="shared" si="14"/>
        <v>0</v>
      </c>
      <c r="AF44" s="192">
        <f t="shared" si="15"/>
        <v>0</v>
      </c>
    </row>
    <row r="45" spans="1:32" x14ac:dyDescent="0.25">
      <c r="A45" s="196" t="b">
        <f t="shared" si="18"/>
        <v>0</v>
      </c>
      <c r="B45" s="201"/>
      <c r="C45" s="202"/>
      <c r="D45" s="202"/>
      <c r="E45" s="202"/>
      <c r="F45" s="202"/>
      <c r="G45" s="201"/>
      <c r="H45" s="127" t="str">
        <f t="shared" si="19"/>
        <v>Agr ungültig</v>
      </c>
      <c r="I45" s="127" t="str">
        <f t="shared" si="20"/>
        <v>Agr ungültig</v>
      </c>
      <c r="J45" s="202" t="str">
        <f t="shared" si="21"/>
        <v>Agr ungültig</v>
      </c>
      <c r="K45" s="197" t="str">
        <f>IF(D_SAV!$C45&lt;=2005,"ja","nein")</f>
        <v>ja</v>
      </c>
      <c r="L45" s="201" t="str">
        <f>IFERROR(VLOOKUP(D_SAV!$B45,A_Stammdaten!$I$6:$K$105,3,FALSE),"")</f>
        <v/>
      </c>
      <c r="M45" s="206"/>
      <c r="N45" s="206"/>
      <c r="O45" s="207"/>
      <c r="P45" s="207"/>
      <c r="Q45" s="207"/>
      <c r="R45" s="207"/>
      <c r="S45" s="194">
        <f>IF(V45=0,0,IF(A_Stammdaten!$B$12-$C45&lt;0,0,SUM(D_SAV!P45:Q45)-D_SAV!R45))</f>
        <v>0</v>
      </c>
      <c r="T45" s="207"/>
      <c r="U45" s="194">
        <f t="shared" si="10"/>
        <v>0</v>
      </c>
      <c r="V45" s="240">
        <f>IF(OR($B45=0,$C45=0,$J45=0,$J45="Agr ungültig"),0,IF($J45="keine","keine",IF(A_Stammdaten!$B$12-$C45&lt;0,0,MAX(0,$J45-(A_Stammdaten!$B$12-D_SAV!$C45)))))</f>
        <v>0</v>
      </c>
      <c r="W45" s="167">
        <f t="shared" si="16"/>
        <v>0</v>
      </c>
      <c r="X45" s="167">
        <f t="shared" si="11"/>
        <v>0</v>
      </c>
      <c r="Y45" s="209">
        <v>1</v>
      </c>
      <c r="Z45" s="167">
        <f t="shared" si="22"/>
        <v>0</v>
      </c>
      <c r="AA45" s="167">
        <f t="shared" si="12"/>
        <v>0</v>
      </c>
      <c r="AB45" s="167">
        <f t="shared" si="13"/>
        <v>0</v>
      </c>
      <c r="AC45" s="195">
        <f t="shared" si="23"/>
        <v>0</v>
      </c>
      <c r="AD45" s="192">
        <f t="shared" si="24"/>
        <v>0</v>
      </c>
      <c r="AE45" s="192">
        <f t="shared" si="14"/>
        <v>0</v>
      </c>
      <c r="AF45" s="192">
        <f t="shared" si="15"/>
        <v>0</v>
      </c>
    </row>
    <row r="46" spans="1:32" x14ac:dyDescent="0.25">
      <c r="A46" s="196" t="b">
        <f t="shared" si="18"/>
        <v>0</v>
      </c>
      <c r="B46" s="201"/>
      <c r="C46" s="202"/>
      <c r="D46" s="202"/>
      <c r="E46" s="202"/>
      <c r="F46" s="202"/>
      <c r="G46" s="201"/>
      <c r="H46" s="127" t="str">
        <f t="shared" si="19"/>
        <v>Agr ungültig</v>
      </c>
      <c r="I46" s="127" t="str">
        <f t="shared" si="20"/>
        <v>Agr ungültig</v>
      </c>
      <c r="J46" s="202" t="str">
        <f t="shared" si="21"/>
        <v>Agr ungültig</v>
      </c>
      <c r="K46" s="197" t="str">
        <f>IF(D_SAV!$C46&lt;=2005,"ja","nein")</f>
        <v>ja</v>
      </c>
      <c r="L46" s="201" t="str">
        <f>IFERROR(VLOOKUP(D_SAV!$B46,A_Stammdaten!$I$6:$K$105,3,FALSE),"")</f>
        <v/>
      </c>
      <c r="M46" s="206"/>
      <c r="N46" s="206"/>
      <c r="O46" s="207"/>
      <c r="P46" s="207"/>
      <c r="Q46" s="207"/>
      <c r="R46" s="207"/>
      <c r="S46" s="194">
        <f>IF(V46=0,0,IF(A_Stammdaten!$B$12-$C46&lt;0,0,SUM(D_SAV!P46:Q46)-D_SAV!R46))</f>
        <v>0</v>
      </c>
      <c r="T46" s="207"/>
      <c r="U46" s="194">
        <f t="shared" si="10"/>
        <v>0</v>
      </c>
      <c r="V46" s="240">
        <f>IF(OR($B46=0,$C46=0,$J46=0,$J46="Agr ungültig"),0,IF($J46="keine","keine",IF(A_Stammdaten!$B$12-$C46&lt;0,0,MAX(0,$J46-(A_Stammdaten!$B$12-D_SAV!$C46)))))</f>
        <v>0</v>
      </c>
      <c r="W46" s="167">
        <f t="shared" si="16"/>
        <v>0</v>
      </c>
      <c r="X46" s="167">
        <f t="shared" si="11"/>
        <v>0</v>
      </c>
      <c r="Y46" s="209">
        <v>1</v>
      </c>
      <c r="Z46" s="167">
        <f t="shared" si="22"/>
        <v>0</v>
      </c>
      <c r="AA46" s="167">
        <f t="shared" si="12"/>
        <v>0</v>
      </c>
      <c r="AB46" s="167">
        <f t="shared" si="13"/>
        <v>0</v>
      </c>
      <c r="AC46" s="195">
        <f t="shared" si="23"/>
        <v>0</v>
      </c>
      <c r="AD46" s="192">
        <f t="shared" si="24"/>
        <v>0</v>
      </c>
      <c r="AE46" s="192">
        <f t="shared" si="14"/>
        <v>0</v>
      </c>
      <c r="AF46" s="192">
        <f t="shared" si="15"/>
        <v>0</v>
      </c>
    </row>
    <row r="47" spans="1:32" x14ac:dyDescent="0.25">
      <c r="A47" s="196" t="b">
        <f t="shared" si="18"/>
        <v>0</v>
      </c>
      <c r="B47" s="201"/>
      <c r="C47" s="202"/>
      <c r="D47" s="202"/>
      <c r="E47" s="202"/>
      <c r="F47" s="202"/>
      <c r="G47" s="201"/>
      <c r="H47" s="127" t="str">
        <f t="shared" si="19"/>
        <v>Agr ungültig</v>
      </c>
      <c r="I47" s="127" t="str">
        <f t="shared" si="20"/>
        <v>Agr ungültig</v>
      </c>
      <c r="J47" s="202" t="str">
        <f t="shared" si="21"/>
        <v>Agr ungültig</v>
      </c>
      <c r="K47" s="197" t="str">
        <f>IF(D_SAV!$C47&lt;=2005,"ja","nein")</f>
        <v>ja</v>
      </c>
      <c r="L47" s="201" t="str">
        <f>IFERROR(VLOOKUP(D_SAV!$B47,A_Stammdaten!$I$6:$K$105,3,FALSE),"")</f>
        <v/>
      </c>
      <c r="M47" s="206"/>
      <c r="N47" s="206"/>
      <c r="O47" s="207"/>
      <c r="P47" s="207"/>
      <c r="Q47" s="207"/>
      <c r="R47" s="207"/>
      <c r="S47" s="194">
        <f>IF(V47=0,0,IF(A_Stammdaten!$B$12-$C47&lt;0,0,SUM(D_SAV!P47:Q47)-D_SAV!R47))</f>
        <v>0</v>
      </c>
      <c r="T47" s="207"/>
      <c r="U47" s="194">
        <f t="shared" si="10"/>
        <v>0</v>
      </c>
      <c r="V47" s="240">
        <f>IF(OR($B47=0,$C47=0,$J47=0,$J47="Agr ungültig"),0,IF($J47="keine","keine",IF(A_Stammdaten!$B$12-$C47&lt;0,0,MAX(0,$J47-(A_Stammdaten!$B$12-D_SAV!$C47)))))</f>
        <v>0</v>
      </c>
      <c r="W47" s="167">
        <f t="shared" si="16"/>
        <v>0</v>
      </c>
      <c r="X47" s="167">
        <f t="shared" si="11"/>
        <v>0</v>
      </c>
      <c r="Y47" s="209">
        <v>1</v>
      </c>
      <c r="Z47" s="167">
        <f t="shared" si="22"/>
        <v>0</v>
      </c>
      <c r="AA47" s="167">
        <f t="shared" si="12"/>
        <v>0</v>
      </c>
      <c r="AB47" s="167">
        <f t="shared" si="13"/>
        <v>0</v>
      </c>
      <c r="AC47" s="195">
        <f t="shared" si="23"/>
        <v>0</v>
      </c>
      <c r="AD47" s="192">
        <f t="shared" si="24"/>
        <v>0</v>
      </c>
      <c r="AE47" s="192">
        <f t="shared" si="14"/>
        <v>0</v>
      </c>
      <c r="AF47" s="192">
        <f t="shared" si="15"/>
        <v>0</v>
      </c>
    </row>
    <row r="48" spans="1:32" x14ac:dyDescent="0.25">
      <c r="A48" s="196" t="b">
        <f t="shared" si="18"/>
        <v>0</v>
      </c>
      <c r="B48" s="201"/>
      <c r="C48" s="202"/>
      <c r="D48" s="202"/>
      <c r="E48" s="202"/>
      <c r="F48" s="202"/>
      <c r="G48" s="201"/>
      <c r="H48" s="127" t="str">
        <f t="shared" si="19"/>
        <v>Agr ungültig</v>
      </c>
      <c r="I48" s="127" t="str">
        <f t="shared" si="20"/>
        <v>Agr ungültig</v>
      </c>
      <c r="J48" s="202" t="str">
        <f t="shared" si="21"/>
        <v>Agr ungültig</v>
      </c>
      <c r="K48" s="197" t="str">
        <f>IF(D_SAV!$C48&lt;=2005,"ja","nein")</f>
        <v>ja</v>
      </c>
      <c r="L48" s="201" t="str">
        <f>IFERROR(VLOOKUP(D_SAV!$B48,A_Stammdaten!$I$6:$K$105,3,FALSE),"")</f>
        <v/>
      </c>
      <c r="M48" s="206"/>
      <c r="N48" s="206"/>
      <c r="O48" s="207"/>
      <c r="P48" s="207"/>
      <c r="Q48" s="207"/>
      <c r="R48" s="207"/>
      <c r="S48" s="194">
        <f>IF(V48=0,0,IF(A_Stammdaten!$B$12-$C48&lt;0,0,SUM(D_SAV!P48:Q48)-D_SAV!R48))</f>
        <v>0</v>
      </c>
      <c r="T48" s="207"/>
      <c r="U48" s="194">
        <f t="shared" si="10"/>
        <v>0</v>
      </c>
      <c r="V48" s="240">
        <f>IF(OR($B48=0,$C48=0,$J48=0,$J48="Agr ungültig"),0,IF($J48="keine","keine",IF(A_Stammdaten!$B$12-$C48&lt;0,0,MAX(0,$J48-(A_Stammdaten!$B$12-D_SAV!$C48)))))</f>
        <v>0</v>
      </c>
      <c r="W48" s="167">
        <f t="shared" si="16"/>
        <v>0</v>
      </c>
      <c r="X48" s="167">
        <f t="shared" si="11"/>
        <v>0</v>
      </c>
      <c r="Y48" s="209">
        <v>1</v>
      </c>
      <c r="Z48" s="167">
        <f t="shared" si="22"/>
        <v>0</v>
      </c>
      <c r="AA48" s="167">
        <f t="shared" si="12"/>
        <v>0</v>
      </c>
      <c r="AB48" s="167">
        <f t="shared" si="13"/>
        <v>0</v>
      </c>
      <c r="AC48" s="195">
        <f t="shared" si="23"/>
        <v>0</v>
      </c>
      <c r="AD48" s="192">
        <f t="shared" si="24"/>
        <v>0</v>
      </c>
      <c r="AE48" s="192">
        <f t="shared" si="14"/>
        <v>0</v>
      </c>
      <c r="AF48" s="192">
        <f t="shared" si="15"/>
        <v>0</v>
      </c>
    </row>
    <row r="49" spans="1:32" x14ac:dyDescent="0.25">
      <c r="A49" s="196" t="b">
        <f t="shared" si="18"/>
        <v>0</v>
      </c>
      <c r="B49" s="201"/>
      <c r="C49" s="202"/>
      <c r="D49" s="202"/>
      <c r="E49" s="202"/>
      <c r="F49" s="202"/>
      <c r="G49" s="201"/>
      <c r="H49" s="127" t="str">
        <f t="shared" si="19"/>
        <v>Agr ungültig</v>
      </c>
      <c r="I49" s="127" t="str">
        <f t="shared" si="20"/>
        <v>Agr ungültig</v>
      </c>
      <c r="J49" s="202" t="str">
        <f t="shared" si="21"/>
        <v>Agr ungültig</v>
      </c>
      <c r="K49" s="197" t="str">
        <f>IF(D_SAV!$C49&lt;=2005,"ja","nein")</f>
        <v>ja</v>
      </c>
      <c r="L49" s="201" t="str">
        <f>IFERROR(VLOOKUP(D_SAV!$B49,A_Stammdaten!$I$6:$K$105,3,FALSE),"")</f>
        <v/>
      </c>
      <c r="M49" s="206"/>
      <c r="N49" s="206"/>
      <c r="O49" s="207"/>
      <c r="P49" s="207"/>
      <c r="Q49" s="207"/>
      <c r="R49" s="207"/>
      <c r="S49" s="194">
        <f>IF(V49=0,0,IF(A_Stammdaten!$B$12-$C49&lt;0,0,SUM(D_SAV!P49:Q49)-D_SAV!R49))</f>
        <v>0</v>
      </c>
      <c r="T49" s="207"/>
      <c r="U49" s="194">
        <f t="shared" si="10"/>
        <v>0</v>
      </c>
      <c r="V49" s="240">
        <f>IF(OR($B49=0,$C49=0,$J49=0,$J49="Agr ungültig"),0,IF($J49="keine","keine",IF(A_Stammdaten!$B$12-$C49&lt;0,0,MAX(0,$J49-(A_Stammdaten!$B$12-D_SAV!$C49)))))</f>
        <v>0</v>
      </c>
      <c r="W49" s="167">
        <f t="shared" si="16"/>
        <v>0</v>
      </c>
      <c r="X49" s="167">
        <f t="shared" si="11"/>
        <v>0</v>
      </c>
      <c r="Y49" s="209">
        <v>1</v>
      </c>
      <c r="Z49" s="167">
        <f t="shared" si="22"/>
        <v>0</v>
      </c>
      <c r="AA49" s="167">
        <f t="shared" si="12"/>
        <v>0</v>
      </c>
      <c r="AB49" s="167">
        <f t="shared" si="13"/>
        <v>0</v>
      </c>
      <c r="AC49" s="195">
        <f t="shared" si="23"/>
        <v>0</v>
      </c>
      <c r="AD49" s="192">
        <f t="shared" si="24"/>
        <v>0</v>
      </c>
      <c r="AE49" s="192">
        <f t="shared" si="14"/>
        <v>0</v>
      </c>
      <c r="AF49" s="192">
        <f t="shared" si="15"/>
        <v>0</v>
      </c>
    </row>
    <row r="50" spans="1:32" x14ac:dyDescent="0.25">
      <c r="A50" s="196" t="b">
        <f t="shared" si="18"/>
        <v>0</v>
      </c>
      <c r="B50" s="201"/>
      <c r="C50" s="202"/>
      <c r="D50" s="202"/>
      <c r="E50" s="202"/>
      <c r="F50" s="202"/>
      <c r="G50" s="201"/>
      <c r="H50" s="127" t="str">
        <f t="shared" si="19"/>
        <v>Agr ungültig</v>
      </c>
      <c r="I50" s="127" t="str">
        <f t="shared" si="20"/>
        <v>Agr ungültig</v>
      </c>
      <c r="J50" s="202" t="str">
        <f t="shared" si="21"/>
        <v>Agr ungültig</v>
      </c>
      <c r="K50" s="197" t="str">
        <f>IF(D_SAV!$C50&lt;=2005,"ja","nein")</f>
        <v>ja</v>
      </c>
      <c r="L50" s="201" t="str">
        <f>IFERROR(VLOOKUP(D_SAV!$B50,A_Stammdaten!$I$6:$K$105,3,FALSE),"")</f>
        <v/>
      </c>
      <c r="M50" s="206"/>
      <c r="N50" s="206"/>
      <c r="O50" s="207"/>
      <c r="P50" s="207"/>
      <c r="Q50" s="207"/>
      <c r="R50" s="207"/>
      <c r="S50" s="194">
        <f>IF(V50=0,0,IF(A_Stammdaten!$B$12-$C50&lt;0,0,SUM(D_SAV!P50:Q50)-D_SAV!R50))</f>
        <v>0</v>
      </c>
      <c r="T50" s="207"/>
      <c r="U50" s="194">
        <f t="shared" si="10"/>
        <v>0</v>
      </c>
      <c r="V50" s="240">
        <f>IF(OR($B50=0,$C50=0,$J50=0,$J50="Agr ungültig"),0,IF($J50="keine","keine",IF(A_Stammdaten!$B$12-$C50&lt;0,0,MAX(0,$J50-(A_Stammdaten!$B$12-D_SAV!$C50)))))</f>
        <v>0</v>
      </c>
      <c r="W50" s="167">
        <f t="shared" si="16"/>
        <v>0</v>
      </c>
      <c r="X50" s="167">
        <f t="shared" si="11"/>
        <v>0</v>
      </c>
      <c r="Y50" s="209">
        <v>1</v>
      </c>
      <c r="Z50" s="167">
        <f t="shared" si="22"/>
        <v>0</v>
      </c>
      <c r="AA50" s="167">
        <f t="shared" si="12"/>
        <v>0</v>
      </c>
      <c r="AB50" s="167">
        <f t="shared" si="13"/>
        <v>0</v>
      </c>
      <c r="AC50" s="195">
        <f t="shared" si="23"/>
        <v>0</v>
      </c>
      <c r="AD50" s="192">
        <f t="shared" si="24"/>
        <v>0</v>
      </c>
      <c r="AE50" s="192">
        <f t="shared" si="14"/>
        <v>0</v>
      </c>
      <c r="AF50" s="192">
        <f t="shared" si="15"/>
        <v>0</v>
      </c>
    </row>
    <row r="51" spans="1:32" x14ac:dyDescent="0.25">
      <c r="A51" s="196" t="b">
        <f t="shared" si="18"/>
        <v>0</v>
      </c>
      <c r="B51" s="201"/>
      <c r="C51" s="202"/>
      <c r="D51" s="202"/>
      <c r="E51" s="202"/>
      <c r="F51" s="202"/>
      <c r="G51" s="201"/>
      <c r="H51" s="127" t="str">
        <f t="shared" si="19"/>
        <v>Agr ungültig</v>
      </c>
      <c r="I51" s="127" t="str">
        <f t="shared" si="20"/>
        <v>Agr ungültig</v>
      </c>
      <c r="J51" s="202" t="str">
        <f t="shared" si="21"/>
        <v>Agr ungültig</v>
      </c>
      <c r="K51" s="197" t="str">
        <f>IF(D_SAV!$C51&lt;=2005,"ja","nein")</f>
        <v>ja</v>
      </c>
      <c r="L51" s="201" t="str">
        <f>IFERROR(VLOOKUP(D_SAV!$B51,A_Stammdaten!$I$6:$K$105,3,FALSE),"")</f>
        <v/>
      </c>
      <c r="M51" s="206"/>
      <c r="N51" s="206"/>
      <c r="O51" s="207"/>
      <c r="P51" s="207"/>
      <c r="Q51" s="207"/>
      <c r="R51" s="207"/>
      <c r="S51" s="194">
        <f>IF(V51=0,0,IF(A_Stammdaten!$B$12-$C51&lt;0,0,SUM(D_SAV!P51:Q51)-D_SAV!R51))</f>
        <v>0</v>
      </c>
      <c r="T51" s="207"/>
      <c r="U51" s="194">
        <f t="shared" si="10"/>
        <v>0</v>
      </c>
      <c r="V51" s="240">
        <f>IF(OR($B51=0,$C51=0,$J51=0,$J51="Agr ungültig"),0,IF($J51="keine","keine",IF(A_Stammdaten!$B$12-$C51&lt;0,0,MAX(0,$J51-(A_Stammdaten!$B$12-D_SAV!$C51)))))</f>
        <v>0</v>
      </c>
      <c r="W51" s="167">
        <f t="shared" si="16"/>
        <v>0</v>
      </c>
      <c r="X51" s="167">
        <f t="shared" si="11"/>
        <v>0</v>
      </c>
      <c r="Y51" s="209">
        <v>1</v>
      </c>
      <c r="Z51" s="167">
        <f t="shared" si="22"/>
        <v>0</v>
      </c>
      <c r="AA51" s="167">
        <f t="shared" si="12"/>
        <v>0</v>
      </c>
      <c r="AB51" s="167">
        <f t="shared" si="13"/>
        <v>0</v>
      </c>
      <c r="AC51" s="195">
        <f t="shared" si="23"/>
        <v>0</v>
      </c>
      <c r="AD51" s="192">
        <f t="shared" si="24"/>
        <v>0</v>
      </c>
      <c r="AE51" s="192">
        <f t="shared" si="14"/>
        <v>0</v>
      </c>
      <c r="AF51" s="192">
        <f t="shared" si="15"/>
        <v>0</v>
      </c>
    </row>
    <row r="52" spans="1:32" x14ac:dyDescent="0.25">
      <c r="A52" s="196" t="b">
        <f t="shared" si="18"/>
        <v>0</v>
      </c>
      <c r="B52" s="201"/>
      <c r="C52" s="202"/>
      <c r="D52" s="202"/>
      <c r="E52" s="202"/>
      <c r="F52" s="202"/>
      <c r="G52" s="201"/>
      <c r="H52" s="127" t="str">
        <f t="shared" si="19"/>
        <v>Agr ungültig</v>
      </c>
      <c r="I52" s="127" t="str">
        <f t="shared" si="20"/>
        <v>Agr ungültig</v>
      </c>
      <c r="J52" s="202" t="str">
        <f t="shared" si="21"/>
        <v>Agr ungültig</v>
      </c>
      <c r="K52" s="197" t="str">
        <f>IF(D_SAV!$C52&lt;=2005,"ja","nein")</f>
        <v>ja</v>
      </c>
      <c r="L52" s="201" t="str">
        <f>IFERROR(VLOOKUP(D_SAV!$B52,A_Stammdaten!$I$6:$K$105,3,FALSE),"")</f>
        <v/>
      </c>
      <c r="M52" s="206"/>
      <c r="N52" s="206"/>
      <c r="O52" s="207"/>
      <c r="P52" s="207"/>
      <c r="Q52" s="207"/>
      <c r="R52" s="207"/>
      <c r="S52" s="194">
        <f>IF(V52=0,0,IF(A_Stammdaten!$B$12-$C52&lt;0,0,SUM(D_SAV!P52:Q52)-D_SAV!R52))</f>
        <v>0</v>
      </c>
      <c r="T52" s="207"/>
      <c r="U52" s="194">
        <f t="shared" si="10"/>
        <v>0</v>
      </c>
      <c r="V52" s="240">
        <f>IF(OR($B52=0,$C52=0,$J52=0,$J52="Agr ungültig"),0,IF($J52="keine","keine",IF(A_Stammdaten!$B$12-$C52&lt;0,0,MAX(0,$J52-(A_Stammdaten!$B$12-D_SAV!$C52)))))</f>
        <v>0</v>
      </c>
      <c r="W52" s="167">
        <f t="shared" si="16"/>
        <v>0</v>
      </c>
      <c r="X52" s="167">
        <f t="shared" si="11"/>
        <v>0</v>
      </c>
      <c r="Y52" s="209">
        <v>1</v>
      </c>
      <c r="Z52" s="167">
        <f t="shared" si="22"/>
        <v>0</v>
      </c>
      <c r="AA52" s="167">
        <f t="shared" si="12"/>
        <v>0</v>
      </c>
      <c r="AB52" s="167">
        <f t="shared" si="13"/>
        <v>0</v>
      </c>
      <c r="AC52" s="195">
        <f t="shared" si="23"/>
        <v>0</v>
      </c>
      <c r="AD52" s="192">
        <f t="shared" si="24"/>
        <v>0</v>
      </c>
      <c r="AE52" s="192">
        <f t="shared" si="14"/>
        <v>0</v>
      </c>
      <c r="AF52" s="192">
        <f t="shared" si="15"/>
        <v>0</v>
      </c>
    </row>
    <row r="53" spans="1:32" x14ac:dyDescent="0.25">
      <c r="A53" s="196" t="b">
        <f t="shared" si="18"/>
        <v>0</v>
      </c>
      <c r="B53" s="201"/>
      <c r="C53" s="202"/>
      <c r="D53" s="202"/>
      <c r="E53" s="202"/>
      <c r="F53" s="202"/>
      <c r="G53" s="201"/>
      <c r="H53" s="127" t="str">
        <f t="shared" si="19"/>
        <v>Agr ungültig</v>
      </c>
      <c r="I53" s="127" t="str">
        <f t="shared" si="20"/>
        <v>Agr ungültig</v>
      </c>
      <c r="J53" s="202" t="str">
        <f t="shared" si="21"/>
        <v>Agr ungültig</v>
      </c>
      <c r="K53" s="197" t="str">
        <f>IF(D_SAV!$C53&lt;=2005,"ja","nein")</f>
        <v>ja</v>
      </c>
      <c r="L53" s="201" t="str">
        <f>IFERROR(VLOOKUP(D_SAV!$B53,A_Stammdaten!$I$6:$K$105,3,FALSE),"")</f>
        <v/>
      </c>
      <c r="M53" s="206"/>
      <c r="N53" s="206"/>
      <c r="O53" s="207"/>
      <c r="P53" s="207"/>
      <c r="Q53" s="207"/>
      <c r="R53" s="207"/>
      <c r="S53" s="194">
        <f>IF(V53=0,0,IF(A_Stammdaten!$B$12-$C53&lt;0,0,SUM(D_SAV!P53:Q53)-D_SAV!R53))</f>
        <v>0</v>
      </c>
      <c r="T53" s="207"/>
      <c r="U53" s="194">
        <f t="shared" si="10"/>
        <v>0</v>
      </c>
      <c r="V53" s="240">
        <f>IF(OR($B53=0,$C53=0,$J53=0,$J53="Agr ungültig"),0,IF($J53="keine","keine",IF(A_Stammdaten!$B$12-$C53&lt;0,0,MAX(0,$J53-(A_Stammdaten!$B$12-D_SAV!$C53)))))</f>
        <v>0</v>
      </c>
      <c r="W53" s="167">
        <f t="shared" si="16"/>
        <v>0</v>
      </c>
      <c r="X53" s="167">
        <f t="shared" si="11"/>
        <v>0</v>
      </c>
      <c r="Y53" s="209">
        <v>1</v>
      </c>
      <c r="Z53" s="167">
        <f t="shared" si="22"/>
        <v>0</v>
      </c>
      <c r="AA53" s="167">
        <f t="shared" si="12"/>
        <v>0</v>
      </c>
      <c r="AB53" s="167">
        <f t="shared" si="13"/>
        <v>0</v>
      </c>
      <c r="AC53" s="195">
        <f t="shared" si="23"/>
        <v>0</v>
      </c>
      <c r="AD53" s="192">
        <f t="shared" si="24"/>
        <v>0</v>
      </c>
      <c r="AE53" s="192">
        <f t="shared" si="14"/>
        <v>0</v>
      </c>
      <c r="AF53" s="192">
        <f t="shared" si="15"/>
        <v>0</v>
      </c>
    </row>
    <row r="54" spans="1:32" x14ac:dyDescent="0.25">
      <c r="A54" s="196" t="b">
        <f t="shared" si="18"/>
        <v>0</v>
      </c>
      <c r="B54" s="201"/>
      <c r="C54" s="202"/>
      <c r="D54" s="202"/>
      <c r="E54" s="202"/>
      <c r="F54" s="202"/>
      <c r="G54" s="201"/>
      <c r="H54" s="127" t="str">
        <f t="shared" si="19"/>
        <v>Agr ungültig</v>
      </c>
      <c r="I54" s="127" t="str">
        <f t="shared" si="20"/>
        <v>Agr ungültig</v>
      </c>
      <c r="J54" s="202" t="str">
        <f t="shared" si="21"/>
        <v>Agr ungültig</v>
      </c>
      <c r="K54" s="197" t="str">
        <f>IF(D_SAV!$C54&lt;=2005,"ja","nein")</f>
        <v>ja</v>
      </c>
      <c r="L54" s="201" t="str">
        <f>IFERROR(VLOOKUP(D_SAV!$B54,A_Stammdaten!$I$6:$K$105,3,FALSE),"")</f>
        <v/>
      </c>
      <c r="M54" s="206"/>
      <c r="N54" s="206"/>
      <c r="O54" s="207"/>
      <c r="P54" s="207"/>
      <c r="Q54" s="207"/>
      <c r="R54" s="207"/>
      <c r="S54" s="194">
        <f>IF(V54=0,0,IF(A_Stammdaten!$B$12-$C54&lt;0,0,SUM(D_SAV!P54:Q54)-D_SAV!R54))</f>
        <v>0</v>
      </c>
      <c r="T54" s="207"/>
      <c r="U54" s="194">
        <f t="shared" si="10"/>
        <v>0</v>
      </c>
      <c r="V54" s="240">
        <f>IF(OR($B54=0,$C54=0,$J54=0,$J54="Agr ungültig"),0,IF($J54="keine","keine",IF(A_Stammdaten!$B$12-$C54&lt;0,0,MAX(0,$J54-(A_Stammdaten!$B$12-D_SAV!$C54)))))</f>
        <v>0</v>
      </c>
      <c r="W54" s="167">
        <f t="shared" si="16"/>
        <v>0</v>
      </c>
      <c r="X54" s="167">
        <f t="shared" si="11"/>
        <v>0</v>
      </c>
      <c r="Y54" s="209">
        <v>1</v>
      </c>
      <c r="Z54" s="167">
        <f t="shared" si="22"/>
        <v>0</v>
      </c>
      <c r="AA54" s="167">
        <f t="shared" si="12"/>
        <v>0</v>
      </c>
      <c r="AB54" s="167">
        <f t="shared" si="13"/>
        <v>0</v>
      </c>
      <c r="AC54" s="195">
        <f t="shared" si="23"/>
        <v>0</v>
      </c>
      <c r="AD54" s="192">
        <f t="shared" si="24"/>
        <v>0</v>
      </c>
      <c r="AE54" s="192">
        <f t="shared" si="14"/>
        <v>0</v>
      </c>
      <c r="AF54" s="192">
        <f t="shared" si="15"/>
        <v>0</v>
      </c>
    </row>
    <row r="55" spans="1:32" x14ac:dyDescent="0.25">
      <c r="A55" s="196" t="b">
        <f t="shared" si="18"/>
        <v>0</v>
      </c>
      <c r="B55" s="201"/>
      <c r="C55" s="202"/>
      <c r="D55" s="202"/>
      <c r="E55" s="202"/>
      <c r="F55" s="202"/>
      <c r="G55" s="201"/>
      <c r="H55" s="127" t="str">
        <f t="shared" si="19"/>
        <v>Agr ungültig</v>
      </c>
      <c r="I55" s="127" t="str">
        <f t="shared" si="20"/>
        <v>Agr ungültig</v>
      </c>
      <c r="J55" s="202" t="str">
        <f t="shared" si="21"/>
        <v>Agr ungültig</v>
      </c>
      <c r="K55" s="197" t="str">
        <f>IF(D_SAV!$C55&lt;=2005,"ja","nein")</f>
        <v>ja</v>
      </c>
      <c r="L55" s="201" t="str">
        <f>IFERROR(VLOOKUP(D_SAV!$B55,A_Stammdaten!$I$6:$K$105,3,FALSE),"")</f>
        <v/>
      </c>
      <c r="M55" s="206"/>
      <c r="N55" s="206"/>
      <c r="O55" s="207"/>
      <c r="P55" s="207"/>
      <c r="Q55" s="207"/>
      <c r="R55" s="207"/>
      <c r="S55" s="194">
        <f>IF(V55=0,0,IF(A_Stammdaten!$B$12-$C55&lt;0,0,SUM(D_SAV!P55:Q55)-D_SAV!R55))</f>
        <v>0</v>
      </c>
      <c r="T55" s="207"/>
      <c r="U55" s="194">
        <f t="shared" si="10"/>
        <v>0</v>
      </c>
      <c r="V55" s="240">
        <f>IF(OR($B55=0,$C55=0,$J55=0,$J55="Agr ungültig"),0,IF($J55="keine","keine",IF(A_Stammdaten!$B$12-$C55&lt;0,0,MAX(0,$J55-(A_Stammdaten!$B$12-D_SAV!$C55)))))</f>
        <v>0</v>
      </c>
      <c r="W55" s="167">
        <f t="shared" si="16"/>
        <v>0</v>
      </c>
      <c r="X55" s="167">
        <f t="shared" si="11"/>
        <v>0</v>
      </c>
      <c r="Y55" s="209">
        <v>1</v>
      </c>
      <c r="Z55" s="167">
        <f t="shared" si="22"/>
        <v>0</v>
      </c>
      <c r="AA55" s="167">
        <f t="shared" si="12"/>
        <v>0</v>
      </c>
      <c r="AB55" s="167">
        <f t="shared" si="13"/>
        <v>0</v>
      </c>
      <c r="AC55" s="195">
        <f t="shared" si="23"/>
        <v>0</v>
      </c>
      <c r="AD55" s="192">
        <f t="shared" si="24"/>
        <v>0</v>
      </c>
      <c r="AE55" s="192">
        <f t="shared" si="14"/>
        <v>0</v>
      </c>
      <c r="AF55" s="192">
        <f t="shared" si="15"/>
        <v>0</v>
      </c>
    </row>
    <row r="56" spans="1:32" x14ac:dyDescent="0.25">
      <c r="A56" s="196" t="b">
        <f t="shared" si="18"/>
        <v>0</v>
      </c>
      <c r="B56" s="201"/>
      <c r="C56" s="202"/>
      <c r="D56" s="202"/>
      <c r="E56" s="202"/>
      <c r="F56" s="202"/>
      <c r="G56" s="201"/>
      <c r="H56" s="127" t="str">
        <f t="shared" si="19"/>
        <v>Agr ungültig</v>
      </c>
      <c r="I56" s="127" t="str">
        <f t="shared" si="20"/>
        <v>Agr ungültig</v>
      </c>
      <c r="J56" s="202" t="str">
        <f t="shared" si="21"/>
        <v>Agr ungültig</v>
      </c>
      <c r="K56" s="197" t="str">
        <f>IF(D_SAV!$C56&lt;=2005,"ja","nein")</f>
        <v>ja</v>
      </c>
      <c r="L56" s="201" t="str">
        <f>IFERROR(VLOOKUP(D_SAV!$B56,A_Stammdaten!$I$6:$K$105,3,FALSE),"")</f>
        <v/>
      </c>
      <c r="M56" s="206"/>
      <c r="N56" s="206"/>
      <c r="O56" s="207"/>
      <c r="P56" s="207"/>
      <c r="Q56" s="207"/>
      <c r="R56" s="207"/>
      <c r="S56" s="194">
        <f>IF(V56=0,0,IF(A_Stammdaten!$B$12-$C56&lt;0,0,SUM(D_SAV!P56:Q56)-D_SAV!R56))</f>
        <v>0</v>
      </c>
      <c r="T56" s="207"/>
      <c r="U56" s="194">
        <f t="shared" si="10"/>
        <v>0</v>
      </c>
      <c r="V56" s="240">
        <f>IF(OR($B56=0,$C56=0,$J56=0,$J56="Agr ungültig"),0,IF($J56="keine","keine",IF(A_Stammdaten!$B$12-$C56&lt;0,0,MAX(0,$J56-(A_Stammdaten!$B$12-D_SAV!$C56)))))</f>
        <v>0</v>
      </c>
      <c r="W56" s="167">
        <f t="shared" si="16"/>
        <v>0</v>
      </c>
      <c r="X56" s="167">
        <f t="shared" si="11"/>
        <v>0</v>
      </c>
      <c r="Y56" s="209">
        <v>1</v>
      </c>
      <c r="Z56" s="167">
        <f t="shared" si="22"/>
        <v>0</v>
      </c>
      <c r="AA56" s="167">
        <f t="shared" si="12"/>
        <v>0</v>
      </c>
      <c r="AB56" s="167">
        <f t="shared" si="13"/>
        <v>0</v>
      </c>
      <c r="AC56" s="195">
        <f t="shared" si="23"/>
        <v>0</v>
      </c>
      <c r="AD56" s="192">
        <f t="shared" si="24"/>
        <v>0</v>
      </c>
      <c r="AE56" s="192">
        <f t="shared" si="14"/>
        <v>0</v>
      </c>
      <c r="AF56" s="192">
        <f t="shared" si="15"/>
        <v>0</v>
      </c>
    </row>
    <row r="57" spans="1:32" x14ac:dyDescent="0.25">
      <c r="A57" s="196" t="b">
        <f t="shared" si="18"/>
        <v>0</v>
      </c>
      <c r="B57" s="201"/>
      <c r="C57" s="202"/>
      <c r="D57" s="202"/>
      <c r="E57" s="202"/>
      <c r="F57" s="202"/>
      <c r="G57" s="201"/>
      <c r="H57" s="127" t="str">
        <f t="shared" si="19"/>
        <v>Agr ungültig</v>
      </c>
      <c r="I57" s="127" t="str">
        <f t="shared" si="20"/>
        <v>Agr ungültig</v>
      </c>
      <c r="J57" s="202" t="str">
        <f t="shared" si="21"/>
        <v>Agr ungültig</v>
      </c>
      <c r="K57" s="197" t="str">
        <f>IF(D_SAV!$C57&lt;=2005,"ja","nein")</f>
        <v>ja</v>
      </c>
      <c r="L57" s="201" t="str">
        <f>IFERROR(VLOOKUP(D_SAV!$B57,A_Stammdaten!$I$6:$K$105,3,FALSE),"")</f>
        <v/>
      </c>
      <c r="M57" s="206"/>
      <c r="N57" s="206"/>
      <c r="O57" s="207"/>
      <c r="P57" s="207"/>
      <c r="Q57" s="207"/>
      <c r="R57" s="207"/>
      <c r="S57" s="194">
        <f>IF(V57=0,0,IF(A_Stammdaten!$B$12-$C57&lt;0,0,SUM(D_SAV!P57:Q57)-D_SAV!R57))</f>
        <v>0</v>
      </c>
      <c r="T57" s="207"/>
      <c r="U57" s="194">
        <f t="shared" si="10"/>
        <v>0</v>
      </c>
      <c r="V57" s="240">
        <f>IF(OR($B57=0,$C57=0,$J57=0,$J57="Agr ungültig"),0,IF($J57="keine","keine",IF(A_Stammdaten!$B$12-$C57&lt;0,0,MAX(0,$J57-(A_Stammdaten!$B$12-D_SAV!$C57)))))</f>
        <v>0</v>
      </c>
      <c r="W57" s="167">
        <f t="shared" si="16"/>
        <v>0</v>
      </c>
      <c r="X57" s="167">
        <f t="shared" si="11"/>
        <v>0</v>
      </c>
      <c r="Y57" s="209">
        <v>1</v>
      </c>
      <c r="Z57" s="167">
        <f t="shared" si="22"/>
        <v>0</v>
      </c>
      <c r="AA57" s="167">
        <f t="shared" si="12"/>
        <v>0</v>
      </c>
      <c r="AB57" s="167">
        <f t="shared" si="13"/>
        <v>0</v>
      </c>
      <c r="AC57" s="195">
        <f t="shared" si="23"/>
        <v>0</v>
      </c>
      <c r="AD57" s="192">
        <f t="shared" si="24"/>
        <v>0</v>
      </c>
      <c r="AE57" s="192">
        <f t="shared" si="14"/>
        <v>0</v>
      </c>
      <c r="AF57" s="192">
        <f t="shared" si="15"/>
        <v>0</v>
      </c>
    </row>
    <row r="58" spans="1:32" x14ac:dyDescent="0.25">
      <c r="A58" s="198" t="b">
        <f t="shared" si="18"/>
        <v>0</v>
      </c>
      <c r="B58" s="204"/>
      <c r="C58" s="205"/>
      <c r="D58" s="205"/>
      <c r="E58" s="205"/>
      <c r="F58" s="205"/>
      <c r="G58" s="204"/>
      <c r="H58" s="127" t="str">
        <f t="shared" si="19"/>
        <v>Agr ungültig</v>
      </c>
      <c r="I58" s="127" t="str">
        <f t="shared" si="20"/>
        <v>Agr ungültig</v>
      </c>
      <c r="J58" s="205" t="str">
        <f t="shared" si="21"/>
        <v>Agr ungültig</v>
      </c>
      <c r="K58" s="197" t="str">
        <f>IF(D_SAV!$C58&lt;=2005,"ja","nein")</f>
        <v>ja</v>
      </c>
      <c r="L58" s="204" t="str">
        <f>IFERROR(VLOOKUP(D_SAV!$B58,A_Stammdaten!$I$6:$K$105,3,FALSE),"")</f>
        <v/>
      </c>
      <c r="M58" s="208"/>
      <c r="N58" s="208"/>
      <c r="O58" s="207"/>
      <c r="P58" s="207"/>
      <c r="Q58" s="207"/>
      <c r="R58" s="207"/>
      <c r="S58" s="194">
        <f>IF(V58=0,0,IF(A_Stammdaten!$B$12-$C58&lt;0,0,SUM(D_SAV!P58:Q58)-D_SAV!R58))</f>
        <v>0</v>
      </c>
      <c r="T58" s="207"/>
      <c r="U58" s="194">
        <f t="shared" si="10"/>
        <v>0</v>
      </c>
      <c r="V58" s="240">
        <f>IF(OR($B58=0,$C58=0,$J58=0,$J58="Agr ungültig"),0,IF($J58="keine","keine",IF(A_Stammdaten!$B$12-$C58&lt;0,0,MAX(0,$J58-(A_Stammdaten!$B$12-D_SAV!$C58)))))</f>
        <v>0</v>
      </c>
      <c r="W58" s="167">
        <f t="shared" si="16"/>
        <v>0</v>
      </c>
      <c r="X58" s="167">
        <f t="shared" si="11"/>
        <v>0</v>
      </c>
      <c r="Y58" s="209">
        <v>1</v>
      </c>
      <c r="Z58" s="167">
        <f t="shared" si="22"/>
        <v>0</v>
      </c>
      <c r="AA58" s="167">
        <f t="shared" si="12"/>
        <v>0</v>
      </c>
      <c r="AB58" s="167">
        <f t="shared" si="13"/>
        <v>0</v>
      </c>
      <c r="AC58" s="195">
        <f t="shared" si="23"/>
        <v>0</v>
      </c>
      <c r="AD58" s="192">
        <f t="shared" si="24"/>
        <v>0</v>
      </c>
      <c r="AE58" s="192">
        <f t="shared" si="14"/>
        <v>0</v>
      </c>
      <c r="AF58" s="192">
        <f t="shared" si="15"/>
        <v>0</v>
      </c>
    </row>
    <row r="59" spans="1:32" x14ac:dyDescent="0.25">
      <c r="A59" s="196" t="b">
        <f t="shared" ref="A59:A122" si="25">IF(AND(B59&lt;&gt;0,C59&lt;&gt;0),IF(D59&lt;&gt;0,CONCATENATE(B59,"-",C59,"-",D59),CONCATENATE(B59,"-",C59)))</f>
        <v>0</v>
      </c>
      <c r="B59" s="201"/>
      <c r="C59" s="202"/>
      <c r="D59" s="202"/>
      <c r="E59" s="202"/>
      <c r="F59" s="202"/>
      <c r="G59" s="201"/>
      <c r="H59" s="127" t="str">
        <f t="shared" si="19"/>
        <v>Agr ungültig</v>
      </c>
      <c r="I59" s="127" t="str">
        <f t="shared" si="20"/>
        <v>Agr ungültig</v>
      </c>
      <c r="J59" s="202" t="str">
        <f t="shared" si="21"/>
        <v>Agr ungültig</v>
      </c>
      <c r="K59" s="197" t="str">
        <f>IF(D_SAV!$C59&lt;=2005,"ja","nein")</f>
        <v>ja</v>
      </c>
      <c r="L59" s="201" t="str">
        <f>IFERROR(VLOOKUP(D_SAV!$B59,A_Stammdaten!$I$6:$K$105,3,FALSE),"")</f>
        <v/>
      </c>
      <c r="M59" s="206"/>
      <c r="N59" s="206"/>
      <c r="O59" s="207"/>
      <c r="P59" s="207"/>
      <c r="Q59" s="207"/>
      <c r="R59" s="207"/>
      <c r="S59" s="194">
        <f>IF(V59=0,0,IF(A_Stammdaten!$B$12-$C59&lt;0,0,SUM(D_SAV!P59:Q59)-D_SAV!R59))</f>
        <v>0</v>
      </c>
      <c r="T59" s="207"/>
      <c r="U59" s="194">
        <f t="shared" ref="U59:U122" si="26">IF(OR(G59="Anlagen im Bau/geleistete Anzahlungen des Sachanlagevermögens",G59="geleistete Anzahlungen des immateriellen Vermögens"),S59,S59+T59)</f>
        <v>0</v>
      </c>
      <c r="V59" s="240">
        <f>IF(OR($B59=0,$C59=0,$J59=0,$J59="Agr ungültig"),0,IF($J59="keine","keine",IF(A_Stammdaten!$B$12-$C59&lt;0,0,MAX(0,$J59-(A_Stammdaten!$B$12-D_SAV!$C59)))))</f>
        <v>0</v>
      </c>
      <c r="W59" s="167">
        <f t="shared" ref="W59:W122" si="27">IF(G59="Anlagen im Bau/geleistete Anzahlungen des Sachanlagevermögens",0,S59+T59-X59)</f>
        <v>0</v>
      </c>
      <c r="X59" s="167">
        <f t="shared" ref="X59:X122" si="28">IF(V59=0,0,IF(V59="keine",S59+T59,(S59+T59)/V59*(V59-1)))</f>
        <v>0</v>
      </c>
      <c r="Y59" s="209">
        <v>1</v>
      </c>
      <c r="Z59" s="167">
        <f t="shared" ref="Z59:Z122" si="29">S59*Y59</f>
        <v>0</v>
      </c>
      <c r="AA59" s="167">
        <f t="shared" ref="AA59:AA122" si="30">W59*Y59</f>
        <v>0</v>
      </c>
      <c r="AB59" s="167">
        <f t="shared" ref="AB59:AB122" si="31">X59*Y59</f>
        <v>0</v>
      </c>
      <c r="AC59" s="195">
        <f t="shared" si="23"/>
        <v>0</v>
      </c>
      <c r="AD59" s="192">
        <f t="shared" ref="AD59:AD122" si="32">$AC59*Z59</f>
        <v>0</v>
      </c>
      <c r="AE59" s="192">
        <f t="shared" ref="AE59:AE122" si="33">$AC59*AA59</f>
        <v>0</v>
      </c>
      <c r="AF59" s="192">
        <f t="shared" ref="AF59:AF122" si="34">$AC59*AB59</f>
        <v>0</v>
      </c>
    </row>
    <row r="60" spans="1:32" x14ac:dyDescent="0.25">
      <c r="A60" s="196" t="b">
        <f t="shared" si="25"/>
        <v>0</v>
      </c>
      <c r="B60" s="201"/>
      <c r="C60" s="202"/>
      <c r="D60" s="202"/>
      <c r="E60" s="202"/>
      <c r="F60" s="202"/>
      <c r="G60" s="201"/>
      <c r="H60" s="127" t="str">
        <f t="shared" si="19"/>
        <v>Agr ungültig</v>
      </c>
      <c r="I60" s="127" t="str">
        <f t="shared" si="20"/>
        <v>Agr ungültig</v>
      </c>
      <c r="J60" s="202" t="str">
        <f t="shared" si="21"/>
        <v>Agr ungültig</v>
      </c>
      <c r="K60" s="197" t="str">
        <f>IF(D_SAV!$C60&lt;=2005,"ja","nein")</f>
        <v>ja</v>
      </c>
      <c r="L60" s="201" t="str">
        <f>IFERROR(VLOOKUP(D_SAV!$B60,A_Stammdaten!$I$6:$K$105,3,FALSE),"")</f>
        <v/>
      </c>
      <c r="M60" s="206"/>
      <c r="N60" s="206"/>
      <c r="O60" s="207"/>
      <c r="P60" s="207"/>
      <c r="Q60" s="207"/>
      <c r="R60" s="207"/>
      <c r="S60" s="194">
        <f>IF(V60=0,0,IF(A_Stammdaten!$B$12-$C60&lt;0,0,SUM(D_SAV!P60:Q60)-D_SAV!R60))</f>
        <v>0</v>
      </c>
      <c r="T60" s="207"/>
      <c r="U60" s="194">
        <f t="shared" si="26"/>
        <v>0</v>
      </c>
      <c r="V60" s="240">
        <f>IF(OR($B60=0,$C60=0,$J60=0,$J60="Agr ungültig"),0,IF($J60="keine","keine",IF(A_Stammdaten!$B$12-$C60&lt;0,0,MAX(0,$J60-(A_Stammdaten!$B$12-D_SAV!$C60)))))</f>
        <v>0</v>
      </c>
      <c r="W60" s="167">
        <f t="shared" si="27"/>
        <v>0</v>
      </c>
      <c r="X60" s="167">
        <f t="shared" si="28"/>
        <v>0</v>
      </c>
      <c r="Y60" s="209">
        <v>1</v>
      </c>
      <c r="Z60" s="167">
        <f t="shared" si="29"/>
        <v>0</v>
      </c>
      <c r="AA60" s="167">
        <f t="shared" si="30"/>
        <v>0</v>
      </c>
      <c r="AB60" s="167">
        <f t="shared" si="31"/>
        <v>0</v>
      </c>
      <c r="AC60" s="195">
        <f t="shared" si="23"/>
        <v>0</v>
      </c>
      <c r="AD60" s="192">
        <f t="shared" si="32"/>
        <v>0</v>
      </c>
      <c r="AE60" s="192">
        <f t="shared" si="33"/>
        <v>0</v>
      </c>
      <c r="AF60" s="192">
        <f t="shared" si="34"/>
        <v>0</v>
      </c>
    </row>
    <row r="61" spans="1:32" x14ac:dyDescent="0.25">
      <c r="A61" s="198" t="b">
        <f t="shared" si="25"/>
        <v>0</v>
      </c>
      <c r="B61" s="204"/>
      <c r="C61" s="205"/>
      <c r="D61" s="205"/>
      <c r="E61" s="205"/>
      <c r="F61" s="205"/>
      <c r="G61" s="204"/>
      <c r="H61" s="127" t="str">
        <f t="shared" si="19"/>
        <v>Agr ungültig</v>
      </c>
      <c r="I61" s="127" t="str">
        <f t="shared" si="20"/>
        <v>Agr ungültig</v>
      </c>
      <c r="J61" s="205" t="str">
        <f t="shared" si="21"/>
        <v>Agr ungültig</v>
      </c>
      <c r="K61" s="197" t="str">
        <f>IF(D_SAV!$C61&lt;=2005,"ja","nein")</f>
        <v>ja</v>
      </c>
      <c r="L61" s="204" t="str">
        <f>IFERROR(VLOOKUP(D_SAV!$B61,A_Stammdaten!$I$6:$K$105,3,FALSE),"")</f>
        <v/>
      </c>
      <c r="M61" s="208"/>
      <c r="N61" s="208"/>
      <c r="O61" s="207"/>
      <c r="P61" s="207"/>
      <c r="Q61" s="207"/>
      <c r="R61" s="207"/>
      <c r="S61" s="194">
        <f>IF(V61=0,0,IF(A_Stammdaten!$B$12-$C61&lt;0,0,SUM(D_SAV!P61:Q61)-D_SAV!R61))</f>
        <v>0</v>
      </c>
      <c r="T61" s="207"/>
      <c r="U61" s="194">
        <f t="shared" si="26"/>
        <v>0</v>
      </c>
      <c r="V61" s="240">
        <f>IF(OR($B61=0,$C61=0,$J61=0,$J61="Agr ungültig"),0,IF($J61="keine","keine",IF(A_Stammdaten!$B$12-$C61&lt;0,0,MAX(0,$J61-(A_Stammdaten!$B$12-D_SAV!$C61)))))</f>
        <v>0</v>
      </c>
      <c r="W61" s="167">
        <f t="shared" si="27"/>
        <v>0</v>
      </c>
      <c r="X61" s="167">
        <f t="shared" si="28"/>
        <v>0</v>
      </c>
      <c r="Y61" s="209">
        <v>1</v>
      </c>
      <c r="Z61" s="167">
        <f t="shared" si="29"/>
        <v>0</v>
      </c>
      <c r="AA61" s="167">
        <f t="shared" si="30"/>
        <v>0</v>
      </c>
      <c r="AB61" s="167">
        <f t="shared" si="31"/>
        <v>0</v>
      </c>
      <c r="AC61" s="195">
        <f t="shared" si="23"/>
        <v>0</v>
      </c>
      <c r="AD61" s="192">
        <f t="shared" si="32"/>
        <v>0</v>
      </c>
      <c r="AE61" s="192">
        <f t="shared" si="33"/>
        <v>0</v>
      </c>
      <c r="AF61" s="192">
        <f t="shared" si="34"/>
        <v>0</v>
      </c>
    </row>
    <row r="62" spans="1:32" x14ac:dyDescent="0.25">
      <c r="A62" s="196" t="b">
        <f t="shared" si="25"/>
        <v>0</v>
      </c>
      <c r="B62" s="201"/>
      <c r="C62" s="202"/>
      <c r="D62" s="202"/>
      <c r="E62" s="202"/>
      <c r="F62" s="202"/>
      <c r="G62" s="201"/>
      <c r="H62" s="127" t="str">
        <f t="shared" si="19"/>
        <v>Agr ungültig</v>
      </c>
      <c r="I62" s="127" t="str">
        <f t="shared" si="20"/>
        <v>Agr ungültig</v>
      </c>
      <c r="J62" s="202" t="str">
        <f t="shared" si="21"/>
        <v>Agr ungültig</v>
      </c>
      <c r="K62" s="197" t="str">
        <f>IF(D_SAV!$C62&lt;=2005,"ja","nein")</f>
        <v>ja</v>
      </c>
      <c r="L62" s="201" t="str">
        <f>IFERROR(VLOOKUP(D_SAV!$B62,A_Stammdaten!$I$6:$K$105,3,FALSE),"")</f>
        <v/>
      </c>
      <c r="M62" s="206"/>
      <c r="N62" s="206"/>
      <c r="O62" s="207"/>
      <c r="P62" s="207"/>
      <c r="Q62" s="207"/>
      <c r="R62" s="207"/>
      <c r="S62" s="194">
        <f>IF(V62=0,0,IF(A_Stammdaten!$B$12-$C62&lt;0,0,SUM(D_SAV!P62:Q62)-D_SAV!R62))</f>
        <v>0</v>
      </c>
      <c r="T62" s="207"/>
      <c r="U62" s="194">
        <f t="shared" si="26"/>
        <v>0</v>
      </c>
      <c r="V62" s="240">
        <f>IF(OR($B62=0,$C62=0,$J62=0,$J62="Agr ungültig"),0,IF($J62="keine","keine",IF(A_Stammdaten!$B$12-$C62&lt;0,0,MAX(0,$J62-(A_Stammdaten!$B$12-D_SAV!$C62)))))</f>
        <v>0</v>
      </c>
      <c r="W62" s="167">
        <f t="shared" si="27"/>
        <v>0</v>
      </c>
      <c r="X62" s="167">
        <f t="shared" si="28"/>
        <v>0</v>
      </c>
      <c r="Y62" s="209">
        <v>1</v>
      </c>
      <c r="Z62" s="167">
        <f t="shared" si="29"/>
        <v>0</v>
      </c>
      <c r="AA62" s="167">
        <f t="shared" si="30"/>
        <v>0</v>
      </c>
      <c r="AB62" s="167">
        <f t="shared" si="31"/>
        <v>0</v>
      </c>
      <c r="AC62" s="195">
        <f t="shared" si="23"/>
        <v>0</v>
      </c>
      <c r="AD62" s="192">
        <f t="shared" si="32"/>
        <v>0</v>
      </c>
      <c r="AE62" s="192">
        <f t="shared" si="33"/>
        <v>0</v>
      </c>
      <c r="AF62" s="192">
        <f t="shared" si="34"/>
        <v>0</v>
      </c>
    </row>
    <row r="63" spans="1:32" x14ac:dyDescent="0.25">
      <c r="A63" s="196" t="b">
        <f t="shared" si="25"/>
        <v>0</v>
      </c>
      <c r="B63" s="201"/>
      <c r="C63" s="202"/>
      <c r="D63" s="202"/>
      <c r="E63" s="202"/>
      <c r="F63" s="202"/>
      <c r="G63" s="201"/>
      <c r="H63" s="127" t="str">
        <f t="shared" si="19"/>
        <v>Agr ungültig</v>
      </c>
      <c r="I63" s="127" t="str">
        <f t="shared" si="20"/>
        <v>Agr ungültig</v>
      </c>
      <c r="J63" s="202" t="str">
        <f t="shared" si="21"/>
        <v>Agr ungültig</v>
      </c>
      <c r="K63" s="197" t="str">
        <f>IF(D_SAV!$C63&lt;=2005,"ja","nein")</f>
        <v>ja</v>
      </c>
      <c r="L63" s="201" t="str">
        <f>IFERROR(VLOOKUP(D_SAV!$B63,A_Stammdaten!$I$6:$K$105,3,FALSE),"")</f>
        <v/>
      </c>
      <c r="M63" s="206"/>
      <c r="N63" s="206"/>
      <c r="O63" s="207"/>
      <c r="P63" s="207"/>
      <c r="Q63" s="207"/>
      <c r="R63" s="207"/>
      <c r="S63" s="194">
        <f>IF(V63=0,0,IF(A_Stammdaten!$B$12-$C63&lt;0,0,SUM(D_SAV!P63:Q63)-D_SAV!R63))</f>
        <v>0</v>
      </c>
      <c r="T63" s="207"/>
      <c r="U63" s="194">
        <f t="shared" si="26"/>
        <v>0</v>
      </c>
      <c r="V63" s="240">
        <f>IF(OR($B63=0,$C63=0,$J63=0,$J63="Agr ungültig"),0,IF($J63="keine","keine",IF(A_Stammdaten!$B$12-$C63&lt;0,0,MAX(0,$J63-(A_Stammdaten!$B$12-D_SAV!$C63)))))</f>
        <v>0</v>
      </c>
      <c r="W63" s="167">
        <f t="shared" si="27"/>
        <v>0</v>
      </c>
      <c r="X63" s="167">
        <f t="shared" si="28"/>
        <v>0</v>
      </c>
      <c r="Y63" s="209">
        <v>1</v>
      </c>
      <c r="Z63" s="167">
        <f t="shared" si="29"/>
        <v>0</v>
      </c>
      <c r="AA63" s="167">
        <f t="shared" si="30"/>
        <v>0</v>
      </c>
      <c r="AB63" s="167">
        <f t="shared" si="31"/>
        <v>0</v>
      </c>
      <c r="AC63" s="195">
        <f t="shared" si="23"/>
        <v>0</v>
      </c>
      <c r="AD63" s="192">
        <f t="shared" si="32"/>
        <v>0</v>
      </c>
      <c r="AE63" s="192">
        <f t="shared" si="33"/>
        <v>0</v>
      </c>
      <c r="AF63" s="192">
        <f t="shared" si="34"/>
        <v>0</v>
      </c>
    </row>
    <row r="64" spans="1:32" x14ac:dyDescent="0.25">
      <c r="A64" s="198" t="b">
        <f t="shared" si="25"/>
        <v>0</v>
      </c>
      <c r="B64" s="204"/>
      <c r="C64" s="205"/>
      <c r="D64" s="205"/>
      <c r="E64" s="205"/>
      <c r="F64" s="205"/>
      <c r="G64" s="204"/>
      <c r="H64" s="127" t="str">
        <f t="shared" si="19"/>
        <v>Agr ungültig</v>
      </c>
      <c r="I64" s="127" t="str">
        <f t="shared" si="20"/>
        <v>Agr ungültig</v>
      </c>
      <c r="J64" s="205" t="str">
        <f t="shared" si="21"/>
        <v>Agr ungültig</v>
      </c>
      <c r="K64" s="197" t="str">
        <f>IF(D_SAV!$C64&lt;=2005,"ja","nein")</f>
        <v>ja</v>
      </c>
      <c r="L64" s="204" t="str">
        <f>IFERROR(VLOOKUP(D_SAV!$B64,A_Stammdaten!$I$6:$K$105,3,FALSE),"")</f>
        <v/>
      </c>
      <c r="M64" s="208"/>
      <c r="N64" s="208"/>
      <c r="O64" s="207"/>
      <c r="P64" s="207"/>
      <c r="Q64" s="207"/>
      <c r="R64" s="207"/>
      <c r="S64" s="194">
        <f>IF(V64=0,0,IF(A_Stammdaten!$B$12-$C64&lt;0,0,SUM(D_SAV!P64:Q64)-D_SAV!R64))</f>
        <v>0</v>
      </c>
      <c r="T64" s="207"/>
      <c r="U64" s="194">
        <f t="shared" si="26"/>
        <v>0</v>
      </c>
      <c r="V64" s="240">
        <f>IF(OR($B64=0,$C64=0,$J64=0,$J64="Agr ungültig"),0,IF($J64="keine","keine",IF(A_Stammdaten!$B$12-$C64&lt;0,0,MAX(0,$J64-(A_Stammdaten!$B$12-D_SAV!$C64)))))</f>
        <v>0</v>
      </c>
      <c r="W64" s="167">
        <f t="shared" si="27"/>
        <v>0</v>
      </c>
      <c r="X64" s="167">
        <f t="shared" si="28"/>
        <v>0</v>
      </c>
      <c r="Y64" s="209">
        <v>1</v>
      </c>
      <c r="Z64" s="167">
        <f t="shared" si="29"/>
        <v>0</v>
      </c>
      <c r="AA64" s="167">
        <f t="shared" si="30"/>
        <v>0</v>
      </c>
      <c r="AB64" s="167">
        <f t="shared" si="31"/>
        <v>0</v>
      </c>
      <c r="AC64" s="195">
        <f t="shared" si="23"/>
        <v>0</v>
      </c>
      <c r="AD64" s="192">
        <f t="shared" si="32"/>
        <v>0</v>
      </c>
      <c r="AE64" s="192">
        <f t="shared" si="33"/>
        <v>0</v>
      </c>
      <c r="AF64" s="192">
        <f t="shared" si="34"/>
        <v>0</v>
      </c>
    </row>
    <row r="65" spans="1:32" x14ac:dyDescent="0.25">
      <c r="A65" s="196" t="b">
        <f t="shared" si="25"/>
        <v>0</v>
      </c>
      <c r="B65" s="201"/>
      <c r="C65" s="202"/>
      <c r="D65" s="202"/>
      <c r="E65" s="202"/>
      <c r="F65" s="202"/>
      <c r="G65" s="201"/>
      <c r="H65" s="127" t="str">
        <f t="shared" si="19"/>
        <v>Agr ungültig</v>
      </c>
      <c r="I65" s="127" t="str">
        <f t="shared" si="20"/>
        <v>Agr ungültig</v>
      </c>
      <c r="J65" s="202" t="str">
        <f t="shared" si="21"/>
        <v>Agr ungültig</v>
      </c>
      <c r="K65" s="197" t="str">
        <f>IF(D_SAV!$C65&lt;=2005,"ja","nein")</f>
        <v>ja</v>
      </c>
      <c r="L65" s="201" t="str">
        <f>IFERROR(VLOOKUP(D_SAV!$B65,A_Stammdaten!$I$6:$K$105,3,FALSE),"")</f>
        <v/>
      </c>
      <c r="M65" s="206"/>
      <c r="N65" s="206"/>
      <c r="O65" s="207"/>
      <c r="P65" s="207"/>
      <c r="Q65" s="207"/>
      <c r="R65" s="207"/>
      <c r="S65" s="194">
        <f>IF(V65=0,0,IF(A_Stammdaten!$B$12-$C65&lt;0,0,SUM(D_SAV!P65:Q65)-D_SAV!R65))</f>
        <v>0</v>
      </c>
      <c r="T65" s="207"/>
      <c r="U65" s="194">
        <f t="shared" si="26"/>
        <v>0</v>
      </c>
      <c r="V65" s="240">
        <f>IF(OR($B65=0,$C65=0,$J65=0,$J65="Agr ungültig"),0,IF($J65="keine","keine",IF(A_Stammdaten!$B$12-$C65&lt;0,0,MAX(0,$J65-(A_Stammdaten!$B$12-D_SAV!$C65)))))</f>
        <v>0</v>
      </c>
      <c r="W65" s="167">
        <f t="shared" si="27"/>
        <v>0</v>
      </c>
      <c r="X65" s="167">
        <f t="shared" si="28"/>
        <v>0</v>
      </c>
      <c r="Y65" s="209">
        <v>1</v>
      </c>
      <c r="Z65" s="167">
        <f t="shared" si="29"/>
        <v>0</v>
      </c>
      <c r="AA65" s="167">
        <f t="shared" si="30"/>
        <v>0</v>
      </c>
      <c r="AB65" s="167">
        <f t="shared" si="31"/>
        <v>0</v>
      </c>
      <c r="AC65" s="195">
        <f t="shared" si="23"/>
        <v>0</v>
      </c>
      <c r="AD65" s="192">
        <f t="shared" si="32"/>
        <v>0</v>
      </c>
      <c r="AE65" s="192">
        <f t="shared" si="33"/>
        <v>0</v>
      </c>
      <c r="AF65" s="192">
        <f t="shared" si="34"/>
        <v>0</v>
      </c>
    </row>
    <row r="66" spans="1:32" x14ac:dyDescent="0.25">
      <c r="A66" s="196" t="b">
        <f t="shared" si="25"/>
        <v>0</v>
      </c>
      <c r="B66" s="201"/>
      <c r="C66" s="202"/>
      <c r="D66" s="202"/>
      <c r="E66" s="202"/>
      <c r="F66" s="202"/>
      <c r="G66" s="201"/>
      <c r="H66" s="127" t="str">
        <f t="shared" si="19"/>
        <v>Agr ungültig</v>
      </c>
      <c r="I66" s="127" t="str">
        <f t="shared" si="20"/>
        <v>Agr ungültig</v>
      </c>
      <c r="J66" s="202" t="str">
        <f t="shared" si="21"/>
        <v>Agr ungültig</v>
      </c>
      <c r="K66" s="197" t="str">
        <f>IF(D_SAV!$C66&lt;=2005,"ja","nein")</f>
        <v>ja</v>
      </c>
      <c r="L66" s="201" t="str">
        <f>IFERROR(VLOOKUP(D_SAV!$B66,A_Stammdaten!$I$6:$K$105,3,FALSE),"")</f>
        <v/>
      </c>
      <c r="M66" s="206"/>
      <c r="N66" s="206"/>
      <c r="O66" s="207"/>
      <c r="P66" s="207"/>
      <c r="Q66" s="207"/>
      <c r="R66" s="207"/>
      <c r="S66" s="194">
        <f>IF(V66=0,0,IF(A_Stammdaten!$B$12-$C66&lt;0,0,SUM(D_SAV!P66:Q66)-D_SAV!R66))</f>
        <v>0</v>
      </c>
      <c r="T66" s="207"/>
      <c r="U66" s="194">
        <f t="shared" si="26"/>
        <v>0</v>
      </c>
      <c r="V66" s="240">
        <f>IF(OR($B66=0,$C66=0,$J66=0,$J66="Agr ungültig"),0,IF($J66="keine","keine",IF(A_Stammdaten!$B$12-$C66&lt;0,0,MAX(0,$J66-(A_Stammdaten!$B$12-D_SAV!$C66)))))</f>
        <v>0</v>
      </c>
      <c r="W66" s="167">
        <f t="shared" si="27"/>
        <v>0</v>
      </c>
      <c r="X66" s="167">
        <f t="shared" si="28"/>
        <v>0</v>
      </c>
      <c r="Y66" s="209">
        <v>1</v>
      </c>
      <c r="Z66" s="167">
        <f t="shared" si="29"/>
        <v>0</v>
      </c>
      <c r="AA66" s="167">
        <f t="shared" si="30"/>
        <v>0</v>
      </c>
      <c r="AB66" s="167">
        <f t="shared" si="31"/>
        <v>0</v>
      </c>
      <c r="AC66" s="195">
        <f t="shared" si="23"/>
        <v>0</v>
      </c>
      <c r="AD66" s="192">
        <f t="shared" si="32"/>
        <v>0</v>
      </c>
      <c r="AE66" s="192">
        <f t="shared" si="33"/>
        <v>0</v>
      </c>
      <c r="AF66" s="192">
        <f t="shared" si="34"/>
        <v>0</v>
      </c>
    </row>
    <row r="67" spans="1:32" x14ac:dyDescent="0.25">
      <c r="A67" s="198" t="b">
        <f t="shared" si="25"/>
        <v>0</v>
      </c>
      <c r="B67" s="204"/>
      <c r="C67" s="205"/>
      <c r="D67" s="205"/>
      <c r="E67" s="205"/>
      <c r="F67" s="205"/>
      <c r="G67" s="204"/>
      <c r="H67" s="127" t="str">
        <f t="shared" si="19"/>
        <v>Agr ungültig</v>
      </c>
      <c r="I67" s="127" t="str">
        <f t="shared" si="20"/>
        <v>Agr ungültig</v>
      </c>
      <c r="J67" s="205" t="str">
        <f t="shared" si="21"/>
        <v>Agr ungültig</v>
      </c>
      <c r="K67" s="197" t="str">
        <f>IF(D_SAV!$C67&lt;=2005,"ja","nein")</f>
        <v>ja</v>
      </c>
      <c r="L67" s="204" t="str">
        <f>IFERROR(VLOOKUP(D_SAV!$B67,A_Stammdaten!$I$6:$K$105,3,FALSE),"")</f>
        <v/>
      </c>
      <c r="M67" s="208"/>
      <c r="N67" s="208"/>
      <c r="O67" s="207"/>
      <c r="P67" s="207"/>
      <c r="Q67" s="207"/>
      <c r="R67" s="207"/>
      <c r="S67" s="194">
        <f>IF(V67=0,0,IF(A_Stammdaten!$B$12-$C67&lt;0,0,SUM(D_SAV!P67:Q67)-D_SAV!R67))</f>
        <v>0</v>
      </c>
      <c r="T67" s="207"/>
      <c r="U67" s="194">
        <f t="shared" si="26"/>
        <v>0</v>
      </c>
      <c r="V67" s="240">
        <f>IF(OR($B67=0,$C67=0,$J67=0,$J67="Agr ungültig"),0,IF($J67="keine","keine",IF(A_Stammdaten!$B$12-$C67&lt;0,0,MAX(0,$J67-(A_Stammdaten!$B$12-D_SAV!$C67)))))</f>
        <v>0</v>
      </c>
      <c r="W67" s="167">
        <f t="shared" si="27"/>
        <v>0</v>
      </c>
      <c r="X67" s="167">
        <f t="shared" si="28"/>
        <v>0</v>
      </c>
      <c r="Y67" s="209">
        <v>1</v>
      </c>
      <c r="Z67" s="167">
        <f t="shared" si="29"/>
        <v>0</v>
      </c>
      <c r="AA67" s="167">
        <f t="shared" si="30"/>
        <v>0</v>
      </c>
      <c r="AB67" s="167">
        <f t="shared" si="31"/>
        <v>0</v>
      </c>
      <c r="AC67" s="195">
        <f t="shared" si="23"/>
        <v>0</v>
      </c>
      <c r="AD67" s="192">
        <f t="shared" si="32"/>
        <v>0</v>
      </c>
      <c r="AE67" s="192">
        <f t="shared" si="33"/>
        <v>0</v>
      </c>
      <c r="AF67" s="192">
        <f t="shared" si="34"/>
        <v>0</v>
      </c>
    </row>
    <row r="68" spans="1:32" x14ac:dyDescent="0.25">
      <c r="A68" s="196" t="b">
        <f t="shared" si="25"/>
        <v>0</v>
      </c>
      <c r="B68" s="201"/>
      <c r="C68" s="202"/>
      <c r="D68" s="202"/>
      <c r="E68" s="202"/>
      <c r="F68" s="202"/>
      <c r="G68" s="201"/>
      <c r="H68" s="127" t="str">
        <f t="shared" si="19"/>
        <v>Agr ungültig</v>
      </c>
      <c r="I68" s="127" t="str">
        <f t="shared" si="20"/>
        <v>Agr ungültig</v>
      </c>
      <c r="J68" s="202" t="str">
        <f t="shared" si="21"/>
        <v>Agr ungültig</v>
      </c>
      <c r="K68" s="197" t="str">
        <f>IF(D_SAV!$C68&lt;=2005,"ja","nein")</f>
        <v>ja</v>
      </c>
      <c r="L68" s="201" t="str">
        <f>IFERROR(VLOOKUP(D_SAV!$B68,A_Stammdaten!$I$6:$K$105,3,FALSE),"")</f>
        <v/>
      </c>
      <c r="M68" s="206"/>
      <c r="N68" s="206"/>
      <c r="O68" s="207"/>
      <c r="P68" s="207"/>
      <c r="Q68" s="207"/>
      <c r="R68" s="207"/>
      <c r="S68" s="194">
        <f>IF(V68=0,0,IF(A_Stammdaten!$B$12-$C68&lt;0,0,SUM(D_SAV!P68:Q68)-D_SAV!R68))</f>
        <v>0</v>
      </c>
      <c r="T68" s="207"/>
      <c r="U68" s="194">
        <f t="shared" si="26"/>
        <v>0</v>
      </c>
      <c r="V68" s="240">
        <f>IF(OR($B68=0,$C68=0,$J68=0,$J68="Agr ungültig"),0,IF($J68="keine","keine",IF(A_Stammdaten!$B$12-$C68&lt;0,0,MAX(0,$J68-(A_Stammdaten!$B$12-D_SAV!$C68)))))</f>
        <v>0</v>
      </c>
      <c r="W68" s="167">
        <f t="shared" si="27"/>
        <v>0</v>
      </c>
      <c r="X68" s="167">
        <f t="shared" si="28"/>
        <v>0</v>
      </c>
      <c r="Y68" s="209">
        <v>1</v>
      </c>
      <c r="Z68" s="167">
        <f t="shared" si="29"/>
        <v>0</v>
      </c>
      <c r="AA68" s="167">
        <f t="shared" si="30"/>
        <v>0</v>
      </c>
      <c r="AB68" s="167">
        <f t="shared" si="31"/>
        <v>0</v>
      </c>
      <c r="AC68" s="195">
        <f t="shared" si="23"/>
        <v>0</v>
      </c>
      <c r="AD68" s="192">
        <f t="shared" si="32"/>
        <v>0</v>
      </c>
      <c r="AE68" s="192">
        <f t="shared" si="33"/>
        <v>0</v>
      </c>
      <c r="AF68" s="192">
        <f t="shared" si="34"/>
        <v>0</v>
      </c>
    </row>
    <row r="69" spans="1:32" x14ac:dyDescent="0.25">
      <c r="A69" s="196" t="b">
        <f t="shared" si="25"/>
        <v>0</v>
      </c>
      <c r="B69" s="201"/>
      <c r="C69" s="202"/>
      <c r="D69" s="202"/>
      <c r="E69" s="202"/>
      <c r="F69" s="202"/>
      <c r="G69" s="201"/>
      <c r="H69" s="127" t="str">
        <f t="shared" si="19"/>
        <v>Agr ungültig</v>
      </c>
      <c r="I69" s="127" t="str">
        <f t="shared" si="20"/>
        <v>Agr ungültig</v>
      </c>
      <c r="J69" s="202" t="str">
        <f t="shared" si="21"/>
        <v>Agr ungültig</v>
      </c>
      <c r="K69" s="197" t="str">
        <f>IF(D_SAV!$C69&lt;=2005,"ja","nein")</f>
        <v>ja</v>
      </c>
      <c r="L69" s="201" t="str">
        <f>IFERROR(VLOOKUP(D_SAV!$B69,A_Stammdaten!$I$6:$K$105,3,FALSE),"")</f>
        <v/>
      </c>
      <c r="M69" s="206"/>
      <c r="N69" s="206"/>
      <c r="O69" s="207"/>
      <c r="P69" s="207"/>
      <c r="Q69" s="207"/>
      <c r="R69" s="207"/>
      <c r="S69" s="194">
        <f>IF(V69=0,0,IF(A_Stammdaten!$B$12-$C69&lt;0,0,SUM(D_SAV!P69:Q69)-D_SAV!R69))</f>
        <v>0</v>
      </c>
      <c r="T69" s="207"/>
      <c r="U69" s="194">
        <f t="shared" si="26"/>
        <v>0</v>
      </c>
      <c r="V69" s="240">
        <f>IF(OR($B69=0,$C69=0,$J69=0,$J69="Agr ungültig"),0,IF($J69="keine","keine",IF(A_Stammdaten!$B$12-$C69&lt;0,0,MAX(0,$J69-(A_Stammdaten!$B$12-D_SAV!$C69)))))</f>
        <v>0</v>
      </c>
      <c r="W69" s="167">
        <f t="shared" si="27"/>
        <v>0</v>
      </c>
      <c r="X69" s="167">
        <f t="shared" si="28"/>
        <v>0</v>
      </c>
      <c r="Y69" s="209">
        <v>1</v>
      </c>
      <c r="Z69" s="167">
        <f t="shared" si="29"/>
        <v>0</v>
      </c>
      <c r="AA69" s="167">
        <f t="shared" si="30"/>
        <v>0</v>
      </c>
      <c r="AB69" s="167">
        <f t="shared" si="31"/>
        <v>0</v>
      </c>
      <c r="AC69" s="195">
        <f t="shared" si="23"/>
        <v>0</v>
      </c>
      <c r="AD69" s="192">
        <f t="shared" si="32"/>
        <v>0</v>
      </c>
      <c r="AE69" s="192">
        <f t="shared" si="33"/>
        <v>0</v>
      </c>
      <c r="AF69" s="192">
        <f t="shared" si="34"/>
        <v>0</v>
      </c>
    </row>
    <row r="70" spans="1:32" x14ac:dyDescent="0.25">
      <c r="A70" s="198" t="b">
        <f t="shared" si="25"/>
        <v>0</v>
      </c>
      <c r="B70" s="204"/>
      <c r="C70" s="205"/>
      <c r="D70" s="205"/>
      <c r="E70" s="205"/>
      <c r="F70" s="205"/>
      <c r="G70" s="204"/>
      <c r="H70" s="127" t="str">
        <f t="shared" si="19"/>
        <v>Agr ungültig</v>
      </c>
      <c r="I70" s="127" t="str">
        <f t="shared" si="20"/>
        <v>Agr ungültig</v>
      </c>
      <c r="J70" s="205" t="str">
        <f t="shared" si="21"/>
        <v>Agr ungültig</v>
      </c>
      <c r="K70" s="197" t="str">
        <f>IF(D_SAV!$C70&lt;=2005,"ja","nein")</f>
        <v>ja</v>
      </c>
      <c r="L70" s="204" t="str">
        <f>IFERROR(VLOOKUP(D_SAV!$B70,A_Stammdaten!$I$6:$K$105,3,FALSE),"")</f>
        <v/>
      </c>
      <c r="M70" s="208"/>
      <c r="N70" s="208"/>
      <c r="O70" s="207"/>
      <c r="P70" s="207"/>
      <c r="Q70" s="207"/>
      <c r="R70" s="207"/>
      <c r="S70" s="194">
        <f>IF(V70=0,0,IF(A_Stammdaten!$B$12-$C70&lt;0,0,SUM(D_SAV!P70:Q70)-D_SAV!R70))</f>
        <v>0</v>
      </c>
      <c r="T70" s="207"/>
      <c r="U70" s="194">
        <f t="shared" si="26"/>
        <v>0</v>
      </c>
      <c r="V70" s="240">
        <f>IF(OR($B70=0,$C70=0,$J70=0,$J70="Agr ungültig"),0,IF($J70="keine","keine",IF(A_Stammdaten!$B$12-$C70&lt;0,0,MAX(0,$J70-(A_Stammdaten!$B$12-D_SAV!$C70)))))</f>
        <v>0</v>
      </c>
      <c r="W70" s="167">
        <f t="shared" si="27"/>
        <v>0</v>
      </c>
      <c r="X70" s="167">
        <f t="shared" si="28"/>
        <v>0</v>
      </c>
      <c r="Y70" s="209">
        <v>1</v>
      </c>
      <c r="Z70" s="167">
        <f t="shared" si="29"/>
        <v>0</v>
      </c>
      <c r="AA70" s="167">
        <f t="shared" si="30"/>
        <v>0</v>
      </c>
      <c r="AB70" s="167">
        <f t="shared" si="31"/>
        <v>0</v>
      </c>
      <c r="AC70" s="195">
        <f t="shared" si="23"/>
        <v>0</v>
      </c>
      <c r="AD70" s="192">
        <f t="shared" si="32"/>
        <v>0</v>
      </c>
      <c r="AE70" s="192">
        <f t="shared" si="33"/>
        <v>0</v>
      </c>
      <c r="AF70" s="192">
        <f t="shared" si="34"/>
        <v>0</v>
      </c>
    </row>
    <row r="71" spans="1:32" x14ac:dyDescent="0.25">
      <c r="A71" s="196" t="b">
        <f t="shared" si="25"/>
        <v>0</v>
      </c>
      <c r="B71" s="201"/>
      <c r="C71" s="202"/>
      <c r="D71" s="202"/>
      <c r="E71" s="202"/>
      <c r="F71" s="202"/>
      <c r="G71" s="201"/>
      <c r="H71" s="127" t="str">
        <f t="shared" si="19"/>
        <v>Agr ungültig</v>
      </c>
      <c r="I71" s="127" t="str">
        <f t="shared" si="20"/>
        <v>Agr ungültig</v>
      </c>
      <c r="J71" s="202" t="str">
        <f t="shared" si="21"/>
        <v>Agr ungültig</v>
      </c>
      <c r="K71" s="197" t="str">
        <f>IF(D_SAV!$C71&lt;=2005,"ja","nein")</f>
        <v>ja</v>
      </c>
      <c r="L71" s="201" t="str">
        <f>IFERROR(VLOOKUP(D_SAV!$B71,A_Stammdaten!$I$6:$K$105,3,FALSE),"")</f>
        <v/>
      </c>
      <c r="M71" s="206"/>
      <c r="N71" s="206"/>
      <c r="O71" s="207"/>
      <c r="P71" s="207"/>
      <c r="Q71" s="207"/>
      <c r="R71" s="207"/>
      <c r="S71" s="194">
        <f>IF(V71=0,0,IF(A_Stammdaten!$B$12-$C71&lt;0,0,SUM(D_SAV!P71:Q71)-D_SAV!R71))</f>
        <v>0</v>
      </c>
      <c r="T71" s="207"/>
      <c r="U71" s="194">
        <f t="shared" si="26"/>
        <v>0</v>
      </c>
      <c r="V71" s="240">
        <f>IF(OR($B71=0,$C71=0,$J71=0,$J71="Agr ungültig"),0,IF($J71="keine","keine",IF(A_Stammdaten!$B$12-$C71&lt;0,0,MAX(0,$J71-(A_Stammdaten!$B$12-D_SAV!$C71)))))</f>
        <v>0</v>
      </c>
      <c r="W71" s="167">
        <f t="shared" si="27"/>
        <v>0</v>
      </c>
      <c r="X71" s="167">
        <f t="shared" si="28"/>
        <v>0</v>
      </c>
      <c r="Y71" s="209">
        <v>1</v>
      </c>
      <c r="Z71" s="167">
        <f t="shared" si="29"/>
        <v>0</v>
      </c>
      <c r="AA71" s="167">
        <f t="shared" si="30"/>
        <v>0</v>
      </c>
      <c r="AB71" s="167">
        <f t="shared" si="31"/>
        <v>0</v>
      </c>
      <c r="AC71" s="195">
        <f t="shared" si="23"/>
        <v>0</v>
      </c>
      <c r="AD71" s="192">
        <f t="shared" si="32"/>
        <v>0</v>
      </c>
      <c r="AE71" s="192">
        <f t="shared" si="33"/>
        <v>0</v>
      </c>
      <c r="AF71" s="192">
        <f t="shared" si="34"/>
        <v>0</v>
      </c>
    </row>
    <row r="72" spans="1:32" x14ac:dyDescent="0.25">
      <c r="A72" s="196" t="b">
        <f t="shared" si="25"/>
        <v>0</v>
      </c>
      <c r="B72" s="201"/>
      <c r="C72" s="202"/>
      <c r="D72" s="202"/>
      <c r="E72" s="202"/>
      <c r="F72" s="202"/>
      <c r="G72" s="201"/>
      <c r="H72" s="127" t="str">
        <f t="shared" si="19"/>
        <v>Agr ungültig</v>
      </c>
      <c r="I72" s="127" t="str">
        <f t="shared" si="20"/>
        <v>Agr ungültig</v>
      </c>
      <c r="J72" s="202" t="str">
        <f t="shared" si="21"/>
        <v>Agr ungültig</v>
      </c>
      <c r="K72" s="197" t="str">
        <f>IF(D_SAV!$C72&lt;=2005,"ja","nein")</f>
        <v>ja</v>
      </c>
      <c r="L72" s="201" t="str">
        <f>IFERROR(VLOOKUP(D_SAV!$B72,A_Stammdaten!$I$6:$K$105,3,FALSE),"")</f>
        <v/>
      </c>
      <c r="M72" s="206"/>
      <c r="N72" s="206"/>
      <c r="O72" s="207"/>
      <c r="P72" s="207"/>
      <c r="Q72" s="207"/>
      <c r="R72" s="207"/>
      <c r="S72" s="194">
        <f>IF(V72=0,0,IF(A_Stammdaten!$B$12-$C72&lt;0,0,SUM(D_SAV!P72:Q72)-D_SAV!R72))</f>
        <v>0</v>
      </c>
      <c r="T72" s="207"/>
      <c r="U72" s="194">
        <f t="shared" si="26"/>
        <v>0</v>
      </c>
      <c r="V72" s="240">
        <f>IF(OR($B72=0,$C72=0,$J72=0,$J72="Agr ungültig"),0,IF($J72="keine","keine",IF(A_Stammdaten!$B$12-$C72&lt;0,0,MAX(0,$J72-(A_Stammdaten!$B$12-D_SAV!$C72)))))</f>
        <v>0</v>
      </c>
      <c r="W72" s="167">
        <f t="shared" si="27"/>
        <v>0</v>
      </c>
      <c r="X72" s="167">
        <f t="shared" si="28"/>
        <v>0</v>
      </c>
      <c r="Y72" s="209">
        <v>1</v>
      </c>
      <c r="Z72" s="167">
        <f t="shared" si="29"/>
        <v>0</v>
      </c>
      <c r="AA72" s="167">
        <f t="shared" si="30"/>
        <v>0</v>
      </c>
      <c r="AB72" s="167">
        <f t="shared" si="31"/>
        <v>0</v>
      </c>
      <c r="AC72" s="195">
        <f t="shared" si="23"/>
        <v>0</v>
      </c>
      <c r="AD72" s="192">
        <f t="shared" si="32"/>
        <v>0</v>
      </c>
      <c r="AE72" s="192">
        <f t="shared" si="33"/>
        <v>0</v>
      </c>
      <c r="AF72" s="192">
        <f t="shared" si="34"/>
        <v>0</v>
      </c>
    </row>
    <row r="73" spans="1:32" x14ac:dyDescent="0.25">
      <c r="A73" s="198" t="b">
        <f t="shared" si="25"/>
        <v>0</v>
      </c>
      <c r="B73" s="204"/>
      <c r="C73" s="205"/>
      <c r="D73" s="205"/>
      <c r="E73" s="205"/>
      <c r="F73" s="205"/>
      <c r="G73" s="204"/>
      <c r="H73" s="127" t="str">
        <f t="shared" si="19"/>
        <v>Agr ungültig</v>
      </c>
      <c r="I73" s="127" t="str">
        <f t="shared" si="20"/>
        <v>Agr ungültig</v>
      </c>
      <c r="J73" s="205" t="str">
        <f t="shared" si="21"/>
        <v>Agr ungültig</v>
      </c>
      <c r="K73" s="197" t="str">
        <f>IF(D_SAV!$C73&lt;=2005,"ja","nein")</f>
        <v>ja</v>
      </c>
      <c r="L73" s="204" t="str">
        <f>IFERROR(VLOOKUP(D_SAV!$B73,A_Stammdaten!$I$6:$K$105,3,FALSE),"")</f>
        <v/>
      </c>
      <c r="M73" s="208"/>
      <c r="N73" s="208"/>
      <c r="O73" s="207"/>
      <c r="P73" s="207"/>
      <c r="Q73" s="207"/>
      <c r="R73" s="207"/>
      <c r="S73" s="194">
        <f>IF(V73=0,0,IF(A_Stammdaten!$B$12-$C73&lt;0,0,SUM(D_SAV!P73:Q73)-D_SAV!R73))</f>
        <v>0</v>
      </c>
      <c r="T73" s="207"/>
      <c r="U73" s="194">
        <f t="shared" si="26"/>
        <v>0</v>
      </c>
      <c r="V73" s="240">
        <f>IF(OR($B73=0,$C73=0,$J73=0,$J73="Agr ungültig"),0,IF($J73="keine","keine",IF(A_Stammdaten!$B$12-$C73&lt;0,0,MAX(0,$J73-(A_Stammdaten!$B$12-D_SAV!$C73)))))</f>
        <v>0</v>
      </c>
      <c r="W73" s="167">
        <f t="shared" si="27"/>
        <v>0</v>
      </c>
      <c r="X73" s="167">
        <f t="shared" si="28"/>
        <v>0</v>
      </c>
      <c r="Y73" s="209">
        <v>1</v>
      </c>
      <c r="Z73" s="167">
        <f t="shared" si="29"/>
        <v>0</v>
      </c>
      <c r="AA73" s="167">
        <f t="shared" si="30"/>
        <v>0</v>
      </c>
      <c r="AB73" s="167">
        <f t="shared" si="31"/>
        <v>0</v>
      </c>
      <c r="AC73" s="195">
        <f t="shared" si="23"/>
        <v>0</v>
      </c>
      <c r="AD73" s="192">
        <f t="shared" si="32"/>
        <v>0</v>
      </c>
      <c r="AE73" s="192">
        <f t="shared" si="33"/>
        <v>0</v>
      </c>
      <c r="AF73" s="192">
        <f t="shared" si="34"/>
        <v>0</v>
      </c>
    </row>
    <row r="74" spans="1:32" x14ac:dyDescent="0.25">
      <c r="A74" s="196" t="b">
        <f t="shared" si="25"/>
        <v>0</v>
      </c>
      <c r="B74" s="201"/>
      <c r="C74" s="202"/>
      <c r="D74" s="202"/>
      <c r="E74" s="202"/>
      <c r="F74" s="202"/>
      <c r="G74" s="201"/>
      <c r="H74" s="127" t="str">
        <f t="shared" si="19"/>
        <v>Agr ungültig</v>
      </c>
      <c r="I74" s="127" t="str">
        <f t="shared" si="20"/>
        <v>Agr ungültig</v>
      </c>
      <c r="J74" s="202" t="str">
        <f t="shared" si="21"/>
        <v>Agr ungültig</v>
      </c>
      <c r="K74" s="197" t="str">
        <f>IF(D_SAV!$C74&lt;=2005,"ja","nein")</f>
        <v>ja</v>
      </c>
      <c r="L74" s="201" t="str">
        <f>IFERROR(VLOOKUP(D_SAV!$B74,A_Stammdaten!$I$6:$K$105,3,FALSE),"")</f>
        <v/>
      </c>
      <c r="M74" s="206"/>
      <c r="N74" s="206"/>
      <c r="O74" s="207"/>
      <c r="P74" s="207"/>
      <c r="Q74" s="207"/>
      <c r="R74" s="207"/>
      <c r="S74" s="194">
        <f>IF(V74=0,0,IF(A_Stammdaten!$B$12-$C74&lt;0,0,SUM(D_SAV!P74:Q74)-D_SAV!R74))</f>
        <v>0</v>
      </c>
      <c r="T74" s="207"/>
      <c r="U74" s="194">
        <f t="shared" si="26"/>
        <v>0</v>
      </c>
      <c r="V74" s="240">
        <f>IF(OR($B74=0,$C74=0,$J74=0,$J74="Agr ungültig"),0,IF($J74="keine","keine",IF(A_Stammdaten!$B$12-$C74&lt;0,0,MAX(0,$J74-(A_Stammdaten!$B$12-D_SAV!$C74)))))</f>
        <v>0</v>
      </c>
      <c r="W74" s="167">
        <f t="shared" si="27"/>
        <v>0</v>
      </c>
      <c r="X74" s="167">
        <f t="shared" si="28"/>
        <v>0</v>
      </c>
      <c r="Y74" s="209">
        <v>1</v>
      </c>
      <c r="Z74" s="167">
        <f t="shared" si="29"/>
        <v>0</v>
      </c>
      <c r="AA74" s="167">
        <f t="shared" si="30"/>
        <v>0</v>
      </c>
      <c r="AB74" s="167">
        <f t="shared" si="31"/>
        <v>0</v>
      </c>
      <c r="AC74" s="195">
        <f t="shared" si="23"/>
        <v>0</v>
      </c>
      <c r="AD74" s="192">
        <f t="shared" si="32"/>
        <v>0</v>
      </c>
      <c r="AE74" s="192">
        <f t="shared" si="33"/>
        <v>0</v>
      </c>
      <c r="AF74" s="192">
        <f t="shared" si="34"/>
        <v>0</v>
      </c>
    </row>
    <row r="75" spans="1:32" x14ac:dyDescent="0.25">
      <c r="A75" s="196" t="b">
        <f t="shared" si="25"/>
        <v>0</v>
      </c>
      <c r="B75" s="201"/>
      <c r="C75" s="202"/>
      <c r="D75" s="202"/>
      <c r="E75" s="202"/>
      <c r="F75" s="202"/>
      <c r="G75" s="201"/>
      <c r="H75" s="127" t="str">
        <f t="shared" si="19"/>
        <v>Agr ungültig</v>
      </c>
      <c r="I75" s="127" t="str">
        <f t="shared" si="20"/>
        <v>Agr ungültig</v>
      </c>
      <c r="J75" s="202" t="str">
        <f t="shared" si="21"/>
        <v>Agr ungültig</v>
      </c>
      <c r="K75" s="197" t="str">
        <f>IF(D_SAV!$C75&lt;=2005,"ja","nein")</f>
        <v>ja</v>
      </c>
      <c r="L75" s="201" t="str">
        <f>IFERROR(VLOOKUP(D_SAV!$B75,A_Stammdaten!$I$6:$K$105,3,FALSE),"")</f>
        <v/>
      </c>
      <c r="M75" s="206"/>
      <c r="N75" s="206"/>
      <c r="O75" s="207"/>
      <c r="P75" s="207"/>
      <c r="Q75" s="207"/>
      <c r="R75" s="207"/>
      <c r="S75" s="194">
        <f>IF(V75=0,0,IF(A_Stammdaten!$B$12-$C75&lt;0,0,SUM(D_SAV!P75:Q75)-D_SAV!R75))</f>
        <v>0</v>
      </c>
      <c r="T75" s="207"/>
      <c r="U75" s="194">
        <f t="shared" si="26"/>
        <v>0</v>
      </c>
      <c r="V75" s="240">
        <f>IF(OR($B75=0,$C75=0,$J75=0,$J75="Agr ungültig"),0,IF($J75="keine","keine",IF(A_Stammdaten!$B$12-$C75&lt;0,0,MAX(0,$J75-(A_Stammdaten!$B$12-D_SAV!$C75)))))</f>
        <v>0</v>
      </c>
      <c r="W75" s="167">
        <f t="shared" si="27"/>
        <v>0</v>
      </c>
      <c r="X75" s="167">
        <f t="shared" si="28"/>
        <v>0</v>
      </c>
      <c r="Y75" s="209">
        <v>1</v>
      </c>
      <c r="Z75" s="167">
        <f t="shared" si="29"/>
        <v>0</v>
      </c>
      <c r="AA75" s="167">
        <f t="shared" si="30"/>
        <v>0</v>
      </c>
      <c r="AB75" s="167">
        <f t="shared" si="31"/>
        <v>0</v>
      </c>
      <c r="AC75" s="195">
        <f t="shared" si="23"/>
        <v>0</v>
      </c>
      <c r="AD75" s="192">
        <f t="shared" si="32"/>
        <v>0</v>
      </c>
      <c r="AE75" s="192">
        <f t="shared" si="33"/>
        <v>0</v>
      </c>
      <c r="AF75" s="192">
        <f t="shared" si="34"/>
        <v>0</v>
      </c>
    </row>
    <row r="76" spans="1:32" x14ac:dyDescent="0.25">
      <c r="A76" s="198" t="b">
        <f t="shared" si="25"/>
        <v>0</v>
      </c>
      <c r="B76" s="204"/>
      <c r="C76" s="205"/>
      <c r="D76" s="205"/>
      <c r="E76" s="205"/>
      <c r="F76" s="205"/>
      <c r="G76" s="204"/>
      <c r="H76" s="127" t="str">
        <f t="shared" si="19"/>
        <v>Agr ungültig</v>
      </c>
      <c r="I76" s="127" t="str">
        <f t="shared" si="20"/>
        <v>Agr ungültig</v>
      </c>
      <c r="J76" s="205" t="str">
        <f t="shared" si="21"/>
        <v>Agr ungültig</v>
      </c>
      <c r="K76" s="197" t="str">
        <f>IF(D_SAV!$C76&lt;=2005,"ja","nein")</f>
        <v>ja</v>
      </c>
      <c r="L76" s="204" t="str">
        <f>IFERROR(VLOOKUP(D_SAV!$B76,A_Stammdaten!$I$6:$K$105,3,FALSE),"")</f>
        <v/>
      </c>
      <c r="M76" s="208"/>
      <c r="N76" s="208"/>
      <c r="O76" s="207"/>
      <c r="P76" s="207"/>
      <c r="Q76" s="207"/>
      <c r="R76" s="207"/>
      <c r="S76" s="194">
        <f>IF(V76=0,0,IF(A_Stammdaten!$B$12-$C76&lt;0,0,SUM(D_SAV!P76:Q76)-D_SAV!R76))</f>
        <v>0</v>
      </c>
      <c r="T76" s="207"/>
      <c r="U76" s="194">
        <f t="shared" si="26"/>
        <v>0</v>
      </c>
      <c r="V76" s="240">
        <f>IF(OR($B76=0,$C76=0,$J76=0,$J76="Agr ungültig"),0,IF($J76="keine","keine",IF(A_Stammdaten!$B$12-$C76&lt;0,0,MAX(0,$J76-(A_Stammdaten!$B$12-D_SAV!$C76)))))</f>
        <v>0</v>
      </c>
      <c r="W76" s="167">
        <f t="shared" si="27"/>
        <v>0</v>
      </c>
      <c r="X76" s="167">
        <f t="shared" si="28"/>
        <v>0</v>
      </c>
      <c r="Y76" s="209">
        <v>1</v>
      </c>
      <c r="Z76" s="167">
        <f t="shared" si="29"/>
        <v>0</v>
      </c>
      <c r="AA76" s="167">
        <f t="shared" si="30"/>
        <v>0</v>
      </c>
      <c r="AB76" s="167">
        <f t="shared" si="31"/>
        <v>0</v>
      </c>
      <c r="AC76" s="195">
        <f t="shared" si="23"/>
        <v>0</v>
      </c>
      <c r="AD76" s="192">
        <f t="shared" si="32"/>
        <v>0</v>
      </c>
      <c r="AE76" s="192">
        <f t="shared" si="33"/>
        <v>0</v>
      </c>
      <c r="AF76" s="192">
        <f t="shared" si="34"/>
        <v>0</v>
      </c>
    </row>
    <row r="77" spans="1:32" x14ac:dyDescent="0.25">
      <c r="A77" s="196" t="b">
        <f t="shared" si="25"/>
        <v>0</v>
      </c>
      <c r="B77" s="201"/>
      <c r="C77" s="202"/>
      <c r="D77" s="202"/>
      <c r="E77" s="202"/>
      <c r="F77" s="202"/>
      <c r="G77" s="201"/>
      <c r="H77" s="127" t="str">
        <f t="shared" si="19"/>
        <v>Agr ungültig</v>
      </c>
      <c r="I77" s="127" t="str">
        <f t="shared" si="20"/>
        <v>Agr ungültig</v>
      </c>
      <c r="J77" s="202" t="str">
        <f t="shared" si="21"/>
        <v>Agr ungültig</v>
      </c>
      <c r="K77" s="197" t="str">
        <f>IF(D_SAV!$C77&lt;=2005,"ja","nein")</f>
        <v>ja</v>
      </c>
      <c r="L77" s="201" t="str">
        <f>IFERROR(VLOOKUP(D_SAV!$B77,A_Stammdaten!$I$6:$K$105,3,FALSE),"")</f>
        <v/>
      </c>
      <c r="M77" s="206"/>
      <c r="N77" s="206"/>
      <c r="O77" s="207"/>
      <c r="P77" s="207"/>
      <c r="Q77" s="207"/>
      <c r="R77" s="207"/>
      <c r="S77" s="194">
        <f>IF(V77=0,0,IF(A_Stammdaten!$B$12-$C77&lt;0,0,SUM(D_SAV!P77:Q77)-D_SAV!R77))</f>
        <v>0</v>
      </c>
      <c r="T77" s="207"/>
      <c r="U77" s="194">
        <f t="shared" si="26"/>
        <v>0</v>
      </c>
      <c r="V77" s="240">
        <f>IF(OR($B77=0,$C77=0,$J77=0,$J77="Agr ungültig"),0,IF($J77="keine","keine",IF(A_Stammdaten!$B$12-$C77&lt;0,0,MAX(0,$J77-(A_Stammdaten!$B$12-D_SAV!$C77)))))</f>
        <v>0</v>
      </c>
      <c r="W77" s="167">
        <f t="shared" si="27"/>
        <v>0</v>
      </c>
      <c r="X77" s="167">
        <f t="shared" si="28"/>
        <v>0</v>
      </c>
      <c r="Y77" s="209">
        <v>1</v>
      </c>
      <c r="Z77" s="167">
        <f t="shared" si="29"/>
        <v>0</v>
      </c>
      <c r="AA77" s="167">
        <f t="shared" si="30"/>
        <v>0</v>
      </c>
      <c r="AB77" s="167">
        <f t="shared" si="31"/>
        <v>0</v>
      </c>
      <c r="AC77" s="195">
        <f t="shared" si="23"/>
        <v>0</v>
      </c>
      <c r="AD77" s="192">
        <f t="shared" si="32"/>
        <v>0</v>
      </c>
      <c r="AE77" s="192">
        <f t="shared" si="33"/>
        <v>0</v>
      </c>
      <c r="AF77" s="192">
        <f t="shared" si="34"/>
        <v>0</v>
      </c>
    </row>
    <row r="78" spans="1:32" x14ac:dyDescent="0.25">
      <c r="A78" s="196" t="b">
        <f t="shared" si="25"/>
        <v>0</v>
      </c>
      <c r="B78" s="201"/>
      <c r="C78" s="202"/>
      <c r="D78" s="202"/>
      <c r="E78" s="202"/>
      <c r="F78" s="202"/>
      <c r="G78" s="201"/>
      <c r="H78" s="127" t="str">
        <f t="shared" si="19"/>
        <v>Agr ungültig</v>
      </c>
      <c r="I78" s="127" t="str">
        <f t="shared" si="20"/>
        <v>Agr ungültig</v>
      </c>
      <c r="J78" s="202" t="str">
        <f t="shared" si="21"/>
        <v>Agr ungültig</v>
      </c>
      <c r="K78" s="197" t="str">
        <f>IF(D_SAV!$C78&lt;=2005,"ja","nein")</f>
        <v>ja</v>
      </c>
      <c r="L78" s="201" t="str">
        <f>IFERROR(VLOOKUP(D_SAV!$B78,A_Stammdaten!$I$6:$K$105,3,FALSE),"")</f>
        <v/>
      </c>
      <c r="M78" s="206"/>
      <c r="N78" s="206"/>
      <c r="O78" s="207"/>
      <c r="P78" s="207"/>
      <c r="Q78" s="207"/>
      <c r="R78" s="207"/>
      <c r="S78" s="194">
        <f>IF(V78=0,0,IF(A_Stammdaten!$B$12-$C78&lt;0,0,SUM(D_SAV!P78:Q78)-D_SAV!R78))</f>
        <v>0</v>
      </c>
      <c r="T78" s="207"/>
      <c r="U78" s="194">
        <f t="shared" si="26"/>
        <v>0</v>
      </c>
      <c r="V78" s="240">
        <f>IF(OR($B78=0,$C78=0,$J78=0,$J78="Agr ungültig"),0,IF($J78="keine","keine",IF(A_Stammdaten!$B$12-$C78&lt;0,0,MAX(0,$J78-(A_Stammdaten!$B$12-D_SAV!$C78)))))</f>
        <v>0</v>
      </c>
      <c r="W78" s="167">
        <f t="shared" si="27"/>
        <v>0</v>
      </c>
      <c r="X78" s="167">
        <f t="shared" si="28"/>
        <v>0</v>
      </c>
      <c r="Y78" s="209">
        <v>1</v>
      </c>
      <c r="Z78" s="167">
        <f t="shared" si="29"/>
        <v>0</v>
      </c>
      <c r="AA78" s="167">
        <f t="shared" si="30"/>
        <v>0</v>
      </c>
      <c r="AB78" s="167">
        <f t="shared" si="31"/>
        <v>0</v>
      </c>
      <c r="AC78" s="195">
        <f t="shared" si="23"/>
        <v>0</v>
      </c>
      <c r="AD78" s="192">
        <f t="shared" si="32"/>
        <v>0</v>
      </c>
      <c r="AE78" s="192">
        <f t="shared" si="33"/>
        <v>0</v>
      </c>
      <c r="AF78" s="192">
        <f t="shared" si="34"/>
        <v>0</v>
      </c>
    </row>
    <row r="79" spans="1:32" x14ac:dyDescent="0.25">
      <c r="A79" s="198" t="b">
        <f t="shared" si="25"/>
        <v>0</v>
      </c>
      <c r="B79" s="204"/>
      <c r="C79" s="205"/>
      <c r="D79" s="205"/>
      <c r="E79" s="205"/>
      <c r="F79" s="205"/>
      <c r="G79" s="204"/>
      <c r="H79" s="127" t="str">
        <f t="shared" si="19"/>
        <v>Agr ungültig</v>
      </c>
      <c r="I79" s="127" t="str">
        <f t="shared" si="20"/>
        <v>Agr ungültig</v>
      </c>
      <c r="J79" s="205" t="str">
        <f t="shared" si="21"/>
        <v>Agr ungültig</v>
      </c>
      <c r="K79" s="197" t="str">
        <f>IF(D_SAV!$C79&lt;=2005,"ja","nein")</f>
        <v>ja</v>
      </c>
      <c r="L79" s="204" t="str">
        <f>IFERROR(VLOOKUP(D_SAV!$B79,A_Stammdaten!$I$6:$K$105,3,FALSE),"")</f>
        <v/>
      </c>
      <c r="M79" s="208"/>
      <c r="N79" s="208"/>
      <c r="O79" s="207"/>
      <c r="P79" s="207"/>
      <c r="Q79" s="207"/>
      <c r="R79" s="207"/>
      <c r="S79" s="194">
        <f>IF(V79=0,0,IF(A_Stammdaten!$B$12-$C79&lt;0,0,SUM(D_SAV!P79:Q79)-D_SAV!R79))</f>
        <v>0</v>
      </c>
      <c r="T79" s="207"/>
      <c r="U79" s="194">
        <f t="shared" si="26"/>
        <v>0</v>
      </c>
      <c r="V79" s="240">
        <f>IF(OR($B79=0,$C79=0,$J79=0,$J79="Agr ungültig"),0,IF($J79="keine","keine",IF(A_Stammdaten!$B$12-$C79&lt;0,0,MAX(0,$J79-(A_Stammdaten!$B$12-D_SAV!$C79)))))</f>
        <v>0</v>
      </c>
      <c r="W79" s="167">
        <f t="shared" si="27"/>
        <v>0</v>
      </c>
      <c r="X79" s="167">
        <f t="shared" si="28"/>
        <v>0</v>
      </c>
      <c r="Y79" s="209">
        <v>1</v>
      </c>
      <c r="Z79" s="167">
        <f t="shared" si="29"/>
        <v>0</v>
      </c>
      <c r="AA79" s="167">
        <f t="shared" si="30"/>
        <v>0</v>
      </c>
      <c r="AB79" s="167">
        <f t="shared" si="31"/>
        <v>0</v>
      </c>
      <c r="AC79" s="195">
        <f t="shared" si="23"/>
        <v>0</v>
      </c>
      <c r="AD79" s="192">
        <f t="shared" si="32"/>
        <v>0</v>
      </c>
      <c r="AE79" s="192">
        <f t="shared" si="33"/>
        <v>0</v>
      </c>
      <c r="AF79" s="192">
        <f t="shared" si="34"/>
        <v>0</v>
      </c>
    </row>
    <row r="80" spans="1:32" x14ac:dyDescent="0.25">
      <c r="A80" s="196" t="b">
        <f t="shared" si="25"/>
        <v>0</v>
      </c>
      <c r="B80" s="201"/>
      <c r="C80" s="202"/>
      <c r="D80" s="202"/>
      <c r="E80" s="202"/>
      <c r="F80" s="202"/>
      <c r="G80" s="201"/>
      <c r="H80" s="127" t="str">
        <f t="shared" si="19"/>
        <v>Agr ungültig</v>
      </c>
      <c r="I80" s="127" t="str">
        <f t="shared" si="20"/>
        <v>Agr ungültig</v>
      </c>
      <c r="J80" s="202" t="str">
        <f t="shared" si="21"/>
        <v>Agr ungültig</v>
      </c>
      <c r="K80" s="197" t="str">
        <f>IF(D_SAV!$C80&lt;=2005,"ja","nein")</f>
        <v>ja</v>
      </c>
      <c r="L80" s="201" t="str">
        <f>IFERROR(VLOOKUP(D_SAV!$B80,A_Stammdaten!$I$6:$K$105,3,FALSE),"")</f>
        <v/>
      </c>
      <c r="M80" s="206"/>
      <c r="N80" s="206"/>
      <c r="O80" s="207"/>
      <c r="P80" s="207"/>
      <c r="Q80" s="207"/>
      <c r="R80" s="207"/>
      <c r="S80" s="194">
        <f>IF(V80=0,0,IF(A_Stammdaten!$B$12-$C80&lt;0,0,SUM(D_SAV!P80:Q80)-D_SAV!R80))</f>
        <v>0</v>
      </c>
      <c r="T80" s="207"/>
      <c r="U80" s="194">
        <f t="shared" si="26"/>
        <v>0</v>
      </c>
      <c r="V80" s="240">
        <f>IF(OR($B80=0,$C80=0,$J80=0,$J80="Agr ungültig"),0,IF($J80="keine","keine",IF(A_Stammdaten!$B$12-$C80&lt;0,0,MAX(0,$J80-(A_Stammdaten!$B$12-D_SAV!$C80)))))</f>
        <v>0</v>
      </c>
      <c r="W80" s="167">
        <f t="shared" si="27"/>
        <v>0</v>
      </c>
      <c r="X80" s="167">
        <f t="shared" si="28"/>
        <v>0</v>
      </c>
      <c r="Y80" s="209">
        <v>1</v>
      </c>
      <c r="Z80" s="167">
        <f t="shared" si="29"/>
        <v>0</v>
      </c>
      <c r="AA80" s="167">
        <f t="shared" si="30"/>
        <v>0</v>
      </c>
      <c r="AB80" s="167">
        <f t="shared" si="31"/>
        <v>0</v>
      </c>
      <c r="AC80" s="195">
        <f t="shared" si="23"/>
        <v>0</v>
      </c>
      <c r="AD80" s="192">
        <f t="shared" si="32"/>
        <v>0</v>
      </c>
      <c r="AE80" s="192">
        <f t="shared" si="33"/>
        <v>0</v>
      </c>
      <c r="AF80" s="192">
        <f t="shared" si="34"/>
        <v>0</v>
      </c>
    </row>
    <row r="81" spans="1:32" x14ac:dyDescent="0.25">
      <c r="A81" s="196" t="b">
        <f t="shared" si="25"/>
        <v>0</v>
      </c>
      <c r="B81" s="201"/>
      <c r="C81" s="202"/>
      <c r="D81" s="202"/>
      <c r="E81" s="202"/>
      <c r="F81" s="202"/>
      <c r="G81" s="201"/>
      <c r="H81" s="127" t="str">
        <f t="shared" si="19"/>
        <v>Agr ungültig</v>
      </c>
      <c r="I81" s="127" t="str">
        <f t="shared" si="20"/>
        <v>Agr ungültig</v>
      </c>
      <c r="J81" s="202" t="str">
        <f t="shared" si="21"/>
        <v>Agr ungültig</v>
      </c>
      <c r="K81" s="197" t="str">
        <f>IF(D_SAV!$C81&lt;=2005,"ja","nein")</f>
        <v>ja</v>
      </c>
      <c r="L81" s="201" t="str">
        <f>IFERROR(VLOOKUP(D_SAV!$B81,A_Stammdaten!$I$6:$K$105,3,FALSE),"")</f>
        <v/>
      </c>
      <c r="M81" s="206"/>
      <c r="N81" s="206"/>
      <c r="O81" s="207"/>
      <c r="P81" s="207"/>
      <c r="Q81" s="207"/>
      <c r="R81" s="207"/>
      <c r="S81" s="194">
        <f>IF(V81=0,0,IF(A_Stammdaten!$B$12-$C81&lt;0,0,SUM(D_SAV!P81:Q81)-D_SAV!R81))</f>
        <v>0</v>
      </c>
      <c r="T81" s="207"/>
      <c r="U81" s="194">
        <f t="shared" si="26"/>
        <v>0</v>
      </c>
      <c r="V81" s="240">
        <f>IF(OR($B81=0,$C81=0,$J81=0,$J81="Agr ungültig"),0,IF($J81="keine","keine",IF(A_Stammdaten!$B$12-$C81&lt;0,0,MAX(0,$J81-(A_Stammdaten!$B$12-D_SAV!$C81)))))</f>
        <v>0</v>
      </c>
      <c r="W81" s="167">
        <f t="shared" si="27"/>
        <v>0</v>
      </c>
      <c r="X81" s="167">
        <f t="shared" si="28"/>
        <v>0</v>
      </c>
      <c r="Y81" s="209">
        <v>1</v>
      </c>
      <c r="Z81" s="167">
        <f t="shared" si="29"/>
        <v>0</v>
      </c>
      <c r="AA81" s="167">
        <f t="shared" si="30"/>
        <v>0</v>
      </c>
      <c r="AB81" s="167">
        <f t="shared" si="31"/>
        <v>0</v>
      </c>
      <c r="AC81" s="195">
        <f t="shared" si="23"/>
        <v>0</v>
      </c>
      <c r="AD81" s="192">
        <f t="shared" si="32"/>
        <v>0</v>
      </c>
      <c r="AE81" s="192">
        <f t="shared" si="33"/>
        <v>0</v>
      </c>
      <c r="AF81" s="192">
        <f t="shared" si="34"/>
        <v>0</v>
      </c>
    </row>
    <row r="82" spans="1:32" x14ac:dyDescent="0.25">
      <c r="A82" s="198" t="b">
        <f t="shared" si="25"/>
        <v>0</v>
      </c>
      <c r="B82" s="204"/>
      <c r="C82" s="205"/>
      <c r="D82" s="205"/>
      <c r="E82" s="205"/>
      <c r="F82" s="205"/>
      <c r="G82" s="204"/>
      <c r="H82" s="127" t="str">
        <f t="shared" si="19"/>
        <v>Agr ungültig</v>
      </c>
      <c r="I82" s="127" t="str">
        <f t="shared" si="20"/>
        <v>Agr ungültig</v>
      </c>
      <c r="J82" s="205" t="str">
        <f t="shared" si="21"/>
        <v>Agr ungültig</v>
      </c>
      <c r="K82" s="197" t="str">
        <f>IF(D_SAV!$C82&lt;=2005,"ja","nein")</f>
        <v>ja</v>
      </c>
      <c r="L82" s="204" t="str">
        <f>IFERROR(VLOOKUP(D_SAV!$B82,A_Stammdaten!$I$6:$K$105,3,FALSE),"")</f>
        <v/>
      </c>
      <c r="M82" s="208"/>
      <c r="N82" s="208"/>
      <c r="O82" s="207"/>
      <c r="P82" s="207"/>
      <c r="Q82" s="207"/>
      <c r="R82" s="207"/>
      <c r="S82" s="194">
        <f>IF(V82=0,0,IF(A_Stammdaten!$B$12-$C82&lt;0,0,SUM(D_SAV!P82:Q82)-D_SAV!R82))</f>
        <v>0</v>
      </c>
      <c r="T82" s="207"/>
      <c r="U82" s="194">
        <f t="shared" si="26"/>
        <v>0</v>
      </c>
      <c r="V82" s="240">
        <f>IF(OR($B82=0,$C82=0,$J82=0,$J82="Agr ungültig"),0,IF($J82="keine","keine",IF(A_Stammdaten!$B$12-$C82&lt;0,0,MAX(0,$J82-(A_Stammdaten!$B$12-D_SAV!$C82)))))</f>
        <v>0</v>
      </c>
      <c r="W82" s="167">
        <f t="shared" si="27"/>
        <v>0</v>
      </c>
      <c r="X82" s="167">
        <f t="shared" si="28"/>
        <v>0</v>
      </c>
      <c r="Y82" s="209">
        <v>1</v>
      </c>
      <c r="Z82" s="167">
        <f t="shared" si="29"/>
        <v>0</v>
      </c>
      <c r="AA82" s="167">
        <f t="shared" si="30"/>
        <v>0</v>
      </c>
      <c r="AB82" s="167">
        <f t="shared" si="31"/>
        <v>0</v>
      </c>
      <c r="AC82" s="195">
        <f t="shared" si="23"/>
        <v>0</v>
      </c>
      <c r="AD82" s="192">
        <f t="shared" si="32"/>
        <v>0</v>
      </c>
      <c r="AE82" s="192">
        <f t="shared" si="33"/>
        <v>0</v>
      </c>
      <c r="AF82" s="192">
        <f t="shared" si="34"/>
        <v>0</v>
      </c>
    </row>
    <row r="83" spans="1:32" x14ac:dyDescent="0.25">
      <c r="A83" s="196" t="b">
        <f t="shared" si="25"/>
        <v>0</v>
      </c>
      <c r="B83" s="201"/>
      <c r="C83" s="202"/>
      <c r="D83" s="202"/>
      <c r="E83" s="202"/>
      <c r="F83" s="202"/>
      <c r="G83" s="201"/>
      <c r="H83" s="127" t="str">
        <f t="shared" si="19"/>
        <v>Agr ungültig</v>
      </c>
      <c r="I83" s="127" t="str">
        <f t="shared" si="20"/>
        <v>Agr ungültig</v>
      </c>
      <c r="J83" s="202" t="str">
        <f t="shared" si="21"/>
        <v>Agr ungültig</v>
      </c>
      <c r="K83" s="197" t="str">
        <f>IF(D_SAV!$C83&lt;=2005,"ja","nein")</f>
        <v>ja</v>
      </c>
      <c r="L83" s="201" t="str">
        <f>IFERROR(VLOOKUP(D_SAV!$B83,A_Stammdaten!$I$6:$K$105,3,FALSE),"")</f>
        <v/>
      </c>
      <c r="M83" s="206"/>
      <c r="N83" s="206"/>
      <c r="O83" s="207"/>
      <c r="P83" s="207"/>
      <c r="Q83" s="207"/>
      <c r="R83" s="207"/>
      <c r="S83" s="194">
        <f>IF(V83=0,0,IF(A_Stammdaten!$B$12-$C83&lt;0,0,SUM(D_SAV!P83:Q83)-D_SAV!R83))</f>
        <v>0</v>
      </c>
      <c r="T83" s="207"/>
      <c r="U83" s="194">
        <f t="shared" si="26"/>
        <v>0</v>
      </c>
      <c r="V83" s="240">
        <f>IF(OR($B83=0,$C83=0,$J83=0,$J83="Agr ungültig"),0,IF($J83="keine","keine",IF(A_Stammdaten!$B$12-$C83&lt;0,0,MAX(0,$J83-(A_Stammdaten!$B$12-D_SAV!$C83)))))</f>
        <v>0</v>
      </c>
      <c r="W83" s="167">
        <f t="shared" si="27"/>
        <v>0</v>
      </c>
      <c r="X83" s="167">
        <f t="shared" si="28"/>
        <v>0</v>
      </c>
      <c r="Y83" s="209">
        <v>1</v>
      </c>
      <c r="Z83" s="167">
        <f t="shared" si="29"/>
        <v>0</v>
      </c>
      <c r="AA83" s="167">
        <f t="shared" si="30"/>
        <v>0</v>
      </c>
      <c r="AB83" s="167">
        <f t="shared" si="31"/>
        <v>0</v>
      </c>
      <c r="AC83" s="195">
        <f t="shared" si="23"/>
        <v>0</v>
      </c>
      <c r="AD83" s="192">
        <f t="shared" si="32"/>
        <v>0</v>
      </c>
      <c r="AE83" s="192">
        <f t="shared" si="33"/>
        <v>0</v>
      </c>
      <c r="AF83" s="192">
        <f t="shared" si="34"/>
        <v>0</v>
      </c>
    </row>
    <row r="84" spans="1:32" x14ac:dyDescent="0.25">
      <c r="A84" s="196" t="b">
        <f t="shared" si="25"/>
        <v>0</v>
      </c>
      <c r="B84" s="201"/>
      <c r="C84" s="202"/>
      <c r="D84" s="202"/>
      <c r="E84" s="202"/>
      <c r="F84" s="202"/>
      <c r="G84" s="201"/>
      <c r="H84" s="127" t="str">
        <f t="shared" si="19"/>
        <v>Agr ungültig</v>
      </c>
      <c r="I84" s="127" t="str">
        <f t="shared" si="20"/>
        <v>Agr ungültig</v>
      </c>
      <c r="J84" s="202" t="str">
        <f t="shared" si="21"/>
        <v>Agr ungültig</v>
      </c>
      <c r="K84" s="197" t="str">
        <f>IF(D_SAV!$C84&lt;=2005,"ja","nein")</f>
        <v>ja</v>
      </c>
      <c r="L84" s="201" t="str">
        <f>IFERROR(VLOOKUP(D_SAV!$B84,A_Stammdaten!$I$6:$K$105,3,FALSE),"")</f>
        <v/>
      </c>
      <c r="M84" s="206"/>
      <c r="N84" s="206"/>
      <c r="O84" s="207"/>
      <c r="P84" s="207"/>
      <c r="Q84" s="207"/>
      <c r="R84" s="207"/>
      <c r="S84" s="194">
        <f>IF(V84=0,0,IF(A_Stammdaten!$B$12-$C84&lt;0,0,SUM(D_SAV!P84:Q84)-D_SAV!R84))</f>
        <v>0</v>
      </c>
      <c r="T84" s="207"/>
      <c r="U84" s="194">
        <f t="shared" si="26"/>
        <v>0</v>
      </c>
      <c r="V84" s="240">
        <f>IF(OR($B84=0,$C84=0,$J84=0,$J84="Agr ungültig"),0,IF($J84="keine","keine",IF(A_Stammdaten!$B$12-$C84&lt;0,0,MAX(0,$J84-(A_Stammdaten!$B$12-D_SAV!$C84)))))</f>
        <v>0</v>
      </c>
      <c r="W84" s="167">
        <f t="shared" si="27"/>
        <v>0</v>
      </c>
      <c r="X84" s="167">
        <f t="shared" si="28"/>
        <v>0</v>
      </c>
      <c r="Y84" s="209">
        <v>1</v>
      </c>
      <c r="Z84" s="167">
        <f t="shared" si="29"/>
        <v>0</v>
      </c>
      <c r="AA84" s="167">
        <f t="shared" si="30"/>
        <v>0</v>
      </c>
      <c r="AB84" s="167">
        <f t="shared" si="31"/>
        <v>0</v>
      </c>
      <c r="AC84" s="195">
        <f t="shared" si="23"/>
        <v>0</v>
      </c>
      <c r="AD84" s="192">
        <f t="shared" si="32"/>
        <v>0</v>
      </c>
      <c r="AE84" s="192">
        <f t="shared" si="33"/>
        <v>0</v>
      </c>
      <c r="AF84" s="192">
        <f t="shared" si="34"/>
        <v>0</v>
      </c>
    </row>
    <row r="85" spans="1:32" x14ac:dyDescent="0.25">
      <c r="A85" s="198" t="b">
        <f t="shared" si="25"/>
        <v>0</v>
      </c>
      <c r="B85" s="204"/>
      <c r="C85" s="205"/>
      <c r="D85" s="205"/>
      <c r="E85" s="205"/>
      <c r="F85" s="205"/>
      <c r="G85" s="204"/>
      <c r="H85" s="127" t="str">
        <f t="shared" si="19"/>
        <v>Agr ungültig</v>
      </c>
      <c r="I85" s="127" t="str">
        <f t="shared" si="20"/>
        <v>Agr ungültig</v>
      </c>
      <c r="J85" s="205" t="str">
        <f t="shared" si="21"/>
        <v>Agr ungültig</v>
      </c>
      <c r="K85" s="197" t="str">
        <f>IF(D_SAV!$C85&lt;=2005,"ja","nein")</f>
        <v>ja</v>
      </c>
      <c r="L85" s="204" t="str">
        <f>IFERROR(VLOOKUP(D_SAV!$B85,A_Stammdaten!$I$6:$K$105,3,FALSE),"")</f>
        <v/>
      </c>
      <c r="M85" s="208"/>
      <c r="N85" s="208"/>
      <c r="O85" s="207"/>
      <c r="P85" s="207"/>
      <c r="Q85" s="207"/>
      <c r="R85" s="207"/>
      <c r="S85" s="194">
        <f>IF(V85=0,0,IF(A_Stammdaten!$B$12-$C85&lt;0,0,SUM(D_SAV!P85:Q85)-D_SAV!R85))</f>
        <v>0</v>
      </c>
      <c r="T85" s="207"/>
      <c r="U85" s="194">
        <f t="shared" si="26"/>
        <v>0</v>
      </c>
      <c r="V85" s="240">
        <f>IF(OR($B85=0,$C85=0,$J85=0,$J85="Agr ungültig"),0,IF($J85="keine","keine",IF(A_Stammdaten!$B$12-$C85&lt;0,0,MAX(0,$J85-(A_Stammdaten!$B$12-D_SAV!$C85)))))</f>
        <v>0</v>
      </c>
      <c r="W85" s="167">
        <f t="shared" si="27"/>
        <v>0</v>
      </c>
      <c r="X85" s="167">
        <f t="shared" si="28"/>
        <v>0</v>
      </c>
      <c r="Y85" s="209">
        <v>1</v>
      </c>
      <c r="Z85" s="167">
        <f t="shared" si="29"/>
        <v>0</v>
      </c>
      <c r="AA85" s="167">
        <f t="shared" si="30"/>
        <v>0</v>
      </c>
      <c r="AB85" s="167">
        <f t="shared" si="31"/>
        <v>0</v>
      </c>
      <c r="AC85" s="195">
        <f t="shared" si="23"/>
        <v>0</v>
      </c>
      <c r="AD85" s="192">
        <f t="shared" si="32"/>
        <v>0</v>
      </c>
      <c r="AE85" s="192">
        <f t="shared" si="33"/>
        <v>0</v>
      </c>
      <c r="AF85" s="192">
        <f t="shared" si="34"/>
        <v>0</v>
      </c>
    </row>
    <row r="86" spans="1:32" x14ac:dyDescent="0.25">
      <c r="A86" s="196" t="b">
        <f t="shared" si="25"/>
        <v>0</v>
      </c>
      <c r="B86" s="201"/>
      <c r="C86" s="202"/>
      <c r="D86" s="202"/>
      <c r="E86" s="202"/>
      <c r="F86" s="202"/>
      <c r="G86" s="201"/>
      <c r="H86" s="127" t="str">
        <f t="shared" si="19"/>
        <v>Agr ungültig</v>
      </c>
      <c r="I86" s="127" t="str">
        <f t="shared" si="20"/>
        <v>Agr ungültig</v>
      </c>
      <c r="J86" s="202" t="str">
        <f t="shared" si="21"/>
        <v>Agr ungültig</v>
      </c>
      <c r="K86" s="197" t="str">
        <f>IF(D_SAV!$C86&lt;=2005,"ja","nein")</f>
        <v>ja</v>
      </c>
      <c r="L86" s="201" t="str">
        <f>IFERROR(VLOOKUP(D_SAV!$B86,A_Stammdaten!$I$6:$K$105,3,FALSE),"")</f>
        <v/>
      </c>
      <c r="M86" s="206"/>
      <c r="N86" s="206"/>
      <c r="O86" s="207"/>
      <c r="P86" s="207"/>
      <c r="Q86" s="207"/>
      <c r="R86" s="207"/>
      <c r="S86" s="194">
        <f>IF(V86=0,0,IF(A_Stammdaten!$B$12-$C86&lt;0,0,SUM(D_SAV!P86:Q86)-D_SAV!R86))</f>
        <v>0</v>
      </c>
      <c r="T86" s="207"/>
      <c r="U86" s="194">
        <f t="shared" si="26"/>
        <v>0</v>
      </c>
      <c r="V86" s="240">
        <f>IF(OR($B86=0,$C86=0,$J86=0,$J86="Agr ungültig"),0,IF($J86="keine","keine",IF(A_Stammdaten!$B$12-$C86&lt;0,0,MAX(0,$J86-(A_Stammdaten!$B$12-D_SAV!$C86)))))</f>
        <v>0</v>
      </c>
      <c r="W86" s="167">
        <f t="shared" si="27"/>
        <v>0</v>
      </c>
      <c r="X86" s="167">
        <f t="shared" si="28"/>
        <v>0</v>
      </c>
      <c r="Y86" s="209">
        <v>1</v>
      </c>
      <c r="Z86" s="167">
        <f t="shared" si="29"/>
        <v>0</v>
      </c>
      <c r="AA86" s="167">
        <f t="shared" si="30"/>
        <v>0</v>
      </c>
      <c r="AB86" s="167">
        <f t="shared" si="31"/>
        <v>0</v>
      </c>
      <c r="AC86" s="195">
        <f t="shared" si="23"/>
        <v>0</v>
      </c>
      <c r="AD86" s="192">
        <f t="shared" si="32"/>
        <v>0</v>
      </c>
      <c r="AE86" s="192">
        <f t="shared" si="33"/>
        <v>0</v>
      </c>
      <c r="AF86" s="192">
        <f t="shared" si="34"/>
        <v>0</v>
      </c>
    </row>
    <row r="87" spans="1:32" x14ac:dyDescent="0.25">
      <c r="A87" s="196" t="b">
        <f t="shared" si="25"/>
        <v>0</v>
      </c>
      <c r="B87" s="201"/>
      <c r="C87" s="202"/>
      <c r="D87" s="202"/>
      <c r="E87" s="202"/>
      <c r="F87" s="202"/>
      <c r="G87" s="201"/>
      <c r="H87" s="127" t="str">
        <f t="shared" si="19"/>
        <v>Agr ungültig</v>
      </c>
      <c r="I87" s="127" t="str">
        <f t="shared" si="20"/>
        <v>Agr ungültig</v>
      </c>
      <c r="J87" s="202" t="str">
        <f t="shared" si="21"/>
        <v>Agr ungültig</v>
      </c>
      <c r="K87" s="197" t="str">
        <f>IF(D_SAV!$C87&lt;=2005,"ja","nein")</f>
        <v>ja</v>
      </c>
      <c r="L87" s="201" t="str">
        <f>IFERROR(VLOOKUP(D_SAV!$B87,A_Stammdaten!$I$6:$K$105,3,FALSE),"")</f>
        <v/>
      </c>
      <c r="M87" s="206"/>
      <c r="N87" s="206"/>
      <c r="O87" s="207"/>
      <c r="P87" s="207"/>
      <c r="Q87" s="207"/>
      <c r="R87" s="207"/>
      <c r="S87" s="194">
        <f>IF(V87=0,0,IF(A_Stammdaten!$B$12-$C87&lt;0,0,SUM(D_SAV!P87:Q87)-D_SAV!R87))</f>
        <v>0</v>
      </c>
      <c r="T87" s="207"/>
      <c r="U87" s="194">
        <f t="shared" si="26"/>
        <v>0</v>
      </c>
      <c r="V87" s="240">
        <f>IF(OR($B87=0,$C87=0,$J87=0,$J87="Agr ungültig"),0,IF($J87="keine","keine",IF(A_Stammdaten!$B$12-$C87&lt;0,0,MAX(0,$J87-(A_Stammdaten!$B$12-D_SAV!$C87)))))</f>
        <v>0</v>
      </c>
      <c r="W87" s="167">
        <f t="shared" si="27"/>
        <v>0</v>
      </c>
      <c r="X87" s="167">
        <f t="shared" si="28"/>
        <v>0</v>
      </c>
      <c r="Y87" s="209">
        <v>1</v>
      </c>
      <c r="Z87" s="167">
        <f t="shared" si="29"/>
        <v>0</v>
      </c>
      <c r="AA87" s="167">
        <f t="shared" si="30"/>
        <v>0</v>
      </c>
      <c r="AB87" s="167">
        <f t="shared" si="31"/>
        <v>0</v>
      </c>
      <c r="AC87" s="195">
        <f t="shared" si="23"/>
        <v>0</v>
      </c>
      <c r="AD87" s="192">
        <f t="shared" si="32"/>
        <v>0</v>
      </c>
      <c r="AE87" s="192">
        <f t="shared" si="33"/>
        <v>0</v>
      </c>
      <c r="AF87" s="192">
        <f t="shared" si="34"/>
        <v>0</v>
      </c>
    </row>
    <row r="88" spans="1:32" x14ac:dyDescent="0.25">
      <c r="A88" s="198" t="b">
        <f t="shared" si="25"/>
        <v>0</v>
      </c>
      <c r="B88" s="204"/>
      <c r="C88" s="205"/>
      <c r="D88" s="205"/>
      <c r="E88" s="205"/>
      <c r="F88" s="205"/>
      <c r="G88" s="204"/>
      <c r="H88" s="127" t="str">
        <f t="shared" si="19"/>
        <v>Agr ungültig</v>
      </c>
      <c r="I88" s="127" t="str">
        <f t="shared" si="20"/>
        <v>Agr ungültig</v>
      </c>
      <c r="J88" s="205" t="str">
        <f t="shared" si="21"/>
        <v>Agr ungültig</v>
      </c>
      <c r="K88" s="197" t="str">
        <f>IF(D_SAV!$C88&lt;=2005,"ja","nein")</f>
        <v>ja</v>
      </c>
      <c r="L88" s="204" t="str">
        <f>IFERROR(VLOOKUP(D_SAV!$B88,A_Stammdaten!$I$6:$K$105,3,FALSE),"")</f>
        <v/>
      </c>
      <c r="M88" s="208"/>
      <c r="N88" s="208"/>
      <c r="O88" s="207"/>
      <c r="P88" s="207"/>
      <c r="Q88" s="207"/>
      <c r="R88" s="207"/>
      <c r="S88" s="194">
        <f>IF(V88=0,0,IF(A_Stammdaten!$B$12-$C88&lt;0,0,SUM(D_SAV!P88:Q88)-D_SAV!R88))</f>
        <v>0</v>
      </c>
      <c r="T88" s="207"/>
      <c r="U88" s="194">
        <f t="shared" si="26"/>
        <v>0</v>
      </c>
      <c r="V88" s="240">
        <f>IF(OR($B88=0,$C88=0,$J88=0,$J88="Agr ungültig"),0,IF($J88="keine","keine",IF(A_Stammdaten!$B$12-$C88&lt;0,0,MAX(0,$J88-(A_Stammdaten!$B$12-D_SAV!$C88)))))</f>
        <v>0</v>
      </c>
      <c r="W88" s="167">
        <f t="shared" si="27"/>
        <v>0</v>
      </c>
      <c r="X88" s="167">
        <f t="shared" si="28"/>
        <v>0</v>
      </c>
      <c r="Y88" s="209">
        <v>1</v>
      </c>
      <c r="Z88" s="167">
        <f t="shared" si="29"/>
        <v>0</v>
      </c>
      <c r="AA88" s="167">
        <f t="shared" si="30"/>
        <v>0</v>
      </c>
      <c r="AB88" s="167">
        <f t="shared" si="31"/>
        <v>0</v>
      </c>
      <c r="AC88" s="195">
        <f t="shared" si="23"/>
        <v>0</v>
      </c>
      <c r="AD88" s="192">
        <f t="shared" si="32"/>
        <v>0</v>
      </c>
      <c r="AE88" s="192">
        <f t="shared" si="33"/>
        <v>0</v>
      </c>
      <c r="AF88" s="192">
        <f t="shared" si="34"/>
        <v>0</v>
      </c>
    </row>
    <row r="89" spans="1:32" x14ac:dyDescent="0.25">
      <c r="A89" s="196" t="b">
        <f t="shared" si="25"/>
        <v>0</v>
      </c>
      <c r="B89" s="201"/>
      <c r="C89" s="202"/>
      <c r="D89" s="202"/>
      <c r="E89" s="202"/>
      <c r="F89" s="202"/>
      <c r="G89" s="201"/>
      <c r="H89" s="127" t="str">
        <f t="shared" si="19"/>
        <v>Agr ungültig</v>
      </c>
      <c r="I89" s="127" t="str">
        <f t="shared" si="20"/>
        <v>Agr ungültig</v>
      </c>
      <c r="J89" s="202" t="str">
        <f t="shared" si="21"/>
        <v>Agr ungültig</v>
      </c>
      <c r="K89" s="197" t="str">
        <f>IF(D_SAV!$C89&lt;=2005,"ja","nein")</f>
        <v>ja</v>
      </c>
      <c r="L89" s="201" t="str">
        <f>IFERROR(VLOOKUP(D_SAV!$B89,A_Stammdaten!$I$6:$K$105,3,FALSE),"")</f>
        <v/>
      </c>
      <c r="M89" s="206"/>
      <c r="N89" s="206"/>
      <c r="O89" s="207"/>
      <c r="P89" s="207"/>
      <c r="Q89" s="207"/>
      <c r="R89" s="207"/>
      <c r="S89" s="194">
        <f>IF(V89=0,0,IF(A_Stammdaten!$B$12-$C89&lt;0,0,SUM(D_SAV!P89:Q89)-D_SAV!R89))</f>
        <v>0</v>
      </c>
      <c r="T89" s="207"/>
      <c r="U89" s="194">
        <f t="shared" si="26"/>
        <v>0</v>
      </c>
      <c r="V89" s="240">
        <f>IF(OR($B89=0,$C89=0,$J89=0,$J89="Agr ungültig"),0,IF($J89="keine","keine",IF(A_Stammdaten!$B$12-$C89&lt;0,0,MAX(0,$J89-(A_Stammdaten!$B$12-D_SAV!$C89)))))</f>
        <v>0</v>
      </c>
      <c r="W89" s="167">
        <f t="shared" si="27"/>
        <v>0</v>
      </c>
      <c r="X89" s="167">
        <f t="shared" si="28"/>
        <v>0</v>
      </c>
      <c r="Y89" s="209">
        <v>1</v>
      </c>
      <c r="Z89" s="167">
        <f t="shared" si="29"/>
        <v>0</v>
      </c>
      <c r="AA89" s="167">
        <f t="shared" si="30"/>
        <v>0</v>
      </c>
      <c r="AB89" s="167">
        <f t="shared" si="31"/>
        <v>0</v>
      </c>
      <c r="AC89" s="195">
        <f t="shared" si="23"/>
        <v>0</v>
      </c>
      <c r="AD89" s="192">
        <f t="shared" si="32"/>
        <v>0</v>
      </c>
      <c r="AE89" s="192">
        <f t="shared" si="33"/>
        <v>0</v>
      </c>
      <c r="AF89" s="192">
        <f t="shared" si="34"/>
        <v>0</v>
      </c>
    </row>
    <row r="90" spans="1:32" x14ac:dyDescent="0.25">
      <c r="A90" s="196" t="b">
        <f t="shared" si="25"/>
        <v>0</v>
      </c>
      <c r="B90" s="201"/>
      <c r="C90" s="202"/>
      <c r="D90" s="202"/>
      <c r="E90" s="202"/>
      <c r="F90" s="202"/>
      <c r="G90" s="201"/>
      <c r="H90" s="127" t="str">
        <f t="shared" si="19"/>
        <v>Agr ungültig</v>
      </c>
      <c r="I90" s="127" t="str">
        <f t="shared" si="20"/>
        <v>Agr ungültig</v>
      </c>
      <c r="J90" s="202" t="str">
        <f t="shared" si="21"/>
        <v>Agr ungültig</v>
      </c>
      <c r="K90" s="197" t="str">
        <f>IF(D_SAV!$C90&lt;=2005,"ja","nein")</f>
        <v>ja</v>
      </c>
      <c r="L90" s="201" t="str">
        <f>IFERROR(VLOOKUP(D_SAV!$B90,A_Stammdaten!$I$6:$K$105,3,FALSE),"")</f>
        <v/>
      </c>
      <c r="M90" s="206"/>
      <c r="N90" s="206"/>
      <c r="O90" s="207"/>
      <c r="P90" s="207"/>
      <c r="Q90" s="207"/>
      <c r="R90" s="207"/>
      <c r="S90" s="194">
        <f>IF(V90=0,0,IF(A_Stammdaten!$B$12-$C90&lt;0,0,SUM(D_SAV!P90:Q90)-D_SAV!R90))</f>
        <v>0</v>
      </c>
      <c r="T90" s="207"/>
      <c r="U90" s="194">
        <f t="shared" si="26"/>
        <v>0</v>
      </c>
      <c r="V90" s="240">
        <f>IF(OR($B90=0,$C90=0,$J90=0,$J90="Agr ungültig"),0,IF($J90="keine","keine",IF(A_Stammdaten!$B$12-$C90&lt;0,0,MAX(0,$J90-(A_Stammdaten!$B$12-D_SAV!$C90)))))</f>
        <v>0</v>
      </c>
      <c r="W90" s="167">
        <f t="shared" si="27"/>
        <v>0</v>
      </c>
      <c r="X90" s="167">
        <f t="shared" si="28"/>
        <v>0</v>
      </c>
      <c r="Y90" s="209">
        <v>1</v>
      </c>
      <c r="Z90" s="167">
        <f t="shared" si="29"/>
        <v>0</v>
      </c>
      <c r="AA90" s="167">
        <f t="shared" si="30"/>
        <v>0</v>
      </c>
      <c r="AB90" s="167">
        <f t="shared" si="31"/>
        <v>0</v>
      </c>
      <c r="AC90" s="195">
        <f t="shared" si="23"/>
        <v>0</v>
      </c>
      <c r="AD90" s="192">
        <f t="shared" si="32"/>
        <v>0</v>
      </c>
      <c r="AE90" s="192">
        <f t="shared" si="33"/>
        <v>0</v>
      </c>
      <c r="AF90" s="192">
        <f t="shared" si="34"/>
        <v>0</v>
      </c>
    </row>
    <row r="91" spans="1:32" x14ac:dyDescent="0.25">
      <c r="A91" s="198" t="b">
        <f t="shared" si="25"/>
        <v>0</v>
      </c>
      <c r="B91" s="204"/>
      <c r="C91" s="205"/>
      <c r="D91" s="205"/>
      <c r="E91" s="205"/>
      <c r="F91" s="205"/>
      <c r="G91" s="204"/>
      <c r="H91" s="127" t="str">
        <f t="shared" si="19"/>
        <v>Agr ungültig</v>
      </c>
      <c r="I91" s="127" t="str">
        <f t="shared" si="20"/>
        <v>Agr ungültig</v>
      </c>
      <c r="J91" s="205" t="str">
        <f t="shared" si="21"/>
        <v>Agr ungültig</v>
      </c>
      <c r="K91" s="197" t="str">
        <f>IF(D_SAV!$C91&lt;=2005,"ja","nein")</f>
        <v>ja</v>
      </c>
      <c r="L91" s="204" t="str">
        <f>IFERROR(VLOOKUP(D_SAV!$B91,A_Stammdaten!$I$6:$K$105,3,FALSE),"")</f>
        <v/>
      </c>
      <c r="M91" s="208"/>
      <c r="N91" s="208"/>
      <c r="O91" s="207"/>
      <c r="P91" s="207"/>
      <c r="Q91" s="207"/>
      <c r="R91" s="207"/>
      <c r="S91" s="194">
        <f>IF(V91=0,0,IF(A_Stammdaten!$B$12-$C91&lt;0,0,SUM(D_SAV!P91:Q91)-D_SAV!R91))</f>
        <v>0</v>
      </c>
      <c r="T91" s="207"/>
      <c r="U91" s="194">
        <f t="shared" si="26"/>
        <v>0</v>
      </c>
      <c r="V91" s="240">
        <f>IF(OR($B91=0,$C91=0,$J91=0,$J91="Agr ungültig"),0,IF($J91="keine","keine",IF(A_Stammdaten!$B$12-$C91&lt;0,0,MAX(0,$J91-(A_Stammdaten!$B$12-D_SAV!$C91)))))</f>
        <v>0</v>
      </c>
      <c r="W91" s="167">
        <f t="shared" si="27"/>
        <v>0</v>
      </c>
      <c r="X91" s="167">
        <f t="shared" si="28"/>
        <v>0</v>
      </c>
      <c r="Y91" s="209">
        <v>1</v>
      </c>
      <c r="Z91" s="167">
        <f t="shared" si="29"/>
        <v>0</v>
      </c>
      <c r="AA91" s="167">
        <f t="shared" si="30"/>
        <v>0</v>
      </c>
      <c r="AB91" s="167">
        <f t="shared" si="31"/>
        <v>0</v>
      </c>
      <c r="AC91" s="195">
        <f t="shared" si="23"/>
        <v>0</v>
      </c>
      <c r="AD91" s="192">
        <f t="shared" si="32"/>
        <v>0</v>
      </c>
      <c r="AE91" s="192">
        <f t="shared" si="33"/>
        <v>0</v>
      </c>
      <c r="AF91" s="192">
        <f t="shared" si="34"/>
        <v>0</v>
      </c>
    </row>
    <row r="92" spans="1:32" x14ac:dyDescent="0.25">
      <c r="A92" s="196" t="b">
        <f t="shared" si="25"/>
        <v>0</v>
      </c>
      <c r="B92" s="201"/>
      <c r="C92" s="202"/>
      <c r="D92" s="202"/>
      <c r="E92" s="202"/>
      <c r="F92" s="202"/>
      <c r="G92" s="201"/>
      <c r="H92" s="127" t="str">
        <f t="shared" si="19"/>
        <v>Agr ungültig</v>
      </c>
      <c r="I92" s="127" t="str">
        <f t="shared" si="20"/>
        <v>Agr ungültig</v>
      </c>
      <c r="J92" s="202" t="str">
        <f t="shared" si="21"/>
        <v>Agr ungültig</v>
      </c>
      <c r="K92" s="197" t="str">
        <f>IF(D_SAV!$C92&lt;=2005,"ja","nein")</f>
        <v>ja</v>
      </c>
      <c r="L92" s="201" t="str">
        <f>IFERROR(VLOOKUP(D_SAV!$B92,A_Stammdaten!$I$6:$K$105,3,FALSE),"")</f>
        <v/>
      </c>
      <c r="M92" s="206"/>
      <c r="N92" s="206"/>
      <c r="O92" s="207"/>
      <c r="P92" s="207"/>
      <c r="Q92" s="207"/>
      <c r="R92" s="207"/>
      <c r="S92" s="194">
        <f>IF(V92=0,0,IF(A_Stammdaten!$B$12-$C92&lt;0,0,SUM(D_SAV!P92:Q92)-D_SAV!R92))</f>
        <v>0</v>
      </c>
      <c r="T92" s="207"/>
      <c r="U92" s="194">
        <f t="shared" si="26"/>
        <v>0</v>
      </c>
      <c r="V92" s="240">
        <f>IF(OR($B92=0,$C92=0,$J92=0,$J92="Agr ungültig"),0,IF($J92="keine","keine",IF(A_Stammdaten!$B$12-$C92&lt;0,0,MAX(0,$J92-(A_Stammdaten!$B$12-D_SAV!$C92)))))</f>
        <v>0</v>
      </c>
      <c r="W92" s="167">
        <f t="shared" si="27"/>
        <v>0</v>
      </c>
      <c r="X92" s="167">
        <f t="shared" si="28"/>
        <v>0</v>
      </c>
      <c r="Y92" s="209">
        <v>1</v>
      </c>
      <c r="Z92" s="167">
        <f t="shared" si="29"/>
        <v>0</v>
      </c>
      <c r="AA92" s="167">
        <f t="shared" si="30"/>
        <v>0</v>
      </c>
      <c r="AB92" s="167">
        <f t="shared" si="31"/>
        <v>0</v>
      </c>
      <c r="AC92" s="195">
        <f t="shared" si="23"/>
        <v>0</v>
      </c>
      <c r="AD92" s="192">
        <f t="shared" si="32"/>
        <v>0</v>
      </c>
      <c r="AE92" s="192">
        <f t="shared" si="33"/>
        <v>0</v>
      </c>
      <c r="AF92" s="192">
        <f t="shared" si="34"/>
        <v>0</v>
      </c>
    </row>
    <row r="93" spans="1:32" x14ac:dyDescent="0.25">
      <c r="A93" s="196" t="b">
        <f t="shared" si="25"/>
        <v>0</v>
      </c>
      <c r="B93" s="201"/>
      <c r="C93" s="202"/>
      <c r="D93" s="202"/>
      <c r="E93" s="202"/>
      <c r="F93" s="202"/>
      <c r="G93" s="201"/>
      <c r="H93" s="127" t="str">
        <f t="shared" si="19"/>
        <v>Agr ungültig</v>
      </c>
      <c r="I93" s="127" t="str">
        <f t="shared" si="20"/>
        <v>Agr ungültig</v>
      </c>
      <c r="J93" s="202" t="str">
        <f t="shared" si="21"/>
        <v>Agr ungültig</v>
      </c>
      <c r="K93" s="197" t="str">
        <f>IF(D_SAV!$C93&lt;=2005,"ja","nein")</f>
        <v>ja</v>
      </c>
      <c r="L93" s="201" t="str">
        <f>IFERROR(VLOOKUP(D_SAV!$B93,A_Stammdaten!$I$6:$K$105,3,FALSE),"")</f>
        <v/>
      </c>
      <c r="M93" s="206"/>
      <c r="N93" s="206"/>
      <c r="O93" s="207"/>
      <c r="P93" s="207"/>
      <c r="Q93" s="207"/>
      <c r="R93" s="207"/>
      <c r="S93" s="194">
        <f>IF(V93=0,0,IF(A_Stammdaten!$B$12-$C93&lt;0,0,SUM(D_SAV!P93:Q93)-D_SAV!R93))</f>
        <v>0</v>
      </c>
      <c r="T93" s="207"/>
      <c r="U93" s="194">
        <f t="shared" si="26"/>
        <v>0</v>
      </c>
      <c r="V93" s="240">
        <f>IF(OR($B93=0,$C93=0,$J93=0,$J93="Agr ungültig"),0,IF($J93="keine","keine",IF(A_Stammdaten!$B$12-$C93&lt;0,0,MAX(0,$J93-(A_Stammdaten!$B$12-D_SAV!$C93)))))</f>
        <v>0</v>
      </c>
      <c r="W93" s="167">
        <f t="shared" si="27"/>
        <v>0</v>
      </c>
      <c r="X93" s="167">
        <f t="shared" si="28"/>
        <v>0</v>
      </c>
      <c r="Y93" s="209">
        <v>1</v>
      </c>
      <c r="Z93" s="167">
        <f t="shared" si="29"/>
        <v>0</v>
      </c>
      <c r="AA93" s="167">
        <f t="shared" si="30"/>
        <v>0</v>
      </c>
      <c r="AB93" s="167">
        <f t="shared" si="31"/>
        <v>0</v>
      </c>
      <c r="AC93" s="195">
        <f t="shared" si="23"/>
        <v>0</v>
      </c>
      <c r="AD93" s="192">
        <f t="shared" si="32"/>
        <v>0</v>
      </c>
      <c r="AE93" s="192">
        <f t="shared" si="33"/>
        <v>0</v>
      </c>
      <c r="AF93" s="192">
        <f t="shared" si="34"/>
        <v>0</v>
      </c>
    </row>
    <row r="94" spans="1:32" x14ac:dyDescent="0.25">
      <c r="A94" s="198" t="b">
        <f t="shared" si="25"/>
        <v>0</v>
      </c>
      <c r="B94" s="204"/>
      <c r="C94" s="205"/>
      <c r="D94" s="205"/>
      <c r="E94" s="205"/>
      <c r="F94" s="205"/>
      <c r="G94" s="204"/>
      <c r="H94" s="127" t="str">
        <f t="shared" si="19"/>
        <v>Agr ungültig</v>
      </c>
      <c r="I94" s="127" t="str">
        <f t="shared" si="20"/>
        <v>Agr ungültig</v>
      </c>
      <c r="J94" s="205" t="str">
        <f t="shared" si="21"/>
        <v>Agr ungültig</v>
      </c>
      <c r="K94" s="197" t="str">
        <f>IF(D_SAV!$C94&lt;=2005,"ja","nein")</f>
        <v>ja</v>
      </c>
      <c r="L94" s="204" t="str">
        <f>IFERROR(VLOOKUP(D_SAV!$B94,A_Stammdaten!$I$6:$K$105,3,FALSE),"")</f>
        <v/>
      </c>
      <c r="M94" s="208"/>
      <c r="N94" s="208"/>
      <c r="O94" s="207"/>
      <c r="P94" s="207"/>
      <c r="Q94" s="207"/>
      <c r="R94" s="207"/>
      <c r="S94" s="194">
        <f>IF(V94=0,0,IF(A_Stammdaten!$B$12-$C94&lt;0,0,SUM(D_SAV!P94:Q94)-D_SAV!R94))</f>
        <v>0</v>
      </c>
      <c r="T94" s="207"/>
      <c r="U94" s="194">
        <f t="shared" si="26"/>
        <v>0</v>
      </c>
      <c r="V94" s="240">
        <f>IF(OR($B94=0,$C94=0,$J94=0,$J94="Agr ungültig"),0,IF($J94="keine","keine",IF(A_Stammdaten!$B$12-$C94&lt;0,0,MAX(0,$J94-(A_Stammdaten!$B$12-D_SAV!$C94)))))</f>
        <v>0</v>
      </c>
      <c r="W94" s="167">
        <f t="shared" si="27"/>
        <v>0</v>
      </c>
      <c r="X94" s="167">
        <f t="shared" si="28"/>
        <v>0</v>
      </c>
      <c r="Y94" s="209">
        <v>1</v>
      </c>
      <c r="Z94" s="167">
        <f t="shared" si="29"/>
        <v>0</v>
      </c>
      <c r="AA94" s="167">
        <f t="shared" si="30"/>
        <v>0</v>
      </c>
      <c r="AB94" s="167">
        <f t="shared" si="31"/>
        <v>0</v>
      </c>
      <c r="AC94" s="195">
        <f t="shared" si="23"/>
        <v>0</v>
      </c>
      <c r="AD94" s="192">
        <f t="shared" si="32"/>
        <v>0</v>
      </c>
      <c r="AE94" s="192">
        <f t="shared" si="33"/>
        <v>0</v>
      </c>
      <c r="AF94" s="192">
        <f t="shared" si="34"/>
        <v>0</v>
      </c>
    </row>
    <row r="95" spans="1:32" x14ac:dyDescent="0.25">
      <c r="A95" s="196" t="b">
        <f t="shared" si="25"/>
        <v>0</v>
      </c>
      <c r="B95" s="201"/>
      <c r="C95" s="202"/>
      <c r="D95" s="202"/>
      <c r="E95" s="202"/>
      <c r="F95" s="202"/>
      <c r="G95" s="201"/>
      <c r="H95" s="127" t="str">
        <f t="shared" si="19"/>
        <v>Agr ungültig</v>
      </c>
      <c r="I95" s="127" t="str">
        <f t="shared" si="20"/>
        <v>Agr ungültig</v>
      </c>
      <c r="J95" s="202" t="str">
        <f t="shared" si="21"/>
        <v>Agr ungültig</v>
      </c>
      <c r="K95" s="197" t="str">
        <f>IF(D_SAV!$C95&lt;=2005,"ja","nein")</f>
        <v>ja</v>
      </c>
      <c r="L95" s="201" t="str">
        <f>IFERROR(VLOOKUP(D_SAV!$B95,A_Stammdaten!$I$6:$K$105,3,FALSE),"")</f>
        <v/>
      </c>
      <c r="M95" s="206"/>
      <c r="N95" s="206"/>
      <c r="O95" s="207"/>
      <c r="P95" s="207"/>
      <c r="Q95" s="207"/>
      <c r="R95" s="207"/>
      <c r="S95" s="194">
        <f>IF(V95=0,0,IF(A_Stammdaten!$B$12-$C95&lt;0,0,SUM(D_SAV!P95:Q95)-D_SAV!R95))</f>
        <v>0</v>
      </c>
      <c r="T95" s="207"/>
      <c r="U95" s="194">
        <f t="shared" si="26"/>
        <v>0</v>
      </c>
      <c r="V95" s="240">
        <f>IF(OR($B95=0,$C95=0,$J95=0,$J95="Agr ungültig"),0,IF($J95="keine","keine",IF(A_Stammdaten!$B$12-$C95&lt;0,0,MAX(0,$J95-(A_Stammdaten!$B$12-D_SAV!$C95)))))</f>
        <v>0</v>
      </c>
      <c r="W95" s="167">
        <f t="shared" si="27"/>
        <v>0</v>
      </c>
      <c r="X95" s="167">
        <f t="shared" si="28"/>
        <v>0</v>
      </c>
      <c r="Y95" s="209">
        <v>1</v>
      </c>
      <c r="Z95" s="167">
        <f t="shared" si="29"/>
        <v>0</v>
      </c>
      <c r="AA95" s="167">
        <f t="shared" si="30"/>
        <v>0</v>
      </c>
      <c r="AB95" s="167">
        <f t="shared" si="31"/>
        <v>0</v>
      </c>
      <c r="AC95" s="195">
        <f t="shared" si="23"/>
        <v>0</v>
      </c>
      <c r="AD95" s="192">
        <f t="shared" si="32"/>
        <v>0</v>
      </c>
      <c r="AE95" s="192">
        <f t="shared" si="33"/>
        <v>0</v>
      </c>
      <c r="AF95" s="192">
        <f t="shared" si="34"/>
        <v>0</v>
      </c>
    </row>
    <row r="96" spans="1:32" x14ac:dyDescent="0.25">
      <c r="A96" s="196" t="b">
        <f t="shared" si="25"/>
        <v>0</v>
      </c>
      <c r="B96" s="201"/>
      <c r="C96" s="202"/>
      <c r="D96" s="202"/>
      <c r="E96" s="202"/>
      <c r="F96" s="202"/>
      <c r="G96" s="201"/>
      <c r="H96" s="127" t="str">
        <f t="shared" si="19"/>
        <v>Agr ungültig</v>
      </c>
      <c r="I96" s="127" t="str">
        <f t="shared" si="20"/>
        <v>Agr ungültig</v>
      </c>
      <c r="J96" s="202" t="str">
        <f t="shared" si="21"/>
        <v>Agr ungültig</v>
      </c>
      <c r="K96" s="197" t="str">
        <f>IF(D_SAV!$C96&lt;=2005,"ja","nein")</f>
        <v>ja</v>
      </c>
      <c r="L96" s="201" t="str">
        <f>IFERROR(VLOOKUP(D_SAV!$B96,A_Stammdaten!$I$6:$K$105,3,FALSE),"")</f>
        <v/>
      </c>
      <c r="M96" s="206"/>
      <c r="N96" s="206"/>
      <c r="O96" s="207"/>
      <c r="P96" s="207"/>
      <c r="Q96" s="207"/>
      <c r="R96" s="207"/>
      <c r="S96" s="194">
        <f>IF(V96=0,0,IF(A_Stammdaten!$B$12-$C96&lt;0,0,SUM(D_SAV!P96:Q96)-D_SAV!R96))</f>
        <v>0</v>
      </c>
      <c r="T96" s="207"/>
      <c r="U96" s="194">
        <f t="shared" si="26"/>
        <v>0</v>
      </c>
      <c r="V96" s="240">
        <f>IF(OR($B96=0,$C96=0,$J96=0,$J96="Agr ungültig"),0,IF($J96="keine","keine",IF(A_Stammdaten!$B$12-$C96&lt;0,0,MAX(0,$J96-(A_Stammdaten!$B$12-D_SAV!$C96)))))</f>
        <v>0</v>
      </c>
      <c r="W96" s="167">
        <f t="shared" si="27"/>
        <v>0</v>
      </c>
      <c r="X96" s="167">
        <f t="shared" si="28"/>
        <v>0</v>
      </c>
      <c r="Y96" s="209">
        <v>1</v>
      </c>
      <c r="Z96" s="167">
        <f t="shared" si="29"/>
        <v>0</v>
      </c>
      <c r="AA96" s="167">
        <f t="shared" si="30"/>
        <v>0</v>
      </c>
      <c r="AB96" s="167">
        <f t="shared" si="31"/>
        <v>0</v>
      </c>
      <c r="AC96" s="195">
        <f t="shared" si="23"/>
        <v>0</v>
      </c>
      <c r="AD96" s="192">
        <f t="shared" si="32"/>
        <v>0</v>
      </c>
      <c r="AE96" s="192">
        <f t="shared" si="33"/>
        <v>0</v>
      </c>
      <c r="AF96" s="192">
        <f t="shared" si="34"/>
        <v>0</v>
      </c>
    </row>
    <row r="97" spans="1:32" x14ac:dyDescent="0.25">
      <c r="A97" s="198" t="b">
        <f t="shared" si="25"/>
        <v>0</v>
      </c>
      <c r="B97" s="204"/>
      <c r="C97" s="205"/>
      <c r="D97" s="205"/>
      <c r="E97" s="205"/>
      <c r="F97" s="205"/>
      <c r="G97" s="204"/>
      <c r="H97" s="127" t="str">
        <f t="shared" si="19"/>
        <v>Agr ungültig</v>
      </c>
      <c r="I97" s="127" t="str">
        <f t="shared" si="20"/>
        <v>Agr ungültig</v>
      </c>
      <c r="J97" s="205" t="str">
        <f t="shared" si="21"/>
        <v>Agr ungültig</v>
      </c>
      <c r="K97" s="197" t="str">
        <f>IF(D_SAV!$C97&lt;=2005,"ja","nein")</f>
        <v>ja</v>
      </c>
      <c r="L97" s="204" t="str">
        <f>IFERROR(VLOOKUP(D_SAV!$B97,A_Stammdaten!$I$6:$K$105,3,FALSE),"")</f>
        <v/>
      </c>
      <c r="M97" s="208"/>
      <c r="N97" s="208"/>
      <c r="O97" s="207"/>
      <c r="P97" s="207"/>
      <c r="Q97" s="207"/>
      <c r="R97" s="207"/>
      <c r="S97" s="194">
        <f>IF(V97=0,0,IF(A_Stammdaten!$B$12-$C97&lt;0,0,SUM(D_SAV!P97:Q97)-D_SAV!R97))</f>
        <v>0</v>
      </c>
      <c r="T97" s="207"/>
      <c r="U97" s="194">
        <f t="shared" si="26"/>
        <v>0</v>
      </c>
      <c r="V97" s="240">
        <f>IF(OR($B97=0,$C97=0,$J97=0,$J97="Agr ungültig"),0,IF($J97="keine","keine",IF(A_Stammdaten!$B$12-$C97&lt;0,0,MAX(0,$J97-(A_Stammdaten!$B$12-D_SAV!$C97)))))</f>
        <v>0</v>
      </c>
      <c r="W97" s="167">
        <f t="shared" si="27"/>
        <v>0</v>
      </c>
      <c r="X97" s="167">
        <f t="shared" si="28"/>
        <v>0</v>
      </c>
      <c r="Y97" s="209">
        <v>1</v>
      </c>
      <c r="Z97" s="167">
        <f t="shared" si="29"/>
        <v>0</v>
      </c>
      <c r="AA97" s="167">
        <f t="shared" si="30"/>
        <v>0</v>
      </c>
      <c r="AB97" s="167">
        <f t="shared" si="31"/>
        <v>0</v>
      </c>
      <c r="AC97" s="195">
        <f t="shared" si="23"/>
        <v>0</v>
      </c>
      <c r="AD97" s="192">
        <f t="shared" si="32"/>
        <v>0</v>
      </c>
      <c r="AE97" s="192">
        <f t="shared" si="33"/>
        <v>0</v>
      </c>
      <c r="AF97" s="192">
        <f t="shared" si="34"/>
        <v>0</v>
      </c>
    </row>
    <row r="98" spans="1:32" x14ac:dyDescent="0.25">
      <c r="A98" s="196" t="b">
        <f t="shared" si="25"/>
        <v>0</v>
      </c>
      <c r="B98" s="201"/>
      <c r="C98" s="202"/>
      <c r="D98" s="202"/>
      <c r="E98" s="202"/>
      <c r="F98" s="202"/>
      <c r="G98" s="201"/>
      <c r="H98" s="127" t="str">
        <f t="shared" si="19"/>
        <v>Agr ungültig</v>
      </c>
      <c r="I98" s="127" t="str">
        <f t="shared" si="20"/>
        <v>Agr ungültig</v>
      </c>
      <c r="J98" s="202" t="str">
        <f t="shared" si="21"/>
        <v>Agr ungültig</v>
      </c>
      <c r="K98" s="197" t="str">
        <f>IF(D_SAV!$C98&lt;=2005,"ja","nein")</f>
        <v>ja</v>
      </c>
      <c r="L98" s="201" t="str">
        <f>IFERROR(VLOOKUP(D_SAV!$B98,A_Stammdaten!$I$6:$K$105,3,FALSE),"")</f>
        <v/>
      </c>
      <c r="M98" s="206"/>
      <c r="N98" s="206"/>
      <c r="O98" s="207"/>
      <c r="P98" s="207"/>
      <c r="Q98" s="207"/>
      <c r="R98" s="207"/>
      <c r="S98" s="194">
        <f>IF(V98=0,0,IF(A_Stammdaten!$B$12-$C98&lt;0,0,SUM(D_SAV!P98:Q98)-D_SAV!R98))</f>
        <v>0</v>
      </c>
      <c r="T98" s="207"/>
      <c r="U98" s="194">
        <f t="shared" si="26"/>
        <v>0</v>
      </c>
      <c r="V98" s="240">
        <f>IF(OR($B98=0,$C98=0,$J98=0,$J98="Agr ungültig"),0,IF($J98="keine","keine",IF(A_Stammdaten!$B$12-$C98&lt;0,0,MAX(0,$J98-(A_Stammdaten!$B$12-D_SAV!$C98)))))</f>
        <v>0</v>
      </c>
      <c r="W98" s="167">
        <f t="shared" si="27"/>
        <v>0</v>
      </c>
      <c r="X98" s="167">
        <f t="shared" si="28"/>
        <v>0</v>
      </c>
      <c r="Y98" s="209">
        <v>1</v>
      </c>
      <c r="Z98" s="167">
        <f t="shared" si="29"/>
        <v>0</v>
      </c>
      <c r="AA98" s="167">
        <f t="shared" si="30"/>
        <v>0</v>
      </c>
      <c r="AB98" s="167">
        <f t="shared" si="31"/>
        <v>0</v>
      </c>
      <c r="AC98" s="195">
        <f t="shared" si="23"/>
        <v>0</v>
      </c>
      <c r="AD98" s="192">
        <f t="shared" si="32"/>
        <v>0</v>
      </c>
      <c r="AE98" s="192">
        <f t="shared" si="33"/>
        <v>0</v>
      </c>
      <c r="AF98" s="192">
        <f t="shared" si="34"/>
        <v>0</v>
      </c>
    </row>
    <row r="99" spans="1:32" x14ac:dyDescent="0.25">
      <c r="A99" s="196" t="b">
        <f t="shared" si="25"/>
        <v>0</v>
      </c>
      <c r="B99" s="201"/>
      <c r="C99" s="202"/>
      <c r="D99" s="202"/>
      <c r="E99" s="202"/>
      <c r="F99" s="202"/>
      <c r="G99" s="201"/>
      <c r="H99" s="127" t="str">
        <f t="shared" si="19"/>
        <v>Agr ungültig</v>
      </c>
      <c r="I99" s="127" t="str">
        <f t="shared" si="20"/>
        <v>Agr ungültig</v>
      </c>
      <c r="J99" s="202" t="str">
        <f t="shared" si="21"/>
        <v>Agr ungültig</v>
      </c>
      <c r="K99" s="197" t="str">
        <f>IF(D_SAV!$C99&lt;=2005,"ja","nein")</f>
        <v>ja</v>
      </c>
      <c r="L99" s="201" t="str">
        <f>IFERROR(VLOOKUP(D_SAV!$B99,A_Stammdaten!$I$6:$K$105,3,FALSE),"")</f>
        <v/>
      </c>
      <c r="M99" s="206"/>
      <c r="N99" s="206"/>
      <c r="O99" s="207"/>
      <c r="P99" s="207"/>
      <c r="Q99" s="207"/>
      <c r="R99" s="207"/>
      <c r="S99" s="194">
        <f>IF(V99=0,0,IF(A_Stammdaten!$B$12-$C99&lt;0,0,SUM(D_SAV!P99:Q99)-D_SAV!R99))</f>
        <v>0</v>
      </c>
      <c r="T99" s="207"/>
      <c r="U99" s="194">
        <f t="shared" si="26"/>
        <v>0</v>
      </c>
      <c r="V99" s="240">
        <f>IF(OR($B99=0,$C99=0,$J99=0,$J99="Agr ungültig"),0,IF($J99="keine","keine",IF(A_Stammdaten!$B$12-$C99&lt;0,0,MAX(0,$J99-(A_Stammdaten!$B$12-D_SAV!$C99)))))</f>
        <v>0</v>
      </c>
      <c r="W99" s="167">
        <f t="shared" si="27"/>
        <v>0</v>
      </c>
      <c r="X99" s="167">
        <f t="shared" si="28"/>
        <v>0</v>
      </c>
      <c r="Y99" s="209">
        <v>1</v>
      </c>
      <c r="Z99" s="167">
        <f t="shared" si="29"/>
        <v>0</v>
      </c>
      <c r="AA99" s="167">
        <f t="shared" si="30"/>
        <v>0</v>
      </c>
      <c r="AB99" s="167">
        <f t="shared" si="31"/>
        <v>0</v>
      </c>
      <c r="AC99" s="195">
        <f t="shared" si="23"/>
        <v>0</v>
      </c>
      <c r="AD99" s="192">
        <f t="shared" si="32"/>
        <v>0</v>
      </c>
      <c r="AE99" s="192">
        <f t="shared" si="33"/>
        <v>0</v>
      </c>
      <c r="AF99" s="192">
        <f t="shared" si="34"/>
        <v>0</v>
      </c>
    </row>
    <row r="100" spans="1:32" x14ac:dyDescent="0.25">
      <c r="A100" s="198" t="b">
        <f t="shared" si="25"/>
        <v>0</v>
      </c>
      <c r="B100" s="204"/>
      <c r="C100" s="205"/>
      <c r="D100" s="205"/>
      <c r="E100" s="205"/>
      <c r="F100" s="205"/>
      <c r="G100" s="204"/>
      <c r="H100" s="127" t="str">
        <f t="shared" si="19"/>
        <v>Agr ungültig</v>
      </c>
      <c r="I100" s="127" t="str">
        <f t="shared" si="20"/>
        <v>Agr ungültig</v>
      </c>
      <c r="J100" s="205" t="str">
        <f t="shared" si="21"/>
        <v>Agr ungültig</v>
      </c>
      <c r="K100" s="197" t="str">
        <f>IF(D_SAV!$C100&lt;=2005,"ja","nein")</f>
        <v>ja</v>
      </c>
      <c r="L100" s="204" t="str">
        <f>IFERROR(VLOOKUP(D_SAV!$B100,A_Stammdaten!$I$6:$K$105,3,FALSE),"")</f>
        <v/>
      </c>
      <c r="M100" s="208"/>
      <c r="N100" s="208"/>
      <c r="O100" s="207"/>
      <c r="P100" s="207"/>
      <c r="Q100" s="207"/>
      <c r="R100" s="207"/>
      <c r="S100" s="194">
        <f>IF(V100=0,0,IF(A_Stammdaten!$B$12-$C100&lt;0,0,SUM(D_SAV!P100:Q100)-D_SAV!R100))</f>
        <v>0</v>
      </c>
      <c r="T100" s="207"/>
      <c r="U100" s="194">
        <f t="shared" si="26"/>
        <v>0</v>
      </c>
      <c r="V100" s="240">
        <f>IF(OR($B100=0,$C100=0,$J100=0,$J100="Agr ungültig"),0,IF($J100="keine","keine",IF(A_Stammdaten!$B$12-$C100&lt;0,0,MAX(0,$J100-(A_Stammdaten!$B$12-D_SAV!$C100)))))</f>
        <v>0</v>
      </c>
      <c r="W100" s="167">
        <f t="shared" si="27"/>
        <v>0</v>
      </c>
      <c r="X100" s="167">
        <f t="shared" si="28"/>
        <v>0</v>
      </c>
      <c r="Y100" s="209">
        <v>1</v>
      </c>
      <c r="Z100" s="167">
        <f t="shared" si="29"/>
        <v>0</v>
      </c>
      <c r="AA100" s="167">
        <f t="shared" si="30"/>
        <v>0</v>
      </c>
      <c r="AB100" s="167">
        <f t="shared" si="31"/>
        <v>0</v>
      </c>
      <c r="AC100" s="195">
        <f t="shared" si="23"/>
        <v>0</v>
      </c>
      <c r="AD100" s="192">
        <f t="shared" si="32"/>
        <v>0</v>
      </c>
      <c r="AE100" s="192">
        <f t="shared" si="33"/>
        <v>0</v>
      </c>
      <c r="AF100" s="192">
        <f t="shared" si="34"/>
        <v>0</v>
      </c>
    </row>
    <row r="101" spans="1:32" x14ac:dyDescent="0.25">
      <c r="A101" s="196" t="b">
        <f t="shared" si="25"/>
        <v>0</v>
      </c>
      <c r="B101" s="201"/>
      <c r="C101" s="202"/>
      <c r="D101" s="202"/>
      <c r="E101" s="202"/>
      <c r="F101" s="202"/>
      <c r="G101" s="201"/>
      <c r="H101" s="127" t="str">
        <f t="shared" si="19"/>
        <v>Agr ungültig</v>
      </c>
      <c r="I101" s="127" t="str">
        <f t="shared" si="20"/>
        <v>Agr ungültig</v>
      </c>
      <c r="J101" s="202" t="str">
        <f t="shared" si="21"/>
        <v>Agr ungültig</v>
      </c>
      <c r="K101" s="197" t="str">
        <f>IF(D_SAV!$C101&lt;=2005,"ja","nein")</f>
        <v>ja</v>
      </c>
      <c r="L101" s="201" t="str">
        <f>IFERROR(VLOOKUP(D_SAV!$B101,A_Stammdaten!$I$6:$K$105,3,FALSE),"")</f>
        <v/>
      </c>
      <c r="M101" s="206"/>
      <c r="N101" s="206"/>
      <c r="O101" s="207"/>
      <c r="P101" s="207"/>
      <c r="Q101" s="207"/>
      <c r="R101" s="207"/>
      <c r="S101" s="194">
        <f>IF(V101=0,0,IF(A_Stammdaten!$B$12-$C101&lt;0,0,SUM(D_SAV!P101:Q101)-D_SAV!R101))</f>
        <v>0</v>
      </c>
      <c r="T101" s="207"/>
      <c r="U101" s="194">
        <f t="shared" si="26"/>
        <v>0</v>
      </c>
      <c r="V101" s="240">
        <f>IF(OR($B101=0,$C101=0,$J101=0,$J101="Agr ungültig"),0,IF($J101="keine","keine",IF(A_Stammdaten!$B$12-$C101&lt;0,0,MAX(0,$J101-(A_Stammdaten!$B$12-D_SAV!$C101)))))</f>
        <v>0</v>
      </c>
      <c r="W101" s="167">
        <f t="shared" si="27"/>
        <v>0</v>
      </c>
      <c r="X101" s="167">
        <f t="shared" si="28"/>
        <v>0</v>
      </c>
      <c r="Y101" s="209">
        <v>1</v>
      </c>
      <c r="Z101" s="167">
        <f t="shared" si="29"/>
        <v>0</v>
      </c>
      <c r="AA101" s="167">
        <f t="shared" si="30"/>
        <v>0</v>
      </c>
      <c r="AB101" s="167">
        <f t="shared" si="31"/>
        <v>0</v>
      </c>
      <c r="AC101" s="195">
        <f t="shared" si="23"/>
        <v>0</v>
      </c>
      <c r="AD101" s="192">
        <f t="shared" si="32"/>
        <v>0</v>
      </c>
      <c r="AE101" s="192">
        <f t="shared" si="33"/>
        <v>0</v>
      </c>
      <c r="AF101" s="192">
        <f t="shared" si="34"/>
        <v>0</v>
      </c>
    </row>
    <row r="102" spans="1:32" x14ac:dyDescent="0.25">
      <c r="A102" s="196" t="b">
        <f t="shared" si="25"/>
        <v>0</v>
      </c>
      <c r="B102" s="201"/>
      <c r="C102" s="202"/>
      <c r="D102" s="202"/>
      <c r="E102" s="202"/>
      <c r="F102" s="202"/>
      <c r="G102" s="201"/>
      <c r="H102" s="127" t="str">
        <f t="shared" ref="H102:H165" si="35">IFERROR(VLOOKUP($G102,AnlGrTabelle,2,FALSE),"Agr ungültig")</f>
        <v>Agr ungültig</v>
      </c>
      <c r="I102" s="127" t="str">
        <f t="shared" ref="I102:I165" si="36">IFERROR(VLOOKUP($G102,AnlGrTabelle,3,FALSE),"Agr ungültig")</f>
        <v>Agr ungültig</v>
      </c>
      <c r="J102" s="202" t="str">
        <f t="shared" ref="J102:J165" si="37">IFERROR(VLOOKUP($G102,AnlGrTabelle,4,FALSE),"Agr ungültig")</f>
        <v>Agr ungültig</v>
      </c>
      <c r="K102" s="197" t="str">
        <f>IF(D_SAV!$C102&lt;=2005,"ja","nein")</f>
        <v>ja</v>
      </c>
      <c r="L102" s="201" t="str">
        <f>IFERROR(VLOOKUP(D_SAV!$B102,A_Stammdaten!$I$6:$K$105,3,FALSE),"")</f>
        <v/>
      </c>
      <c r="M102" s="206"/>
      <c r="N102" s="206"/>
      <c r="O102" s="207"/>
      <c r="P102" s="207"/>
      <c r="Q102" s="207"/>
      <c r="R102" s="207"/>
      <c r="S102" s="194">
        <f>IF(V102=0,0,IF(A_Stammdaten!$B$12-$C102&lt;0,0,SUM(D_SAV!P102:Q102)-D_SAV!R102))</f>
        <v>0</v>
      </c>
      <c r="T102" s="207"/>
      <c r="U102" s="194">
        <f t="shared" si="26"/>
        <v>0</v>
      </c>
      <c r="V102" s="240">
        <f>IF(OR($B102=0,$C102=0,$J102=0,$J102="Agr ungültig"),0,IF($J102="keine","keine",IF(A_Stammdaten!$B$12-$C102&lt;0,0,MAX(0,$J102-(A_Stammdaten!$B$12-D_SAV!$C102)))))</f>
        <v>0</v>
      </c>
      <c r="W102" s="167">
        <f t="shared" si="27"/>
        <v>0</v>
      </c>
      <c r="X102" s="167">
        <f t="shared" si="28"/>
        <v>0</v>
      </c>
      <c r="Y102" s="209">
        <v>1</v>
      </c>
      <c r="Z102" s="167">
        <f t="shared" si="29"/>
        <v>0</v>
      </c>
      <c r="AA102" s="167">
        <f t="shared" si="30"/>
        <v>0</v>
      </c>
      <c r="AB102" s="167">
        <f t="shared" si="31"/>
        <v>0</v>
      </c>
      <c r="AC102" s="195">
        <f t="shared" ref="AC102:AC165" si="38">IFERROR(IF(VLOOKUP($G102,AnlGrTabelle,5,FALSE)="keine",1,IFERROR(VLOOKUP($C102,TNWFaktoren,VLOOKUP($G102,AnlGrTabelle,5,FALSE)+5,FALSE),0)),0)</f>
        <v>0</v>
      </c>
      <c r="AD102" s="192">
        <f t="shared" si="32"/>
        <v>0</v>
      </c>
      <c r="AE102" s="192">
        <f t="shared" si="33"/>
        <v>0</v>
      </c>
      <c r="AF102" s="192">
        <f t="shared" si="34"/>
        <v>0</v>
      </c>
    </row>
    <row r="103" spans="1:32" x14ac:dyDescent="0.25">
      <c r="A103" s="198" t="b">
        <f t="shared" si="25"/>
        <v>0</v>
      </c>
      <c r="B103" s="204"/>
      <c r="C103" s="205"/>
      <c r="D103" s="205"/>
      <c r="E103" s="205"/>
      <c r="F103" s="205"/>
      <c r="G103" s="204"/>
      <c r="H103" s="127" t="str">
        <f t="shared" si="35"/>
        <v>Agr ungültig</v>
      </c>
      <c r="I103" s="127" t="str">
        <f t="shared" si="36"/>
        <v>Agr ungültig</v>
      </c>
      <c r="J103" s="205" t="str">
        <f t="shared" si="37"/>
        <v>Agr ungültig</v>
      </c>
      <c r="K103" s="197" t="str">
        <f>IF(D_SAV!$C103&lt;=2005,"ja","nein")</f>
        <v>ja</v>
      </c>
      <c r="L103" s="204" t="str">
        <f>IFERROR(VLOOKUP(D_SAV!$B103,A_Stammdaten!$I$6:$K$105,3,FALSE),"")</f>
        <v/>
      </c>
      <c r="M103" s="208"/>
      <c r="N103" s="208"/>
      <c r="O103" s="207"/>
      <c r="P103" s="207"/>
      <c r="Q103" s="207"/>
      <c r="R103" s="207"/>
      <c r="S103" s="194">
        <f>IF(V103=0,0,IF(A_Stammdaten!$B$12-$C103&lt;0,0,SUM(D_SAV!P103:Q103)-D_SAV!R103))</f>
        <v>0</v>
      </c>
      <c r="T103" s="207"/>
      <c r="U103" s="194">
        <f t="shared" si="26"/>
        <v>0</v>
      </c>
      <c r="V103" s="240">
        <f>IF(OR($B103=0,$C103=0,$J103=0,$J103="Agr ungültig"),0,IF($J103="keine","keine",IF(A_Stammdaten!$B$12-$C103&lt;0,0,MAX(0,$J103-(A_Stammdaten!$B$12-D_SAV!$C103)))))</f>
        <v>0</v>
      </c>
      <c r="W103" s="167">
        <f t="shared" si="27"/>
        <v>0</v>
      </c>
      <c r="X103" s="167">
        <f t="shared" si="28"/>
        <v>0</v>
      </c>
      <c r="Y103" s="209">
        <v>1</v>
      </c>
      <c r="Z103" s="167">
        <f t="shared" si="29"/>
        <v>0</v>
      </c>
      <c r="AA103" s="167">
        <f t="shared" si="30"/>
        <v>0</v>
      </c>
      <c r="AB103" s="167">
        <f t="shared" si="31"/>
        <v>0</v>
      </c>
      <c r="AC103" s="195">
        <f t="shared" si="38"/>
        <v>0</v>
      </c>
      <c r="AD103" s="192">
        <f t="shared" si="32"/>
        <v>0</v>
      </c>
      <c r="AE103" s="192">
        <f t="shared" si="33"/>
        <v>0</v>
      </c>
      <c r="AF103" s="192">
        <f t="shared" si="34"/>
        <v>0</v>
      </c>
    </row>
    <row r="104" spans="1:32" x14ac:dyDescent="0.25">
      <c r="A104" s="196" t="b">
        <f t="shared" si="25"/>
        <v>0</v>
      </c>
      <c r="B104" s="201"/>
      <c r="C104" s="202"/>
      <c r="D104" s="202"/>
      <c r="E104" s="202"/>
      <c r="F104" s="202"/>
      <c r="G104" s="201"/>
      <c r="H104" s="127" t="str">
        <f t="shared" si="35"/>
        <v>Agr ungültig</v>
      </c>
      <c r="I104" s="127" t="str">
        <f t="shared" si="36"/>
        <v>Agr ungültig</v>
      </c>
      <c r="J104" s="202" t="str">
        <f t="shared" si="37"/>
        <v>Agr ungültig</v>
      </c>
      <c r="K104" s="197" t="str">
        <f>IF(D_SAV!$C104&lt;=2005,"ja","nein")</f>
        <v>ja</v>
      </c>
      <c r="L104" s="201" t="str">
        <f>IFERROR(VLOOKUP(D_SAV!$B104,A_Stammdaten!$I$6:$K$105,3,FALSE),"")</f>
        <v/>
      </c>
      <c r="M104" s="206"/>
      <c r="N104" s="206"/>
      <c r="O104" s="207"/>
      <c r="P104" s="207"/>
      <c r="Q104" s="207"/>
      <c r="R104" s="207"/>
      <c r="S104" s="194">
        <f>IF(V104=0,0,IF(A_Stammdaten!$B$12-$C104&lt;0,0,SUM(D_SAV!P104:Q104)-D_SAV!R104))</f>
        <v>0</v>
      </c>
      <c r="T104" s="207"/>
      <c r="U104" s="194">
        <f t="shared" si="26"/>
        <v>0</v>
      </c>
      <c r="V104" s="240">
        <f>IF(OR($B104=0,$C104=0,$J104=0,$J104="Agr ungültig"),0,IF($J104="keine","keine",IF(A_Stammdaten!$B$12-$C104&lt;0,0,MAX(0,$J104-(A_Stammdaten!$B$12-D_SAV!$C104)))))</f>
        <v>0</v>
      </c>
      <c r="W104" s="167">
        <f t="shared" si="27"/>
        <v>0</v>
      </c>
      <c r="X104" s="167">
        <f t="shared" si="28"/>
        <v>0</v>
      </c>
      <c r="Y104" s="209">
        <v>1</v>
      </c>
      <c r="Z104" s="167">
        <f t="shared" si="29"/>
        <v>0</v>
      </c>
      <c r="AA104" s="167">
        <f t="shared" si="30"/>
        <v>0</v>
      </c>
      <c r="AB104" s="167">
        <f t="shared" si="31"/>
        <v>0</v>
      </c>
      <c r="AC104" s="195">
        <f t="shared" si="38"/>
        <v>0</v>
      </c>
      <c r="AD104" s="192">
        <f t="shared" si="32"/>
        <v>0</v>
      </c>
      <c r="AE104" s="192">
        <f t="shared" si="33"/>
        <v>0</v>
      </c>
      <c r="AF104" s="192">
        <f t="shared" si="34"/>
        <v>0</v>
      </c>
    </row>
    <row r="105" spans="1:32" x14ac:dyDescent="0.25">
      <c r="A105" s="196" t="b">
        <f t="shared" si="25"/>
        <v>0</v>
      </c>
      <c r="B105" s="201"/>
      <c r="C105" s="202"/>
      <c r="D105" s="202"/>
      <c r="E105" s="202"/>
      <c r="F105" s="202"/>
      <c r="G105" s="201"/>
      <c r="H105" s="127" t="str">
        <f t="shared" si="35"/>
        <v>Agr ungültig</v>
      </c>
      <c r="I105" s="127" t="str">
        <f t="shared" si="36"/>
        <v>Agr ungültig</v>
      </c>
      <c r="J105" s="202" t="str">
        <f t="shared" si="37"/>
        <v>Agr ungültig</v>
      </c>
      <c r="K105" s="197" t="str">
        <f>IF(D_SAV!$C105&lt;=2005,"ja","nein")</f>
        <v>ja</v>
      </c>
      <c r="L105" s="201" t="str">
        <f>IFERROR(VLOOKUP(D_SAV!$B105,A_Stammdaten!$I$6:$K$105,3,FALSE),"")</f>
        <v/>
      </c>
      <c r="M105" s="206"/>
      <c r="N105" s="206"/>
      <c r="O105" s="207"/>
      <c r="P105" s="207"/>
      <c r="Q105" s="207"/>
      <c r="R105" s="207"/>
      <c r="S105" s="194">
        <f>IF(V105=0,0,IF(A_Stammdaten!$B$12-$C105&lt;0,0,SUM(D_SAV!P105:Q105)-D_SAV!R105))</f>
        <v>0</v>
      </c>
      <c r="T105" s="207"/>
      <c r="U105" s="194">
        <f t="shared" si="26"/>
        <v>0</v>
      </c>
      <c r="V105" s="240">
        <f>IF(OR($B105=0,$C105=0,$J105=0,$J105="Agr ungültig"),0,IF($J105="keine","keine",IF(A_Stammdaten!$B$12-$C105&lt;0,0,MAX(0,$J105-(A_Stammdaten!$B$12-D_SAV!$C105)))))</f>
        <v>0</v>
      </c>
      <c r="W105" s="167">
        <f t="shared" si="27"/>
        <v>0</v>
      </c>
      <c r="X105" s="167">
        <f t="shared" si="28"/>
        <v>0</v>
      </c>
      <c r="Y105" s="209">
        <v>1</v>
      </c>
      <c r="Z105" s="167">
        <f t="shared" si="29"/>
        <v>0</v>
      </c>
      <c r="AA105" s="167">
        <f t="shared" si="30"/>
        <v>0</v>
      </c>
      <c r="AB105" s="167">
        <f t="shared" si="31"/>
        <v>0</v>
      </c>
      <c r="AC105" s="195">
        <f t="shared" si="38"/>
        <v>0</v>
      </c>
      <c r="AD105" s="192">
        <f t="shared" si="32"/>
        <v>0</v>
      </c>
      <c r="AE105" s="192">
        <f t="shared" si="33"/>
        <v>0</v>
      </c>
      <c r="AF105" s="192">
        <f t="shared" si="34"/>
        <v>0</v>
      </c>
    </row>
    <row r="106" spans="1:32" x14ac:dyDescent="0.25">
      <c r="A106" s="198" t="b">
        <f t="shared" si="25"/>
        <v>0</v>
      </c>
      <c r="B106" s="204"/>
      <c r="C106" s="205"/>
      <c r="D106" s="205"/>
      <c r="E106" s="205"/>
      <c r="F106" s="205"/>
      <c r="G106" s="204"/>
      <c r="H106" s="127" t="str">
        <f t="shared" si="35"/>
        <v>Agr ungültig</v>
      </c>
      <c r="I106" s="127" t="str">
        <f t="shared" si="36"/>
        <v>Agr ungültig</v>
      </c>
      <c r="J106" s="205" t="str">
        <f t="shared" si="37"/>
        <v>Agr ungültig</v>
      </c>
      <c r="K106" s="197" t="str">
        <f>IF(D_SAV!$C106&lt;=2005,"ja","nein")</f>
        <v>ja</v>
      </c>
      <c r="L106" s="204" t="str">
        <f>IFERROR(VLOOKUP(D_SAV!$B106,A_Stammdaten!$I$6:$K$105,3,FALSE),"")</f>
        <v/>
      </c>
      <c r="M106" s="208"/>
      <c r="N106" s="208"/>
      <c r="O106" s="207"/>
      <c r="P106" s="207"/>
      <c r="Q106" s="207"/>
      <c r="R106" s="207"/>
      <c r="S106" s="194">
        <f>IF(V106=0,0,IF(A_Stammdaten!$B$12-$C106&lt;0,0,SUM(D_SAV!P106:Q106)-D_SAV!R106))</f>
        <v>0</v>
      </c>
      <c r="T106" s="207"/>
      <c r="U106" s="194">
        <f t="shared" si="26"/>
        <v>0</v>
      </c>
      <c r="V106" s="240">
        <f>IF(OR($B106=0,$C106=0,$J106=0,$J106="Agr ungültig"),0,IF($J106="keine","keine",IF(A_Stammdaten!$B$12-$C106&lt;0,0,MAX(0,$J106-(A_Stammdaten!$B$12-D_SAV!$C106)))))</f>
        <v>0</v>
      </c>
      <c r="W106" s="167">
        <f t="shared" si="27"/>
        <v>0</v>
      </c>
      <c r="X106" s="167">
        <f t="shared" si="28"/>
        <v>0</v>
      </c>
      <c r="Y106" s="209">
        <v>1</v>
      </c>
      <c r="Z106" s="167">
        <f t="shared" si="29"/>
        <v>0</v>
      </c>
      <c r="AA106" s="167">
        <f t="shared" si="30"/>
        <v>0</v>
      </c>
      <c r="AB106" s="167">
        <f t="shared" si="31"/>
        <v>0</v>
      </c>
      <c r="AC106" s="195">
        <f t="shared" si="38"/>
        <v>0</v>
      </c>
      <c r="AD106" s="192">
        <f t="shared" si="32"/>
        <v>0</v>
      </c>
      <c r="AE106" s="192">
        <f t="shared" si="33"/>
        <v>0</v>
      </c>
      <c r="AF106" s="192">
        <f t="shared" si="34"/>
        <v>0</v>
      </c>
    </row>
    <row r="107" spans="1:32" x14ac:dyDescent="0.25">
      <c r="A107" s="196" t="b">
        <f t="shared" si="25"/>
        <v>0</v>
      </c>
      <c r="B107" s="201"/>
      <c r="C107" s="202"/>
      <c r="D107" s="202"/>
      <c r="E107" s="202"/>
      <c r="F107" s="202"/>
      <c r="G107" s="201"/>
      <c r="H107" s="127" t="str">
        <f t="shared" si="35"/>
        <v>Agr ungültig</v>
      </c>
      <c r="I107" s="127" t="str">
        <f t="shared" si="36"/>
        <v>Agr ungültig</v>
      </c>
      <c r="J107" s="202" t="str">
        <f t="shared" si="37"/>
        <v>Agr ungültig</v>
      </c>
      <c r="K107" s="197" t="str">
        <f>IF(D_SAV!$C107&lt;=2005,"ja","nein")</f>
        <v>ja</v>
      </c>
      <c r="L107" s="201" t="str">
        <f>IFERROR(VLOOKUP(D_SAV!$B107,A_Stammdaten!$I$6:$K$105,3,FALSE),"")</f>
        <v/>
      </c>
      <c r="M107" s="206"/>
      <c r="N107" s="206"/>
      <c r="O107" s="207"/>
      <c r="P107" s="207"/>
      <c r="Q107" s="207"/>
      <c r="R107" s="207"/>
      <c r="S107" s="194">
        <f>IF(V107=0,0,IF(A_Stammdaten!$B$12-$C107&lt;0,0,SUM(D_SAV!P107:Q107)-D_SAV!R107))</f>
        <v>0</v>
      </c>
      <c r="T107" s="207"/>
      <c r="U107" s="194">
        <f t="shared" si="26"/>
        <v>0</v>
      </c>
      <c r="V107" s="240">
        <f>IF(OR($B107=0,$C107=0,$J107=0,$J107="Agr ungültig"),0,IF($J107="keine","keine",IF(A_Stammdaten!$B$12-$C107&lt;0,0,MAX(0,$J107-(A_Stammdaten!$B$12-D_SAV!$C107)))))</f>
        <v>0</v>
      </c>
      <c r="W107" s="167">
        <f t="shared" si="27"/>
        <v>0</v>
      </c>
      <c r="X107" s="167">
        <f t="shared" si="28"/>
        <v>0</v>
      </c>
      <c r="Y107" s="209">
        <v>1</v>
      </c>
      <c r="Z107" s="167">
        <f t="shared" si="29"/>
        <v>0</v>
      </c>
      <c r="AA107" s="167">
        <f t="shared" si="30"/>
        <v>0</v>
      </c>
      <c r="AB107" s="167">
        <f t="shared" si="31"/>
        <v>0</v>
      </c>
      <c r="AC107" s="195">
        <f t="shared" si="38"/>
        <v>0</v>
      </c>
      <c r="AD107" s="192">
        <f t="shared" si="32"/>
        <v>0</v>
      </c>
      <c r="AE107" s="192">
        <f t="shared" si="33"/>
        <v>0</v>
      </c>
      <c r="AF107" s="192">
        <f t="shared" si="34"/>
        <v>0</v>
      </c>
    </row>
    <row r="108" spans="1:32" x14ac:dyDescent="0.25">
      <c r="A108" s="196" t="b">
        <f t="shared" si="25"/>
        <v>0</v>
      </c>
      <c r="B108" s="201"/>
      <c r="C108" s="202"/>
      <c r="D108" s="202"/>
      <c r="E108" s="202"/>
      <c r="F108" s="202"/>
      <c r="G108" s="201"/>
      <c r="H108" s="127" t="str">
        <f t="shared" si="35"/>
        <v>Agr ungültig</v>
      </c>
      <c r="I108" s="127" t="str">
        <f t="shared" si="36"/>
        <v>Agr ungültig</v>
      </c>
      <c r="J108" s="202" t="str">
        <f t="shared" si="37"/>
        <v>Agr ungültig</v>
      </c>
      <c r="K108" s="197" t="str">
        <f>IF(D_SAV!$C108&lt;=2005,"ja","nein")</f>
        <v>ja</v>
      </c>
      <c r="L108" s="201" t="str">
        <f>IFERROR(VLOOKUP(D_SAV!$B108,A_Stammdaten!$I$6:$K$105,3,FALSE),"")</f>
        <v/>
      </c>
      <c r="M108" s="206"/>
      <c r="N108" s="206"/>
      <c r="O108" s="207"/>
      <c r="P108" s="207"/>
      <c r="Q108" s="207"/>
      <c r="R108" s="207"/>
      <c r="S108" s="194">
        <f>IF(V108=0,0,IF(A_Stammdaten!$B$12-$C108&lt;0,0,SUM(D_SAV!P108:Q108)-D_SAV!R108))</f>
        <v>0</v>
      </c>
      <c r="T108" s="207"/>
      <c r="U108" s="194">
        <f t="shared" si="26"/>
        <v>0</v>
      </c>
      <c r="V108" s="240">
        <f>IF(OR($B108=0,$C108=0,$J108=0,$J108="Agr ungültig"),0,IF($J108="keine","keine",IF(A_Stammdaten!$B$12-$C108&lt;0,0,MAX(0,$J108-(A_Stammdaten!$B$12-D_SAV!$C108)))))</f>
        <v>0</v>
      </c>
      <c r="W108" s="167">
        <f t="shared" si="27"/>
        <v>0</v>
      </c>
      <c r="X108" s="167">
        <f t="shared" si="28"/>
        <v>0</v>
      </c>
      <c r="Y108" s="209">
        <v>1</v>
      </c>
      <c r="Z108" s="167">
        <f t="shared" si="29"/>
        <v>0</v>
      </c>
      <c r="AA108" s="167">
        <f t="shared" si="30"/>
        <v>0</v>
      </c>
      <c r="AB108" s="167">
        <f t="shared" si="31"/>
        <v>0</v>
      </c>
      <c r="AC108" s="195">
        <f t="shared" si="38"/>
        <v>0</v>
      </c>
      <c r="AD108" s="192">
        <f t="shared" si="32"/>
        <v>0</v>
      </c>
      <c r="AE108" s="192">
        <f t="shared" si="33"/>
        <v>0</v>
      </c>
      <c r="AF108" s="192">
        <f t="shared" si="34"/>
        <v>0</v>
      </c>
    </row>
    <row r="109" spans="1:32" x14ac:dyDescent="0.25">
      <c r="A109" s="198" t="b">
        <f t="shared" si="25"/>
        <v>0</v>
      </c>
      <c r="B109" s="204"/>
      <c r="C109" s="205"/>
      <c r="D109" s="205"/>
      <c r="E109" s="205"/>
      <c r="F109" s="205"/>
      <c r="G109" s="204"/>
      <c r="H109" s="127" t="str">
        <f t="shared" si="35"/>
        <v>Agr ungültig</v>
      </c>
      <c r="I109" s="127" t="str">
        <f t="shared" si="36"/>
        <v>Agr ungültig</v>
      </c>
      <c r="J109" s="205" t="str">
        <f t="shared" si="37"/>
        <v>Agr ungültig</v>
      </c>
      <c r="K109" s="197" t="str">
        <f>IF(D_SAV!$C109&lt;=2005,"ja","nein")</f>
        <v>ja</v>
      </c>
      <c r="L109" s="204" t="str">
        <f>IFERROR(VLOOKUP(D_SAV!$B109,A_Stammdaten!$I$6:$K$105,3,FALSE),"")</f>
        <v/>
      </c>
      <c r="M109" s="208"/>
      <c r="N109" s="208"/>
      <c r="O109" s="207"/>
      <c r="P109" s="207"/>
      <c r="Q109" s="207"/>
      <c r="R109" s="207"/>
      <c r="S109" s="194">
        <f>IF(V109=0,0,IF(A_Stammdaten!$B$12-$C109&lt;0,0,SUM(D_SAV!P109:Q109)-D_SAV!R109))</f>
        <v>0</v>
      </c>
      <c r="T109" s="207"/>
      <c r="U109" s="194">
        <f t="shared" si="26"/>
        <v>0</v>
      </c>
      <c r="V109" s="240">
        <f>IF(OR($B109=0,$C109=0,$J109=0,$J109="Agr ungültig"),0,IF($J109="keine","keine",IF(A_Stammdaten!$B$12-$C109&lt;0,0,MAX(0,$J109-(A_Stammdaten!$B$12-D_SAV!$C109)))))</f>
        <v>0</v>
      </c>
      <c r="W109" s="167">
        <f t="shared" si="27"/>
        <v>0</v>
      </c>
      <c r="X109" s="167">
        <f t="shared" si="28"/>
        <v>0</v>
      </c>
      <c r="Y109" s="209">
        <v>1</v>
      </c>
      <c r="Z109" s="167">
        <f t="shared" si="29"/>
        <v>0</v>
      </c>
      <c r="AA109" s="167">
        <f t="shared" si="30"/>
        <v>0</v>
      </c>
      <c r="AB109" s="167">
        <f t="shared" si="31"/>
        <v>0</v>
      </c>
      <c r="AC109" s="195">
        <f t="shared" si="38"/>
        <v>0</v>
      </c>
      <c r="AD109" s="192">
        <f t="shared" si="32"/>
        <v>0</v>
      </c>
      <c r="AE109" s="192">
        <f t="shared" si="33"/>
        <v>0</v>
      </c>
      <c r="AF109" s="192">
        <f t="shared" si="34"/>
        <v>0</v>
      </c>
    </row>
    <row r="110" spans="1:32" x14ac:dyDescent="0.25">
      <c r="A110" s="196" t="b">
        <f t="shared" si="25"/>
        <v>0</v>
      </c>
      <c r="B110" s="201"/>
      <c r="C110" s="202"/>
      <c r="D110" s="202"/>
      <c r="E110" s="202"/>
      <c r="F110" s="202"/>
      <c r="G110" s="201"/>
      <c r="H110" s="127" t="str">
        <f t="shared" si="35"/>
        <v>Agr ungültig</v>
      </c>
      <c r="I110" s="127" t="str">
        <f t="shared" si="36"/>
        <v>Agr ungültig</v>
      </c>
      <c r="J110" s="202" t="str">
        <f t="shared" si="37"/>
        <v>Agr ungültig</v>
      </c>
      <c r="K110" s="197" t="str">
        <f>IF(D_SAV!$C110&lt;=2005,"ja","nein")</f>
        <v>ja</v>
      </c>
      <c r="L110" s="201" t="str">
        <f>IFERROR(VLOOKUP(D_SAV!$B110,A_Stammdaten!$I$6:$K$105,3,FALSE),"")</f>
        <v/>
      </c>
      <c r="M110" s="206"/>
      <c r="N110" s="206"/>
      <c r="O110" s="207"/>
      <c r="P110" s="207"/>
      <c r="Q110" s="207"/>
      <c r="R110" s="207"/>
      <c r="S110" s="194">
        <f>IF(V110=0,0,IF(A_Stammdaten!$B$12-$C110&lt;0,0,SUM(D_SAV!P110:Q110)-D_SAV!R110))</f>
        <v>0</v>
      </c>
      <c r="T110" s="207"/>
      <c r="U110" s="194">
        <f t="shared" si="26"/>
        <v>0</v>
      </c>
      <c r="V110" s="240">
        <f>IF(OR($B110=0,$C110=0,$J110=0,$J110="Agr ungültig"),0,IF($J110="keine","keine",IF(A_Stammdaten!$B$12-$C110&lt;0,0,MAX(0,$J110-(A_Stammdaten!$B$12-D_SAV!$C110)))))</f>
        <v>0</v>
      </c>
      <c r="W110" s="167">
        <f t="shared" si="27"/>
        <v>0</v>
      </c>
      <c r="X110" s="167">
        <f t="shared" si="28"/>
        <v>0</v>
      </c>
      <c r="Y110" s="209">
        <v>1</v>
      </c>
      <c r="Z110" s="167">
        <f t="shared" si="29"/>
        <v>0</v>
      </c>
      <c r="AA110" s="167">
        <f t="shared" si="30"/>
        <v>0</v>
      </c>
      <c r="AB110" s="167">
        <f t="shared" si="31"/>
        <v>0</v>
      </c>
      <c r="AC110" s="195">
        <f t="shared" si="38"/>
        <v>0</v>
      </c>
      <c r="AD110" s="192">
        <f t="shared" si="32"/>
        <v>0</v>
      </c>
      <c r="AE110" s="192">
        <f t="shared" si="33"/>
        <v>0</v>
      </c>
      <c r="AF110" s="192">
        <f t="shared" si="34"/>
        <v>0</v>
      </c>
    </row>
    <row r="111" spans="1:32" x14ac:dyDescent="0.25">
      <c r="A111" s="196" t="b">
        <f t="shared" si="25"/>
        <v>0</v>
      </c>
      <c r="B111" s="201"/>
      <c r="C111" s="202"/>
      <c r="D111" s="202"/>
      <c r="E111" s="202"/>
      <c r="F111" s="202"/>
      <c r="G111" s="201"/>
      <c r="H111" s="127" t="str">
        <f t="shared" si="35"/>
        <v>Agr ungültig</v>
      </c>
      <c r="I111" s="127" t="str">
        <f t="shared" si="36"/>
        <v>Agr ungültig</v>
      </c>
      <c r="J111" s="202" t="str">
        <f t="shared" si="37"/>
        <v>Agr ungültig</v>
      </c>
      <c r="K111" s="197" t="str">
        <f>IF(D_SAV!$C111&lt;=2005,"ja","nein")</f>
        <v>ja</v>
      </c>
      <c r="L111" s="201" t="str">
        <f>IFERROR(VLOOKUP(D_SAV!$B111,A_Stammdaten!$I$6:$K$105,3,FALSE),"")</f>
        <v/>
      </c>
      <c r="M111" s="206"/>
      <c r="N111" s="206"/>
      <c r="O111" s="207"/>
      <c r="P111" s="207"/>
      <c r="Q111" s="207"/>
      <c r="R111" s="207"/>
      <c r="S111" s="194">
        <f>IF(V111=0,0,IF(A_Stammdaten!$B$12-$C111&lt;0,0,SUM(D_SAV!P111:Q111)-D_SAV!R111))</f>
        <v>0</v>
      </c>
      <c r="T111" s="207"/>
      <c r="U111" s="194">
        <f t="shared" si="26"/>
        <v>0</v>
      </c>
      <c r="V111" s="240">
        <f>IF(OR($B111=0,$C111=0,$J111=0,$J111="Agr ungültig"),0,IF($J111="keine","keine",IF(A_Stammdaten!$B$12-$C111&lt;0,0,MAX(0,$J111-(A_Stammdaten!$B$12-D_SAV!$C111)))))</f>
        <v>0</v>
      </c>
      <c r="W111" s="167">
        <f t="shared" si="27"/>
        <v>0</v>
      </c>
      <c r="X111" s="167">
        <f t="shared" si="28"/>
        <v>0</v>
      </c>
      <c r="Y111" s="209">
        <v>1</v>
      </c>
      <c r="Z111" s="167">
        <f t="shared" si="29"/>
        <v>0</v>
      </c>
      <c r="AA111" s="167">
        <f t="shared" si="30"/>
        <v>0</v>
      </c>
      <c r="AB111" s="167">
        <f t="shared" si="31"/>
        <v>0</v>
      </c>
      <c r="AC111" s="195">
        <f t="shared" si="38"/>
        <v>0</v>
      </c>
      <c r="AD111" s="192">
        <f t="shared" si="32"/>
        <v>0</v>
      </c>
      <c r="AE111" s="192">
        <f t="shared" si="33"/>
        <v>0</v>
      </c>
      <c r="AF111" s="192">
        <f t="shared" si="34"/>
        <v>0</v>
      </c>
    </row>
    <row r="112" spans="1:32" x14ac:dyDescent="0.25">
      <c r="A112" s="198" t="b">
        <f t="shared" si="25"/>
        <v>0</v>
      </c>
      <c r="B112" s="204"/>
      <c r="C112" s="205"/>
      <c r="D112" s="205"/>
      <c r="E112" s="205"/>
      <c r="F112" s="205"/>
      <c r="G112" s="204"/>
      <c r="H112" s="127" t="str">
        <f t="shared" si="35"/>
        <v>Agr ungültig</v>
      </c>
      <c r="I112" s="127" t="str">
        <f t="shared" si="36"/>
        <v>Agr ungültig</v>
      </c>
      <c r="J112" s="205" t="str">
        <f t="shared" si="37"/>
        <v>Agr ungültig</v>
      </c>
      <c r="K112" s="197" t="str">
        <f>IF(D_SAV!$C112&lt;=2005,"ja","nein")</f>
        <v>ja</v>
      </c>
      <c r="L112" s="204" t="str">
        <f>IFERROR(VLOOKUP(D_SAV!$B112,A_Stammdaten!$I$6:$K$105,3,FALSE),"")</f>
        <v/>
      </c>
      <c r="M112" s="208"/>
      <c r="N112" s="208"/>
      <c r="O112" s="207"/>
      <c r="P112" s="207"/>
      <c r="Q112" s="207"/>
      <c r="R112" s="207"/>
      <c r="S112" s="194">
        <f>IF(V112=0,0,IF(A_Stammdaten!$B$12-$C112&lt;0,0,SUM(D_SAV!P112:Q112)-D_SAV!R112))</f>
        <v>0</v>
      </c>
      <c r="T112" s="207"/>
      <c r="U112" s="194">
        <f t="shared" si="26"/>
        <v>0</v>
      </c>
      <c r="V112" s="240">
        <f>IF(OR($B112=0,$C112=0,$J112=0,$J112="Agr ungültig"),0,IF($J112="keine","keine",IF(A_Stammdaten!$B$12-$C112&lt;0,0,MAX(0,$J112-(A_Stammdaten!$B$12-D_SAV!$C112)))))</f>
        <v>0</v>
      </c>
      <c r="W112" s="167">
        <f t="shared" si="27"/>
        <v>0</v>
      </c>
      <c r="X112" s="167">
        <f t="shared" si="28"/>
        <v>0</v>
      </c>
      <c r="Y112" s="209">
        <v>1</v>
      </c>
      <c r="Z112" s="167">
        <f t="shared" si="29"/>
        <v>0</v>
      </c>
      <c r="AA112" s="167">
        <f t="shared" si="30"/>
        <v>0</v>
      </c>
      <c r="AB112" s="167">
        <f t="shared" si="31"/>
        <v>0</v>
      </c>
      <c r="AC112" s="195">
        <f t="shared" si="38"/>
        <v>0</v>
      </c>
      <c r="AD112" s="192">
        <f t="shared" si="32"/>
        <v>0</v>
      </c>
      <c r="AE112" s="192">
        <f t="shared" si="33"/>
        <v>0</v>
      </c>
      <c r="AF112" s="192">
        <f t="shared" si="34"/>
        <v>0</v>
      </c>
    </row>
    <row r="113" spans="1:32" x14ac:dyDescent="0.25">
      <c r="A113" s="196" t="b">
        <f t="shared" si="25"/>
        <v>0</v>
      </c>
      <c r="B113" s="201"/>
      <c r="C113" s="202"/>
      <c r="D113" s="202"/>
      <c r="E113" s="202"/>
      <c r="F113" s="202"/>
      <c r="G113" s="201"/>
      <c r="H113" s="127" t="str">
        <f t="shared" si="35"/>
        <v>Agr ungültig</v>
      </c>
      <c r="I113" s="127" t="str">
        <f t="shared" si="36"/>
        <v>Agr ungültig</v>
      </c>
      <c r="J113" s="202" t="str">
        <f t="shared" si="37"/>
        <v>Agr ungültig</v>
      </c>
      <c r="K113" s="197" t="str">
        <f>IF(D_SAV!$C113&lt;=2005,"ja","nein")</f>
        <v>ja</v>
      </c>
      <c r="L113" s="201" t="str">
        <f>IFERROR(VLOOKUP(D_SAV!$B113,A_Stammdaten!$I$6:$K$105,3,FALSE),"")</f>
        <v/>
      </c>
      <c r="M113" s="206"/>
      <c r="N113" s="206"/>
      <c r="O113" s="207"/>
      <c r="P113" s="207"/>
      <c r="Q113" s="207"/>
      <c r="R113" s="207"/>
      <c r="S113" s="194">
        <f>IF(V113=0,0,IF(A_Stammdaten!$B$12-$C113&lt;0,0,SUM(D_SAV!P113:Q113)-D_SAV!R113))</f>
        <v>0</v>
      </c>
      <c r="T113" s="207"/>
      <c r="U113" s="194">
        <f t="shared" si="26"/>
        <v>0</v>
      </c>
      <c r="V113" s="240">
        <f>IF(OR($B113=0,$C113=0,$J113=0,$J113="Agr ungültig"),0,IF($J113="keine","keine",IF(A_Stammdaten!$B$12-$C113&lt;0,0,MAX(0,$J113-(A_Stammdaten!$B$12-D_SAV!$C113)))))</f>
        <v>0</v>
      </c>
      <c r="W113" s="167">
        <f t="shared" si="27"/>
        <v>0</v>
      </c>
      <c r="X113" s="167">
        <f t="shared" si="28"/>
        <v>0</v>
      </c>
      <c r="Y113" s="209">
        <v>1</v>
      </c>
      <c r="Z113" s="167">
        <f t="shared" si="29"/>
        <v>0</v>
      </c>
      <c r="AA113" s="167">
        <f t="shared" si="30"/>
        <v>0</v>
      </c>
      <c r="AB113" s="167">
        <f t="shared" si="31"/>
        <v>0</v>
      </c>
      <c r="AC113" s="195">
        <f t="shared" si="38"/>
        <v>0</v>
      </c>
      <c r="AD113" s="192">
        <f t="shared" si="32"/>
        <v>0</v>
      </c>
      <c r="AE113" s="192">
        <f t="shared" si="33"/>
        <v>0</v>
      </c>
      <c r="AF113" s="192">
        <f t="shared" si="34"/>
        <v>0</v>
      </c>
    </row>
    <row r="114" spans="1:32" x14ac:dyDescent="0.25">
      <c r="A114" s="196" t="b">
        <f t="shared" si="25"/>
        <v>0</v>
      </c>
      <c r="B114" s="201"/>
      <c r="C114" s="202"/>
      <c r="D114" s="202"/>
      <c r="E114" s="202"/>
      <c r="F114" s="202"/>
      <c r="G114" s="201"/>
      <c r="H114" s="127" t="str">
        <f t="shared" si="35"/>
        <v>Agr ungültig</v>
      </c>
      <c r="I114" s="127" t="str">
        <f t="shared" si="36"/>
        <v>Agr ungültig</v>
      </c>
      <c r="J114" s="202" t="str">
        <f t="shared" si="37"/>
        <v>Agr ungültig</v>
      </c>
      <c r="K114" s="197" t="str">
        <f>IF(D_SAV!$C114&lt;=2005,"ja","nein")</f>
        <v>ja</v>
      </c>
      <c r="L114" s="201" t="str">
        <f>IFERROR(VLOOKUP(D_SAV!$B114,A_Stammdaten!$I$6:$K$105,3,FALSE),"")</f>
        <v/>
      </c>
      <c r="M114" s="206"/>
      <c r="N114" s="206"/>
      <c r="O114" s="207"/>
      <c r="P114" s="207"/>
      <c r="Q114" s="207"/>
      <c r="R114" s="207"/>
      <c r="S114" s="194">
        <f>IF(V114=0,0,IF(A_Stammdaten!$B$12-$C114&lt;0,0,SUM(D_SAV!P114:Q114)-D_SAV!R114))</f>
        <v>0</v>
      </c>
      <c r="T114" s="207"/>
      <c r="U114" s="194">
        <f t="shared" si="26"/>
        <v>0</v>
      </c>
      <c r="V114" s="240">
        <f>IF(OR($B114=0,$C114=0,$J114=0,$J114="Agr ungültig"),0,IF($J114="keine","keine",IF(A_Stammdaten!$B$12-$C114&lt;0,0,MAX(0,$J114-(A_Stammdaten!$B$12-D_SAV!$C114)))))</f>
        <v>0</v>
      </c>
      <c r="W114" s="167">
        <f t="shared" si="27"/>
        <v>0</v>
      </c>
      <c r="X114" s="167">
        <f t="shared" si="28"/>
        <v>0</v>
      </c>
      <c r="Y114" s="209">
        <v>1</v>
      </c>
      <c r="Z114" s="167">
        <f t="shared" si="29"/>
        <v>0</v>
      </c>
      <c r="AA114" s="167">
        <f t="shared" si="30"/>
        <v>0</v>
      </c>
      <c r="AB114" s="167">
        <f t="shared" si="31"/>
        <v>0</v>
      </c>
      <c r="AC114" s="195">
        <f t="shared" si="38"/>
        <v>0</v>
      </c>
      <c r="AD114" s="192">
        <f t="shared" si="32"/>
        <v>0</v>
      </c>
      <c r="AE114" s="192">
        <f t="shared" si="33"/>
        <v>0</v>
      </c>
      <c r="AF114" s="192">
        <f t="shared" si="34"/>
        <v>0</v>
      </c>
    </row>
    <row r="115" spans="1:32" x14ac:dyDescent="0.25">
      <c r="A115" s="198" t="b">
        <f t="shared" si="25"/>
        <v>0</v>
      </c>
      <c r="B115" s="204"/>
      <c r="C115" s="205"/>
      <c r="D115" s="205"/>
      <c r="E115" s="205"/>
      <c r="F115" s="205"/>
      <c r="G115" s="204"/>
      <c r="H115" s="127" t="str">
        <f t="shared" si="35"/>
        <v>Agr ungültig</v>
      </c>
      <c r="I115" s="127" t="str">
        <f t="shared" si="36"/>
        <v>Agr ungültig</v>
      </c>
      <c r="J115" s="205" t="str">
        <f t="shared" si="37"/>
        <v>Agr ungültig</v>
      </c>
      <c r="K115" s="197" t="str">
        <f>IF(D_SAV!$C115&lt;=2005,"ja","nein")</f>
        <v>ja</v>
      </c>
      <c r="L115" s="204" t="str">
        <f>IFERROR(VLOOKUP(D_SAV!$B115,A_Stammdaten!$I$6:$K$105,3,FALSE),"")</f>
        <v/>
      </c>
      <c r="M115" s="208"/>
      <c r="N115" s="208"/>
      <c r="O115" s="207"/>
      <c r="P115" s="207"/>
      <c r="Q115" s="207"/>
      <c r="R115" s="207"/>
      <c r="S115" s="194">
        <f>IF(V115=0,0,IF(A_Stammdaten!$B$12-$C115&lt;0,0,SUM(D_SAV!P115:Q115)-D_SAV!R115))</f>
        <v>0</v>
      </c>
      <c r="T115" s="207"/>
      <c r="U115" s="194">
        <f t="shared" si="26"/>
        <v>0</v>
      </c>
      <c r="V115" s="240">
        <f>IF(OR($B115=0,$C115=0,$J115=0,$J115="Agr ungültig"),0,IF($J115="keine","keine",IF(A_Stammdaten!$B$12-$C115&lt;0,0,MAX(0,$J115-(A_Stammdaten!$B$12-D_SAV!$C115)))))</f>
        <v>0</v>
      </c>
      <c r="W115" s="167">
        <f t="shared" si="27"/>
        <v>0</v>
      </c>
      <c r="X115" s="167">
        <f t="shared" si="28"/>
        <v>0</v>
      </c>
      <c r="Y115" s="209">
        <v>1</v>
      </c>
      <c r="Z115" s="167">
        <f t="shared" si="29"/>
        <v>0</v>
      </c>
      <c r="AA115" s="167">
        <f t="shared" si="30"/>
        <v>0</v>
      </c>
      <c r="AB115" s="167">
        <f t="shared" si="31"/>
        <v>0</v>
      </c>
      <c r="AC115" s="195">
        <f t="shared" si="38"/>
        <v>0</v>
      </c>
      <c r="AD115" s="192">
        <f t="shared" si="32"/>
        <v>0</v>
      </c>
      <c r="AE115" s="192">
        <f t="shared" si="33"/>
        <v>0</v>
      </c>
      <c r="AF115" s="192">
        <f t="shared" si="34"/>
        <v>0</v>
      </c>
    </row>
    <row r="116" spans="1:32" x14ac:dyDescent="0.25">
      <c r="A116" s="196" t="b">
        <f t="shared" si="25"/>
        <v>0</v>
      </c>
      <c r="B116" s="201"/>
      <c r="C116" s="202"/>
      <c r="D116" s="202"/>
      <c r="E116" s="202"/>
      <c r="F116" s="202"/>
      <c r="G116" s="201"/>
      <c r="H116" s="127" t="str">
        <f t="shared" si="35"/>
        <v>Agr ungültig</v>
      </c>
      <c r="I116" s="127" t="str">
        <f t="shared" si="36"/>
        <v>Agr ungültig</v>
      </c>
      <c r="J116" s="202" t="str">
        <f t="shared" si="37"/>
        <v>Agr ungültig</v>
      </c>
      <c r="K116" s="197" t="str">
        <f>IF(D_SAV!$C116&lt;=2005,"ja","nein")</f>
        <v>ja</v>
      </c>
      <c r="L116" s="201" t="str">
        <f>IFERROR(VLOOKUP(D_SAV!$B116,A_Stammdaten!$I$6:$K$105,3,FALSE),"")</f>
        <v/>
      </c>
      <c r="M116" s="206"/>
      <c r="N116" s="206"/>
      <c r="O116" s="207"/>
      <c r="P116" s="207"/>
      <c r="Q116" s="207"/>
      <c r="R116" s="207"/>
      <c r="S116" s="194">
        <f>IF(V116=0,0,IF(A_Stammdaten!$B$12-$C116&lt;0,0,SUM(D_SAV!P116:Q116)-D_SAV!R116))</f>
        <v>0</v>
      </c>
      <c r="T116" s="207"/>
      <c r="U116" s="194">
        <f t="shared" si="26"/>
        <v>0</v>
      </c>
      <c r="V116" s="240">
        <f>IF(OR($B116=0,$C116=0,$J116=0,$J116="Agr ungültig"),0,IF($J116="keine","keine",IF(A_Stammdaten!$B$12-$C116&lt;0,0,MAX(0,$J116-(A_Stammdaten!$B$12-D_SAV!$C116)))))</f>
        <v>0</v>
      </c>
      <c r="W116" s="167">
        <f t="shared" si="27"/>
        <v>0</v>
      </c>
      <c r="X116" s="167">
        <f t="shared" si="28"/>
        <v>0</v>
      </c>
      <c r="Y116" s="209">
        <v>1</v>
      </c>
      <c r="Z116" s="167">
        <f t="shared" si="29"/>
        <v>0</v>
      </c>
      <c r="AA116" s="167">
        <f t="shared" si="30"/>
        <v>0</v>
      </c>
      <c r="AB116" s="167">
        <f t="shared" si="31"/>
        <v>0</v>
      </c>
      <c r="AC116" s="195">
        <f t="shared" si="38"/>
        <v>0</v>
      </c>
      <c r="AD116" s="192">
        <f t="shared" si="32"/>
        <v>0</v>
      </c>
      <c r="AE116" s="192">
        <f t="shared" si="33"/>
        <v>0</v>
      </c>
      <c r="AF116" s="192">
        <f t="shared" si="34"/>
        <v>0</v>
      </c>
    </row>
    <row r="117" spans="1:32" x14ac:dyDescent="0.25">
      <c r="A117" s="196" t="b">
        <f t="shared" si="25"/>
        <v>0</v>
      </c>
      <c r="B117" s="201"/>
      <c r="C117" s="202"/>
      <c r="D117" s="202"/>
      <c r="E117" s="202"/>
      <c r="F117" s="202"/>
      <c r="G117" s="201"/>
      <c r="H117" s="127" t="str">
        <f t="shared" si="35"/>
        <v>Agr ungültig</v>
      </c>
      <c r="I117" s="127" t="str">
        <f t="shared" si="36"/>
        <v>Agr ungültig</v>
      </c>
      <c r="J117" s="202" t="str">
        <f t="shared" si="37"/>
        <v>Agr ungültig</v>
      </c>
      <c r="K117" s="197" t="str">
        <f>IF(D_SAV!$C117&lt;=2005,"ja","nein")</f>
        <v>ja</v>
      </c>
      <c r="L117" s="201" t="str">
        <f>IFERROR(VLOOKUP(D_SAV!$B117,A_Stammdaten!$I$6:$K$105,3,FALSE),"")</f>
        <v/>
      </c>
      <c r="M117" s="206"/>
      <c r="N117" s="206"/>
      <c r="O117" s="207"/>
      <c r="P117" s="207"/>
      <c r="Q117" s="207"/>
      <c r="R117" s="207"/>
      <c r="S117" s="194">
        <f>IF(V117=0,0,IF(A_Stammdaten!$B$12-$C117&lt;0,0,SUM(D_SAV!P117:Q117)-D_SAV!R117))</f>
        <v>0</v>
      </c>
      <c r="T117" s="207"/>
      <c r="U117" s="194">
        <f t="shared" si="26"/>
        <v>0</v>
      </c>
      <c r="V117" s="240">
        <f>IF(OR($B117=0,$C117=0,$J117=0,$J117="Agr ungültig"),0,IF($J117="keine","keine",IF(A_Stammdaten!$B$12-$C117&lt;0,0,MAX(0,$J117-(A_Stammdaten!$B$12-D_SAV!$C117)))))</f>
        <v>0</v>
      </c>
      <c r="W117" s="167">
        <f t="shared" si="27"/>
        <v>0</v>
      </c>
      <c r="X117" s="167">
        <f t="shared" si="28"/>
        <v>0</v>
      </c>
      <c r="Y117" s="209">
        <v>1</v>
      </c>
      <c r="Z117" s="167">
        <f t="shared" si="29"/>
        <v>0</v>
      </c>
      <c r="AA117" s="167">
        <f t="shared" si="30"/>
        <v>0</v>
      </c>
      <c r="AB117" s="167">
        <f t="shared" si="31"/>
        <v>0</v>
      </c>
      <c r="AC117" s="195">
        <f t="shared" si="38"/>
        <v>0</v>
      </c>
      <c r="AD117" s="192">
        <f t="shared" si="32"/>
        <v>0</v>
      </c>
      <c r="AE117" s="192">
        <f t="shared" si="33"/>
        <v>0</v>
      </c>
      <c r="AF117" s="192">
        <f t="shared" si="34"/>
        <v>0</v>
      </c>
    </row>
    <row r="118" spans="1:32" x14ac:dyDescent="0.25">
      <c r="A118" s="198" t="b">
        <f t="shared" si="25"/>
        <v>0</v>
      </c>
      <c r="B118" s="204"/>
      <c r="C118" s="205"/>
      <c r="D118" s="205"/>
      <c r="E118" s="205"/>
      <c r="F118" s="205"/>
      <c r="G118" s="204"/>
      <c r="H118" s="127" t="str">
        <f t="shared" si="35"/>
        <v>Agr ungültig</v>
      </c>
      <c r="I118" s="127" t="str">
        <f t="shared" si="36"/>
        <v>Agr ungültig</v>
      </c>
      <c r="J118" s="205" t="str">
        <f t="shared" si="37"/>
        <v>Agr ungültig</v>
      </c>
      <c r="K118" s="197" t="str">
        <f>IF(D_SAV!$C118&lt;=2005,"ja","nein")</f>
        <v>ja</v>
      </c>
      <c r="L118" s="204" t="str">
        <f>IFERROR(VLOOKUP(D_SAV!$B118,A_Stammdaten!$I$6:$K$105,3,FALSE),"")</f>
        <v/>
      </c>
      <c r="M118" s="208"/>
      <c r="N118" s="208"/>
      <c r="O118" s="207"/>
      <c r="P118" s="207"/>
      <c r="Q118" s="207"/>
      <c r="R118" s="207"/>
      <c r="S118" s="194">
        <f>IF(V118=0,0,IF(A_Stammdaten!$B$12-$C118&lt;0,0,SUM(D_SAV!P118:Q118)-D_SAV!R118))</f>
        <v>0</v>
      </c>
      <c r="T118" s="207"/>
      <c r="U118" s="194">
        <f t="shared" si="26"/>
        <v>0</v>
      </c>
      <c r="V118" s="240">
        <f>IF(OR($B118=0,$C118=0,$J118=0,$J118="Agr ungültig"),0,IF($J118="keine","keine",IF(A_Stammdaten!$B$12-$C118&lt;0,0,MAX(0,$J118-(A_Stammdaten!$B$12-D_SAV!$C118)))))</f>
        <v>0</v>
      </c>
      <c r="W118" s="167">
        <f t="shared" si="27"/>
        <v>0</v>
      </c>
      <c r="X118" s="167">
        <f t="shared" si="28"/>
        <v>0</v>
      </c>
      <c r="Y118" s="209">
        <v>1</v>
      </c>
      <c r="Z118" s="167">
        <f t="shared" si="29"/>
        <v>0</v>
      </c>
      <c r="AA118" s="167">
        <f t="shared" si="30"/>
        <v>0</v>
      </c>
      <c r="AB118" s="167">
        <f t="shared" si="31"/>
        <v>0</v>
      </c>
      <c r="AC118" s="195">
        <f t="shared" si="38"/>
        <v>0</v>
      </c>
      <c r="AD118" s="192">
        <f t="shared" si="32"/>
        <v>0</v>
      </c>
      <c r="AE118" s="192">
        <f t="shared" si="33"/>
        <v>0</v>
      </c>
      <c r="AF118" s="192">
        <f t="shared" si="34"/>
        <v>0</v>
      </c>
    </row>
    <row r="119" spans="1:32" x14ac:dyDescent="0.25">
      <c r="A119" s="196" t="b">
        <f t="shared" si="25"/>
        <v>0</v>
      </c>
      <c r="B119" s="201"/>
      <c r="C119" s="202"/>
      <c r="D119" s="202"/>
      <c r="E119" s="202"/>
      <c r="F119" s="202"/>
      <c r="G119" s="201"/>
      <c r="H119" s="127" t="str">
        <f t="shared" si="35"/>
        <v>Agr ungültig</v>
      </c>
      <c r="I119" s="127" t="str">
        <f t="shared" si="36"/>
        <v>Agr ungültig</v>
      </c>
      <c r="J119" s="202" t="str">
        <f t="shared" si="37"/>
        <v>Agr ungültig</v>
      </c>
      <c r="K119" s="197" t="str">
        <f>IF(D_SAV!$C119&lt;=2005,"ja","nein")</f>
        <v>ja</v>
      </c>
      <c r="L119" s="201" t="str">
        <f>IFERROR(VLOOKUP(D_SAV!$B119,A_Stammdaten!$I$6:$K$105,3,FALSE),"")</f>
        <v/>
      </c>
      <c r="M119" s="206"/>
      <c r="N119" s="206"/>
      <c r="O119" s="207"/>
      <c r="P119" s="207"/>
      <c r="Q119" s="207"/>
      <c r="R119" s="207"/>
      <c r="S119" s="194">
        <f>IF(V119=0,0,IF(A_Stammdaten!$B$12-$C119&lt;0,0,SUM(D_SAV!P119:Q119)-D_SAV!R119))</f>
        <v>0</v>
      </c>
      <c r="T119" s="207"/>
      <c r="U119" s="194">
        <f t="shared" si="26"/>
        <v>0</v>
      </c>
      <c r="V119" s="240">
        <f>IF(OR($B119=0,$C119=0,$J119=0,$J119="Agr ungültig"),0,IF($J119="keine","keine",IF(A_Stammdaten!$B$12-$C119&lt;0,0,MAX(0,$J119-(A_Stammdaten!$B$12-D_SAV!$C119)))))</f>
        <v>0</v>
      </c>
      <c r="W119" s="167">
        <f t="shared" si="27"/>
        <v>0</v>
      </c>
      <c r="X119" s="167">
        <f t="shared" si="28"/>
        <v>0</v>
      </c>
      <c r="Y119" s="209">
        <v>1</v>
      </c>
      <c r="Z119" s="167">
        <f t="shared" si="29"/>
        <v>0</v>
      </c>
      <c r="AA119" s="167">
        <f t="shared" si="30"/>
        <v>0</v>
      </c>
      <c r="AB119" s="167">
        <f t="shared" si="31"/>
        <v>0</v>
      </c>
      <c r="AC119" s="195">
        <f t="shared" si="38"/>
        <v>0</v>
      </c>
      <c r="AD119" s="192">
        <f t="shared" si="32"/>
        <v>0</v>
      </c>
      <c r="AE119" s="192">
        <f t="shared" si="33"/>
        <v>0</v>
      </c>
      <c r="AF119" s="192">
        <f t="shared" si="34"/>
        <v>0</v>
      </c>
    </row>
    <row r="120" spans="1:32" x14ac:dyDescent="0.25">
      <c r="A120" s="196" t="b">
        <f t="shared" si="25"/>
        <v>0</v>
      </c>
      <c r="B120" s="201"/>
      <c r="C120" s="202"/>
      <c r="D120" s="202"/>
      <c r="E120" s="202"/>
      <c r="F120" s="202"/>
      <c r="G120" s="201"/>
      <c r="H120" s="127" t="str">
        <f t="shared" si="35"/>
        <v>Agr ungültig</v>
      </c>
      <c r="I120" s="127" t="str">
        <f t="shared" si="36"/>
        <v>Agr ungültig</v>
      </c>
      <c r="J120" s="202" t="str">
        <f t="shared" si="37"/>
        <v>Agr ungültig</v>
      </c>
      <c r="K120" s="197" t="str">
        <f>IF(D_SAV!$C120&lt;=2005,"ja","nein")</f>
        <v>ja</v>
      </c>
      <c r="L120" s="201" t="str">
        <f>IFERROR(VLOOKUP(D_SAV!$B120,A_Stammdaten!$I$6:$K$105,3,FALSE),"")</f>
        <v/>
      </c>
      <c r="M120" s="206"/>
      <c r="N120" s="206"/>
      <c r="O120" s="207"/>
      <c r="P120" s="207"/>
      <c r="Q120" s="207"/>
      <c r="R120" s="207"/>
      <c r="S120" s="194">
        <f>IF(V120=0,0,IF(A_Stammdaten!$B$12-$C120&lt;0,0,SUM(D_SAV!P120:Q120)-D_SAV!R120))</f>
        <v>0</v>
      </c>
      <c r="T120" s="207"/>
      <c r="U120" s="194">
        <f t="shared" si="26"/>
        <v>0</v>
      </c>
      <c r="V120" s="240">
        <f>IF(OR($B120=0,$C120=0,$J120=0,$J120="Agr ungültig"),0,IF($J120="keine","keine",IF(A_Stammdaten!$B$12-$C120&lt;0,0,MAX(0,$J120-(A_Stammdaten!$B$12-D_SAV!$C120)))))</f>
        <v>0</v>
      </c>
      <c r="W120" s="167">
        <f t="shared" si="27"/>
        <v>0</v>
      </c>
      <c r="X120" s="167">
        <f t="shared" si="28"/>
        <v>0</v>
      </c>
      <c r="Y120" s="209">
        <v>1</v>
      </c>
      <c r="Z120" s="167">
        <f t="shared" si="29"/>
        <v>0</v>
      </c>
      <c r="AA120" s="167">
        <f t="shared" si="30"/>
        <v>0</v>
      </c>
      <c r="AB120" s="167">
        <f t="shared" si="31"/>
        <v>0</v>
      </c>
      <c r="AC120" s="195">
        <f t="shared" si="38"/>
        <v>0</v>
      </c>
      <c r="AD120" s="192">
        <f t="shared" si="32"/>
        <v>0</v>
      </c>
      <c r="AE120" s="192">
        <f t="shared" si="33"/>
        <v>0</v>
      </c>
      <c r="AF120" s="192">
        <f t="shared" si="34"/>
        <v>0</v>
      </c>
    </row>
    <row r="121" spans="1:32" x14ac:dyDescent="0.25">
      <c r="A121" s="198" t="b">
        <f t="shared" si="25"/>
        <v>0</v>
      </c>
      <c r="B121" s="204"/>
      <c r="C121" s="205"/>
      <c r="D121" s="205"/>
      <c r="E121" s="205"/>
      <c r="F121" s="205"/>
      <c r="G121" s="204"/>
      <c r="H121" s="127" t="str">
        <f t="shared" si="35"/>
        <v>Agr ungültig</v>
      </c>
      <c r="I121" s="127" t="str">
        <f t="shared" si="36"/>
        <v>Agr ungültig</v>
      </c>
      <c r="J121" s="205" t="str">
        <f t="shared" si="37"/>
        <v>Agr ungültig</v>
      </c>
      <c r="K121" s="197" t="str">
        <f>IF(D_SAV!$C121&lt;=2005,"ja","nein")</f>
        <v>ja</v>
      </c>
      <c r="L121" s="204" t="str">
        <f>IFERROR(VLOOKUP(D_SAV!$B121,A_Stammdaten!$I$6:$K$105,3,FALSE),"")</f>
        <v/>
      </c>
      <c r="M121" s="208"/>
      <c r="N121" s="208"/>
      <c r="O121" s="207"/>
      <c r="P121" s="207"/>
      <c r="Q121" s="207"/>
      <c r="R121" s="207"/>
      <c r="S121" s="194">
        <f>IF(V121=0,0,IF(A_Stammdaten!$B$12-$C121&lt;0,0,SUM(D_SAV!P121:Q121)-D_SAV!R121))</f>
        <v>0</v>
      </c>
      <c r="T121" s="207"/>
      <c r="U121" s="194">
        <f t="shared" si="26"/>
        <v>0</v>
      </c>
      <c r="V121" s="240">
        <f>IF(OR($B121=0,$C121=0,$J121=0,$J121="Agr ungültig"),0,IF($J121="keine","keine",IF(A_Stammdaten!$B$12-$C121&lt;0,0,MAX(0,$J121-(A_Stammdaten!$B$12-D_SAV!$C121)))))</f>
        <v>0</v>
      </c>
      <c r="W121" s="167">
        <f t="shared" si="27"/>
        <v>0</v>
      </c>
      <c r="X121" s="167">
        <f t="shared" si="28"/>
        <v>0</v>
      </c>
      <c r="Y121" s="209">
        <v>1</v>
      </c>
      <c r="Z121" s="167">
        <f t="shared" si="29"/>
        <v>0</v>
      </c>
      <c r="AA121" s="167">
        <f t="shared" si="30"/>
        <v>0</v>
      </c>
      <c r="AB121" s="167">
        <f t="shared" si="31"/>
        <v>0</v>
      </c>
      <c r="AC121" s="195">
        <f t="shared" si="38"/>
        <v>0</v>
      </c>
      <c r="AD121" s="192">
        <f t="shared" si="32"/>
        <v>0</v>
      </c>
      <c r="AE121" s="192">
        <f t="shared" si="33"/>
        <v>0</v>
      </c>
      <c r="AF121" s="192">
        <f t="shared" si="34"/>
        <v>0</v>
      </c>
    </row>
    <row r="122" spans="1:32" x14ac:dyDescent="0.25">
      <c r="A122" s="196" t="b">
        <f t="shared" si="25"/>
        <v>0</v>
      </c>
      <c r="B122" s="201"/>
      <c r="C122" s="202"/>
      <c r="D122" s="202"/>
      <c r="E122" s="202"/>
      <c r="F122" s="202"/>
      <c r="G122" s="201"/>
      <c r="H122" s="127" t="str">
        <f t="shared" si="35"/>
        <v>Agr ungültig</v>
      </c>
      <c r="I122" s="127" t="str">
        <f t="shared" si="36"/>
        <v>Agr ungültig</v>
      </c>
      <c r="J122" s="202" t="str">
        <f t="shared" si="37"/>
        <v>Agr ungültig</v>
      </c>
      <c r="K122" s="197" t="str">
        <f>IF(D_SAV!$C122&lt;=2005,"ja","nein")</f>
        <v>ja</v>
      </c>
      <c r="L122" s="201" t="str">
        <f>IFERROR(VLOOKUP(D_SAV!$B122,A_Stammdaten!$I$6:$K$105,3,FALSE),"")</f>
        <v/>
      </c>
      <c r="M122" s="206"/>
      <c r="N122" s="206"/>
      <c r="O122" s="207"/>
      <c r="P122" s="207"/>
      <c r="Q122" s="207"/>
      <c r="R122" s="207"/>
      <c r="S122" s="194">
        <f>IF(V122=0,0,IF(A_Stammdaten!$B$12-$C122&lt;0,0,SUM(D_SAV!P122:Q122)-D_SAV!R122))</f>
        <v>0</v>
      </c>
      <c r="T122" s="207"/>
      <c r="U122" s="194">
        <f t="shared" si="26"/>
        <v>0</v>
      </c>
      <c r="V122" s="240">
        <f>IF(OR($B122=0,$C122=0,$J122=0,$J122="Agr ungültig"),0,IF($J122="keine","keine",IF(A_Stammdaten!$B$12-$C122&lt;0,0,MAX(0,$J122-(A_Stammdaten!$B$12-D_SAV!$C122)))))</f>
        <v>0</v>
      </c>
      <c r="W122" s="167">
        <f t="shared" si="27"/>
        <v>0</v>
      </c>
      <c r="X122" s="167">
        <f t="shared" si="28"/>
        <v>0</v>
      </c>
      <c r="Y122" s="209">
        <v>1</v>
      </c>
      <c r="Z122" s="167">
        <f t="shared" si="29"/>
        <v>0</v>
      </c>
      <c r="AA122" s="167">
        <f t="shared" si="30"/>
        <v>0</v>
      </c>
      <c r="AB122" s="167">
        <f t="shared" si="31"/>
        <v>0</v>
      </c>
      <c r="AC122" s="195">
        <f t="shared" si="38"/>
        <v>0</v>
      </c>
      <c r="AD122" s="192">
        <f t="shared" si="32"/>
        <v>0</v>
      </c>
      <c r="AE122" s="192">
        <f t="shared" si="33"/>
        <v>0</v>
      </c>
      <c r="AF122" s="192">
        <f t="shared" si="34"/>
        <v>0</v>
      </c>
    </row>
    <row r="123" spans="1:32" x14ac:dyDescent="0.25">
      <c r="A123" s="196" t="b">
        <f t="shared" ref="A123:A186" si="39">IF(AND(B123&lt;&gt;0,C123&lt;&gt;0),IF(D123&lt;&gt;0,CONCATENATE(B123,"-",C123,"-",D123),CONCATENATE(B123,"-",C123)))</f>
        <v>0</v>
      </c>
      <c r="B123" s="201"/>
      <c r="C123" s="202"/>
      <c r="D123" s="202"/>
      <c r="E123" s="202"/>
      <c r="F123" s="202"/>
      <c r="G123" s="201"/>
      <c r="H123" s="127" t="str">
        <f t="shared" si="35"/>
        <v>Agr ungültig</v>
      </c>
      <c r="I123" s="127" t="str">
        <f t="shared" si="36"/>
        <v>Agr ungültig</v>
      </c>
      <c r="J123" s="202" t="str">
        <f t="shared" si="37"/>
        <v>Agr ungültig</v>
      </c>
      <c r="K123" s="197" t="str">
        <f>IF(D_SAV!$C123&lt;=2005,"ja","nein")</f>
        <v>ja</v>
      </c>
      <c r="L123" s="201" t="str">
        <f>IFERROR(VLOOKUP(D_SAV!$B123,A_Stammdaten!$I$6:$K$105,3,FALSE),"")</f>
        <v/>
      </c>
      <c r="M123" s="206"/>
      <c r="N123" s="206"/>
      <c r="O123" s="207"/>
      <c r="P123" s="207"/>
      <c r="Q123" s="207"/>
      <c r="R123" s="207"/>
      <c r="S123" s="194">
        <f>IF(V123=0,0,IF(A_Stammdaten!$B$12-$C123&lt;0,0,SUM(D_SAV!P123:Q123)-D_SAV!R123))</f>
        <v>0</v>
      </c>
      <c r="T123" s="207"/>
      <c r="U123" s="194">
        <f t="shared" ref="U123:U186" si="40">IF(OR(G123="Anlagen im Bau/geleistete Anzahlungen des Sachanlagevermögens",G123="geleistete Anzahlungen des immateriellen Vermögens"),S123,S123+T123)</f>
        <v>0</v>
      </c>
      <c r="V123" s="240">
        <f>IF(OR($B123=0,$C123=0,$J123=0,$J123="Agr ungültig"),0,IF($J123="keine","keine",IF(A_Stammdaten!$B$12-$C123&lt;0,0,MAX(0,$J123-(A_Stammdaten!$B$12-D_SAV!$C123)))))</f>
        <v>0</v>
      </c>
      <c r="W123" s="167">
        <f t="shared" ref="W123:W186" si="41">IF(G123="Anlagen im Bau/geleistete Anzahlungen des Sachanlagevermögens",0,S123+T123-X123)</f>
        <v>0</v>
      </c>
      <c r="X123" s="167">
        <f t="shared" ref="X123:X186" si="42">IF(V123=0,0,IF(V123="keine",S123+T123,(S123+T123)/V123*(V123-1)))</f>
        <v>0</v>
      </c>
      <c r="Y123" s="209">
        <v>1</v>
      </c>
      <c r="Z123" s="167">
        <f t="shared" ref="Z123:Z186" si="43">S123*Y123</f>
        <v>0</v>
      </c>
      <c r="AA123" s="167">
        <f t="shared" ref="AA123:AA186" si="44">W123*Y123</f>
        <v>0</v>
      </c>
      <c r="AB123" s="167">
        <f t="shared" ref="AB123:AB186" si="45">X123*Y123</f>
        <v>0</v>
      </c>
      <c r="AC123" s="195">
        <f t="shared" si="38"/>
        <v>0</v>
      </c>
      <c r="AD123" s="192">
        <f t="shared" ref="AD123:AD186" si="46">$AC123*Z123</f>
        <v>0</v>
      </c>
      <c r="AE123" s="192">
        <f t="shared" ref="AE123:AE186" si="47">$AC123*AA123</f>
        <v>0</v>
      </c>
      <c r="AF123" s="192">
        <f t="shared" ref="AF123:AF186" si="48">$AC123*AB123</f>
        <v>0</v>
      </c>
    </row>
    <row r="124" spans="1:32" x14ac:dyDescent="0.25">
      <c r="A124" s="198" t="b">
        <f t="shared" si="39"/>
        <v>0</v>
      </c>
      <c r="B124" s="204"/>
      <c r="C124" s="205"/>
      <c r="D124" s="205"/>
      <c r="E124" s="205"/>
      <c r="F124" s="205"/>
      <c r="G124" s="204"/>
      <c r="H124" s="127" t="str">
        <f t="shared" si="35"/>
        <v>Agr ungültig</v>
      </c>
      <c r="I124" s="127" t="str">
        <f t="shared" si="36"/>
        <v>Agr ungültig</v>
      </c>
      <c r="J124" s="205" t="str">
        <f t="shared" si="37"/>
        <v>Agr ungültig</v>
      </c>
      <c r="K124" s="197" t="str">
        <f>IF(D_SAV!$C124&lt;=2005,"ja","nein")</f>
        <v>ja</v>
      </c>
      <c r="L124" s="204" t="str">
        <f>IFERROR(VLOOKUP(D_SAV!$B124,A_Stammdaten!$I$6:$K$105,3,FALSE),"")</f>
        <v/>
      </c>
      <c r="M124" s="208"/>
      <c r="N124" s="208"/>
      <c r="O124" s="207"/>
      <c r="P124" s="207"/>
      <c r="Q124" s="207"/>
      <c r="R124" s="207"/>
      <c r="S124" s="194">
        <f>IF(V124=0,0,IF(A_Stammdaten!$B$12-$C124&lt;0,0,SUM(D_SAV!P124:Q124)-D_SAV!R124))</f>
        <v>0</v>
      </c>
      <c r="T124" s="207"/>
      <c r="U124" s="194">
        <f t="shared" si="40"/>
        <v>0</v>
      </c>
      <c r="V124" s="240">
        <f>IF(OR($B124=0,$C124=0,$J124=0,$J124="Agr ungültig"),0,IF($J124="keine","keine",IF(A_Stammdaten!$B$12-$C124&lt;0,0,MAX(0,$J124-(A_Stammdaten!$B$12-D_SAV!$C124)))))</f>
        <v>0</v>
      </c>
      <c r="W124" s="167">
        <f t="shared" si="41"/>
        <v>0</v>
      </c>
      <c r="X124" s="167">
        <f t="shared" si="42"/>
        <v>0</v>
      </c>
      <c r="Y124" s="209">
        <v>1</v>
      </c>
      <c r="Z124" s="167">
        <f t="shared" si="43"/>
        <v>0</v>
      </c>
      <c r="AA124" s="167">
        <f t="shared" si="44"/>
        <v>0</v>
      </c>
      <c r="AB124" s="167">
        <f t="shared" si="45"/>
        <v>0</v>
      </c>
      <c r="AC124" s="195">
        <f t="shared" si="38"/>
        <v>0</v>
      </c>
      <c r="AD124" s="192">
        <f t="shared" si="46"/>
        <v>0</v>
      </c>
      <c r="AE124" s="192">
        <f t="shared" si="47"/>
        <v>0</v>
      </c>
      <c r="AF124" s="192">
        <f t="shared" si="48"/>
        <v>0</v>
      </c>
    </row>
    <row r="125" spans="1:32" x14ac:dyDescent="0.25">
      <c r="A125" s="196" t="b">
        <f t="shared" si="39"/>
        <v>0</v>
      </c>
      <c r="B125" s="201"/>
      <c r="C125" s="202"/>
      <c r="D125" s="202"/>
      <c r="E125" s="202"/>
      <c r="F125" s="202"/>
      <c r="G125" s="201"/>
      <c r="H125" s="127" t="str">
        <f t="shared" si="35"/>
        <v>Agr ungültig</v>
      </c>
      <c r="I125" s="127" t="str">
        <f t="shared" si="36"/>
        <v>Agr ungültig</v>
      </c>
      <c r="J125" s="202" t="str">
        <f t="shared" si="37"/>
        <v>Agr ungültig</v>
      </c>
      <c r="K125" s="197" t="str">
        <f>IF(D_SAV!$C125&lt;=2005,"ja","nein")</f>
        <v>ja</v>
      </c>
      <c r="L125" s="201" t="str">
        <f>IFERROR(VLOOKUP(D_SAV!$B125,A_Stammdaten!$I$6:$K$105,3,FALSE),"")</f>
        <v/>
      </c>
      <c r="M125" s="206"/>
      <c r="N125" s="206"/>
      <c r="O125" s="207"/>
      <c r="P125" s="207"/>
      <c r="Q125" s="207"/>
      <c r="R125" s="207"/>
      <c r="S125" s="194">
        <f>IF(V125=0,0,IF(A_Stammdaten!$B$12-$C125&lt;0,0,SUM(D_SAV!P125:Q125)-D_SAV!R125))</f>
        <v>0</v>
      </c>
      <c r="T125" s="207"/>
      <c r="U125" s="194">
        <f t="shared" si="40"/>
        <v>0</v>
      </c>
      <c r="V125" s="240">
        <f>IF(OR($B125=0,$C125=0,$J125=0,$J125="Agr ungültig"),0,IF($J125="keine","keine",IF(A_Stammdaten!$B$12-$C125&lt;0,0,MAX(0,$J125-(A_Stammdaten!$B$12-D_SAV!$C125)))))</f>
        <v>0</v>
      </c>
      <c r="W125" s="167">
        <f t="shared" si="41"/>
        <v>0</v>
      </c>
      <c r="X125" s="167">
        <f t="shared" si="42"/>
        <v>0</v>
      </c>
      <c r="Y125" s="209">
        <v>1</v>
      </c>
      <c r="Z125" s="167">
        <f t="shared" si="43"/>
        <v>0</v>
      </c>
      <c r="AA125" s="167">
        <f t="shared" si="44"/>
        <v>0</v>
      </c>
      <c r="AB125" s="167">
        <f t="shared" si="45"/>
        <v>0</v>
      </c>
      <c r="AC125" s="195">
        <f t="shared" si="38"/>
        <v>0</v>
      </c>
      <c r="AD125" s="192">
        <f t="shared" si="46"/>
        <v>0</v>
      </c>
      <c r="AE125" s="192">
        <f t="shared" si="47"/>
        <v>0</v>
      </c>
      <c r="AF125" s="192">
        <f t="shared" si="48"/>
        <v>0</v>
      </c>
    </row>
    <row r="126" spans="1:32" x14ac:dyDescent="0.25">
      <c r="A126" s="196" t="b">
        <f t="shared" si="39"/>
        <v>0</v>
      </c>
      <c r="B126" s="201"/>
      <c r="C126" s="202"/>
      <c r="D126" s="202"/>
      <c r="E126" s="202"/>
      <c r="F126" s="202"/>
      <c r="G126" s="201"/>
      <c r="H126" s="127" t="str">
        <f t="shared" si="35"/>
        <v>Agr ungültig</v>
      </c>
      <c r="I126" s="127" t="str">
        <f t="shared" si="36"/>
        <v>Agr ungültig</v>
      </c>
      <c r="J126" s="202" t="str">
        <f t="shared" si="37"/>
        <v>Agr ungültig</v>
      </c>
      <c r="K126" s="197" t="str">
        <f>IF(D_SAV!$C126&lt;=2005,"ja","nein")</f>
        <v>ja</v>
      </c>
      <c r="L126" s="201" t="str">
        <f>IFERROR(VLOOKUP(D_SAV!$B126,A_Stammdaten!$I$6:$K$105,3,FALSE),"")</f>
        <v/>
      </c>
      <c r="M126" s="206"/>
      <c r="N126" s="206"/>
      <c r="O126" s="207"/>
      <c r="P126" s="207"/>
      <c r="Q126" s="207"/>
      <c r="R126" s="207"/>
      <c r="S126" s="194">
        <f>IF(V126=0,0,IF(A_Stammdaten!$B$12-$C126&lt;0,0,SUM(D_SAV!P126:Q126)-D_SAV!R126))</f>
        <v>0</v>
      </c>
      <c r="T126" s="207"/>
      <c r="U126" s="194">
        <f t="shared" si="40"/>
        <v>0</v>
      </c>
      <c r="V126" s="240">
        <f>IF(OR($B126=0,$C126=0,$J126=0,$J126="Agr ungültig"),0,IF($J126="keine","keine",IF(A_Stammdaten!$B$12-$C126&lt;0,0,MAX(0,$J126-(A_Stammdaten!$B$12-D_SAV!$C126)))))</f>
        <v>0</v>
      </c>
      <c r="W126" s="167">
        <f t="shared" si="41"/>
        <v>0</v>
      </c>
      <c r="X126" s="167">
        <f t="shared" si="42"/>
        <v>0</v>
      </c>
      <c r="Y126" s="209">
        <v>1</v>
      </c>
      <c r="Z126" s="167">
        <f t="shared" si="43"/>
        <v>0</v>
      </c>
      <c r="AA126" s="167">
        <f t="shared" si="44"/>
        <v>0</v>
      </c>
      <c r="AB126" s="167">
        <f t="shared" si="45"/>
        <v>0</v>
      </c>
      <c r="AC126" s="195">
        <f t="shared" si="38"/>
        <v>0</v>
      </c>
      <c r="AD126" s="192">
        <f t="shared" si="46"/>
        <v>0</v>
      </c>
      <c r="AE126" s="192">
        <f t="shared" si="47"/>
        <v>0</v>
      </c>
      <c r="AF126" s="192">
        <f t="shared" si="48"/>
        <v>0</v>
      </c>
    </row>
    <row r="127" spans="1:32" x14ac:dyDescent="0.25">
      <c r="A127" s="198" t="b">
        <f t="shared" si="39"/>
        <v>0</v>
      </c>
      <c r="B127" s="204"/>
      <c r="C127" s="205"/>
      <c r="D127" s="205"/>
      <c r="E127" s="205"/>
      <c r="F127" s="205"/>
      <c r="G127" s="204"/>
      <c r="H127" s="127" t="str">
        <f t="shared" si="35"/>
        <v>Agr ungültig</v>
      </c>
      <c r="I127" s="127" t="str">
        <f t="shared" si="36"/>
        <v>Agr ungültig</v>
      </c>
      <c r="J127" s="205" t="str">
        <f t="shared" si="37"/>
        <v>Agr ungültig</v>
      </c>
      <c r="K127" s="197" t="str">
        <f>IF(D_SAV!$C127&lt;=2005,"ja","nein")</f>
        <v>ja</v>
      </c>
      <c r="L127" s="204" t="str">
        <f>IFERROR(VLOOKUP(D_SAV!$B127,A_Stammdaten!$I$6:$K$105,3,FALSE),"")</f>
        <v/>
      </c>
      <c r="M127" s="208"/>
      <c r="N127" s="208"/>
      <c r="O127" s="207"/>
      <c r="P127" s="207"/>
      <c r="Q127" s="207"/>
      <c r="R127" s="207"/>
      <c r="S127" s="194">
        <f>IF(V127=0,0,IF(A_Stammdaten!$B$12-$C127&lt;0,0,SUM(D_SAV!P127:Q127)-D_SAV!R127))</f>
        <v>0</v>
      </c>
      <c r="T127" s="207"/>
      <c r="U127" s="194">
        <f t="shared" si="40"/>
        <v>0</v>
      </c>
      <c r="V127" s="240">
        <f>IF(OR($B127=0,$C127=0,$J127=0,$J127="Agr ungültig"),0,IF($J127="keine","keine",IF(A_Stammdaten!$B$12-$C127&lt;0,0,MAX(0,$J127-(A_Stammdaten!$B$12-D_SAV!$C127)))))</f>
        <v>0</v>
      </c>
      <c r="W127" s="167">
        <f t="shared" si="41"/>
        <v>0</v>
      </c>
      <c r="X127" s="167">
        <f t="shared" si="42"/>
        <v>0</v>
      </c>
      <c r="Y127" s="209">
        <v>1</v>
      </c>
      <c r="Z127" s="167">
        <f t="shared" si="43"/>
        <v>0</v>
      </c>
      <c r="AA127" s="167">
        <f t="shared" si="44"/>
        <v>0</v>
      </c>
      <c r="AB127" s="167">
        <f t="shared" si="45"/>
        <v>0</v>
      </c>
      <c r="AC127" s="195">
        <f t="shared" si="38"/>
        <v>0</v>
      </c>
      <c r="AD127" s="192">
        <f t="shared" si="46"/>
        <v>0</v>
      </c>
      <c r="AE127" s="192">
        <f t="shared" si="47"/>
        <v>0</v>
      </c>
      <c r="AF127" s="192">
        <f t="shared" si="48"/>
        <v>0</v>
      </c>
    </row>
    <row r="128" spans="1:32" x14ac:dyDescent="0.25">
      <c r="A128" s="196" t="b">
        <f t="shared" si="39"/>
        <v>0</v>
      </c>
      <c r="B128" s="201"/>
      <c r="C128" s="202"/>
      <c r="D128" s="202"/>
      <c r="E128" s="202"/>
      <c r="F128" s="202"/>
      <c r="G128" s="201"/>
      <c r="H128" s="127" t="str">
        <f t="shared" si="35"/>
        <v>Agr ungültig</v>
      </c>
      <c r="I128" s="127" t="str">
        <f t="shared" si="36"/>
        <v>Agr ungültig</v>
      </c>
      <c r="J128" s="202" t="str">
        <f t="shared" si="37"/>
        <v>Agr ungültig</v>
      </c>
      <c r="K128" s="197" t="str">
        <f>IF(D_SAV!$C128&lt;=2005,"ja","nein")</f>
        <v>ja</v>
      </c>
      <c r="L128" s="201" t="str">
        <f>IFERROR(VLOOKUP(D_SAV!$B128,A_Stammdaten!$I$6:$K$105,3,FALSE),"")</f>
        <v/>
      </c>
      <c r="M128" s="206"/>
      <c r="N128" s="206"/>
      <c r="O128" s="207"/>
      <c r="P128" s="207"/>
      <c r="Q128" s="207"/>
      <c r="R128" s="207"/>
      <c r="S128" s="194">
        <f>IF(V128=0,0,IF(A_Stammdaten!$B$12-$C128&lt;0,0,SUM(D_SAV!P128:Q128)-D_SAV!R128))</f>
        <v>0</v>
      </c>
      <c r="T128" s="207"/>
      <c r="U128" s="194">
        <f t="shared" si="40"/>
        <v>0</v>
      </c>
      <c r="V128" s="240">
        <f>IF(OR($B128=0,$C128=0,$J128=0,$J128="Agr ungültig"),0,IF($J128="keine","keine",IF(A_Stammdaten!$B$12-$C128&lt;0,0,MAX(0,$J128-(A_Stammdaten!$B$12-D_SAV!$C128)))))</f>
        <v>0</v>
      </c>
      <c r="W128" s="167">
        <f t="shared" si="41"/>
        <v>0</v>
      </c>
      <c r="X128" s="167">
        <f t="shared" si="42"/>
        <v>0</v>
      </c>
      <c r="Y128" s="209">
        <v>1</v>
      </c>
      <c r="Z128" s="167">
        <f t="shared" si="43"/>
        <v>0</v>
      </c>
      <c r="AA128" s="167">
        <f t="shared" si="44"/>
        <v>0</v>
      </c>
      <c r="AB128" s="167">
        <f t="shared" si="45"/>
        <v>0</v>
      </c>
      <c r="AC128" s="195">
        <f t="shared" si="38"/>
        <v>0</v>
      </c>
      <c r="AD128" s="192">
        <f t="shared" si="46"/>
        <v>0</v>
      </c>
      <c r="AE128" s="192">
        <f t="shared" si="47"/>
        <v>0</v>
      </c>
      <c r="AF128" s="192">
        <f t="shared" si="48"/>
        <v>0</v>
      </c>
    </row>
    <row r="129" spans="1:32" x14ac:dyDescent="0.25">
      <c r="A129" s="196" t="b">
        <f t="shared" si="39"/>
        <v>0</v>
      </c>
      <c r="B129" s="201"/>
      <c r="C129" s="202"/>
      <c r="D129" s="202"/>
      <c r="E129" s="202"/>
      <c r="F129" s="202"/>
      <c r="G129" s="201"/>
      <c r="H129" s="127" t="str">
        <f t="shared" si="35"/>
        <v>Agr ungültig</v>
      </c>
      <c r="I129" s="127" t="str">
        <f t="shared" si="36"/>
        <v>Agr ungültig</v>
      </c>
      <c r="J129" s="202" t="str">
        <f t="shared" si="37"/>
        <v>Agr ungültig</v>
      </c>
      <c r="K129" s="197" t="str">
        <f>IF(D_SAV!$C129&lt;=2005,"ja","nein")</f>
        <v>ja</v>
      </c>
      <c r="L129" s="201" t="str">
        <f>IFERROR(VLOOKUP(D_SAV!$B129,A_Stammdaten!$I$6:$K$105,3,FALSE),"")</f>
        <v/>
      </c>
      <c r="M129" s="206"/>
      <c r="N129" s="206"/>
      <c r="O129" s="207"/>
      <c r="P129" s="207"/>
      <c r="Q129" s="207"/>
      <c r="R129" s="207"/>
      <c r="S129" s="194">
        <f>IF(V129=0,0,IF(A_Stammdaten!$B$12-$C129&lt;0,0,SUM(D_SAV!P129:Q129)-D_SAV!R129))</f>
        <v>0</v>
      </c>
      <c r="T129" s="207"/>
      <c r="U129" s="194">
        <f t="shared" si="40"/>
        <v>0</v>
      </c>
      <c r="V129" s="240">
        <f>IF(OR($B129=0,$C129=0,$J129=0,$J129="Agr ungültig"),0,IF($J129="keine","keine",IF(A_Stammdaten!$B$12-$C129&lt;0,0,MAX(0,$J129-(A_Stammdaten!$B$12-D_SAV!$C129)))))</f>
        <v>0</v>
      </c>
      <c r="W129" s="167">
        <f t="shared" si="41"/>
        <v>0</v>
      </c>
      <c r="X129" s="167">
        <f t="shared" si="42"/>
        <v>0</v>
      </c>
      <c r="Y129" s="209">
        <v>1</v>
      </c>
      <c r="Z129" s="167">
        <f t="shared" si="43"/>
        <v>0</v>
      </c>
      <c r="AA129" s="167">
        <f t="shared" si="44"/>
        <v>0</v>
      </c>
      <c r="AB129" s="167">
        <f t="shared" si="45"/>
        <v>0</v>
      </c>
      <c r="AC129" s="195">
        <f t="shared" si="38"/>
        <v>0</v>
      </c>
      <c r="AD129" s="192">
        <f t="shared" si="46"/>
        <v>0</v>
      </c>
      <c r="AE129" s="192">
        <f t="shared" si="47"/>
        <v>0</v>
      </c>
      <c r="AF129" s="192">
        <f t="shared" si="48"/>
        <v>0</v>
      </c>
    </row>
    <row r="130" spans="1:32" x14ac:dyDescent="0.25">
      <c r="A130" s="198" t="b">
        <f t="shared" si="39"/>
        <v>0</v>
      </c>
      <c r="B130" s="204"/>
      <c r="C130" s="205"/>
      <c r="D130" s="205"/>
      <c r="E130" s="205"/>
      <c r="F130" s="205"/>
      <c r="G130" s="204"/>
      <c r="H130" s="127" t="str">
        <f t="shared" si="35"/>
        <v>Agr ungültig</v>
      </c>
      <c r="I130" s="127" t="str">
        <f t="shared" si="36"/>
        <v>Agr ungültig</v>
      </c>
      <c r="J130" s="205" t="str">
        <f t="shared" si="37"/>
        <v>Agr ungültig</v>
      </c>
      <c r="K130" s="197" t="str">
        <f>IF(D_SAV!$C130&lt;=2005,"ja","nein")</f>
        <v>ja</v>
      </c>
      <c r="L130" s="204" t="str">
        <f>IFERROR(VLOOKUP(D_SAV!$B130,A_Stammdaten!$I$6:$K$105,3,FALSE),"")</f>
        <v/>
      </c>
      <c r="M130" s="208"/>
      <c r="N130" s="208"/>
      <c r="O130" s="207"/>
      <c r="P130" s="207"/>
      <c r="Q130" s="207"/>
      <c r="R130" s="207"/>
      <c r="S130" s="194">
        <f>IF(V130=0,0,IF(A_Stammdaten!$B$12-$C130&lt;0,0,SUM(D_SAV!P130:Q130)-D_SAV!R130))</f>
        <v>0</v>
      </c>
      <c r="T130" s="207"/>
      <c r="U130" s="194">
        <f t="shared" si="40"/>
        <v>0</v>
      </c>
      <c r="V130" s="240">
        <f>IF(OR($B130=0,$C130=0,$J130=0,$J130="Agr ungültig"),0,IF($J130="keine","keine",IF(A_Stammdaten!$B$12-$C130&lt;0,0,MAX(0,$J130-(A_Stammdaten!$B$12-D_SAV!$C130)))))</f>
        <v>0</v>
      </c>
      <c r="W130" s="167">
        <f t="shared" si="41"/>
        <v>0</v>
      </c>
      <c r="X130" s="167">
        <f t="shared" si="42"/>
        <v>0</v>
      </c>
      <c r="Y130" s="209">
        <v>1</v>
      </c>
      <c r="Z130" s="167">
        <f t="shared" si="43"/>
        <v>0</v>
      </c>
      <c r="AA130" s="167">
        <f t="shared" si="44"/>
        <v>0</v>
      </c>
      <c r="AB130" s="167">
        <f t="shared" si="45"/>
        <v>0</v>
      </c>
      <c r="AC130" s="195">
        <f t="shared" si="38"/>
        <v>0</v>
      </c>
      <c r="AD130" s="192">
        <f t="shared" si="46"/>
        <v>0</v>
      </c>
      <c r="AE130" s="192">
        <f t="shared" si="47"/>
        <v>0</v>
      </c>
      <c r="AF130" s="192">
        <f t="shared" si="48"/>
        <v>0</v>
      </c>
    </row>
    <row r="131" spans="1:32" x14ac:dyDescent="0.25">
      <c r="A131" s="196" t="b">
        <f t="shared" si="39"/>
        <v>0</v>
      </c>
      <c r="B131" s="201"/>
      <c r="C131" s="202"/>
      <c r="D131" s="202"/>
      <c r="E131" s="202"/>
      <c r="F131" s="202"/>
      <c r="G131" s="201"/>
      <c r="H131" s="127" t="str">
        <f t="shared" si="35"/>
        <v>Agr ungültig</v>
      </c>
      <c r="I131" s="127" t="str">
        <f t="shared" si="36"/>
        <v>Agr ungültig</v>
      </c>
      <c r="J131" s="202" t="str">
        <f t="shared" si="37"/>
        <v>Agr ungültig</v>
      </c>
      <c r="K131" s="197" t="str">
        <f>IF(D_SAV!$C131&lt;=2005,"ja","nein")</f>
        <v>ja</v>
      </c>
      <c r="L131" s="201" t="str">
        <f>IFERROR(VLOOKUP(D_SAV!$B131,A_Stammdaten!$I$6:$K$105,3,FALSE),"")</f>
        <v/>
      </c>
      <c r="M131" s="206"/>
      <c r="N131" s="206"/>
      <c r="O131" s="207"/>
      <c r="P131" s="207"/>
      <c r="Q131" s="207"/>
      <c r="R131" s="207"/>
      <c r="S131" s="194">
        <f>IF(V131=0,0,IF(A_Stammdaten!$B$12-$C131&lt;0,0,SUM(D_SAV!P131:Q131)-D_SAV!R131))</f>
        <v>0</v>
      </c>
      <c r="T131" s="207"/>
      <c r="U131" s="194">
        <f t="shared" si="40"/>
        <v>0</v>
      </c>
      <c r="V131" s="240">
        <f>IF(OR($B131=0,$C131=0,$J131=0,$J131="Agr ungültig"),0,IF($J131="keine","keine",IF(A_Stammdaten!$B$12-$C131&lt;0,0,MAX(0,$J131-(A_Stammdaten!$B$12-D_SAV!$C131)))))</f>
        <v>0</v>
      </c>
      <c r="W131" s="167">
        <f t="shared" si="41"/>
        <v>0</v>
      </c>
      <c r="X131" s="167">
        <f t="shared" si="42"/>
        <v>0</v>
      </c>
      <c r="Y131" s="209">
        <v>1</v>
      </c>
      <c r="Z131" s="167">
        <f t="shared" si="43"/>
        <v>0</v>
      </c>
      <c r="AA131" s="167">
        <f t="shared" si="44"/>
        <v>0</v>
      </c>
      <c r="AB131" s="167">
        <f t="shared" si="45"/>
        <v>0</v>
      </c>
      <c r="AC131" s="195">
        <f t="shared" si="38"/>
        <v>0</v>
      </c>
      <c r="AD131" s="192">
        <f t="shared" si="46"/>
        <v>0</v>
      </c>
      <c r="AE131" s="192">
        <f t="shared" si="47"/>
        <v>0</v>
      </c>
      <c r="AF131" s="192">
        <f t="shared" si="48"/>
        <v>0</v>
      </c>
    </row>
    <row r="132" spans="1:32" x14ac:dyDescent="0.25">
      <c r="A132" s="196" t="b">
        <f t="shared" si="39"/>
        <v>0</v>
      </c>
      <c r="B132" s="201"/>
      <c r="C132" s="202"/>
      <c r="D132" s="202"/>
      <c r="E132" s="202"/>
      <c r="F132" s="202"/>
      <c r="G132" s="201"/>
      <c r="H132" s="127" t="str">
        <f t="shared" si="35"/>
        <v>Agr ungültig</v>
      </c>
      <c r="I132" s="127" t="str">
        <f t="shared" si="36"/>
        <v>Agr ungültig</v>
      </c>
      <c r="J132" s="202" t="str">
        <f t="shared" si="37"/>
        <v>Agr ungültig</v>
      </c>
      <c r="K132" s="197" t="str">
        <f>IF(D_SAV!$C132&lt;=2005,"ja","nein")</f>
        <v>ja</v>
      </c>
      <c r="L132" s="201" t="str">
        <f>IFERROR(VLOOKUP(D_SAV!$B132,A_Stammdaten!$I$6:$K$105,3,FALSE),"")</f>
        <v/>
      </c>
      <c r="M132" s="206"/>
      <c r="N132" s="206"/>
      <c r="O132" s="207"/>
      <c r="P132" s="207"/>
      <c r="Q132" s="207"/>
      <c r="R132" s="207"/>
      <c r="S132" s="194">
        <f>IF(V132=0,0,IF(A_Stammdaten!$B$12-$C132&lt;0,0,SUM(D_SAV!P132:Q132)-D_SAV!R132))</f>
        <v>0</v>
      </c>
      <c r="T132" s="207"/>
      <c r="U132" s="194">
        <f t="shared" si="40"/>
        <v>0</v>
      </c>
      <c r="V132" s="240">
        <f>IF(OR($B132=0,$C132=0,$J132=0,$J132="Agr ungültig"),0,IF($J132="keine","keine",IF(A_Stammdaten!$B$12-$C132&lt;0,0,MAX(0,$J132-(A_Stammdaten!$B$12-D_SAV!$C132)))))</f>
        <v>0</v>
      </c>
      <c r="W132" s="167">
        <f t="shared" si="41"/>
        <v>0</v>
      </c>
      <c r="X132" s="167">
        <f t="shared" si="42"/>
        <v>0</v>
      </c>
      <c r="Y132" s="209">
        <v>1</v>
      </c>
      <c r="Z132" s="167">
        <f t="shared" si="43"/>
        <v>0</v>
      </c>
      <c r="AA132" s="167">
        <f t="shared" si="44"/>
        <v>0</v>
      </c>
      <c r="AB132" s="167">
        <f t="shared" si="45"/>
        <v>0</v>
      </c>
      <c r="AC132" s="195">
        <f t="shared" si="38"/>
        <v>0</v>
      </c>
      <c r="AD132" s="192">
        <f t="shared" si="46"/>
        <v>0</v>
      </c>
      <c r="AE132" s="192">
        <f t="shared" si="47"/>
        <v>0</v>
      </c>
      <c r="AF132" s="192">
        <f t="shared" si="48"/>
        <v>0</v>
      </c>
    </row>
    <row r="133" spans="1:32" x14ac:dyDescent="0.25">
      <c r="A133" s="198" t="b">
        <f t="shared" si="39"/>
        <v>0</v>
      </c>
      <c r="B133" s="204"/>
      <c r="C133" s="205"/>
      <c r="D133" s="205"/>
      <c r="E133" s="205"/>
      <c r="F133" s="205"/>
      <c r="G133" s="204"/>
      <c r="H133" s="127" t="str">
        <f t="shared" si="35"/>
        <v>Agr ungültig</v>
      </c>
      <c r="I133" s="127" t="str">
        <f t="shared" si="36"/>
        <v>Agr ungültig</v>
      </c>
      <c r="J133" s="205" t="str">
        <f t="shared" si="37"/>
        <v>Agr ungültig</v>
      </c>
      <c r="K133" s="197" t="str">
        <f>IF(D_SAV!$C133&lt;=2005,"ja","nein")</f>
        <v>ja</v>
      </c>
      <c r="L133" s="204" t="str">
        <f>IFERROR(VLOOKUP(D_SAV!$B133,A_Stammdaten!$I$6:$K$105,3,FALSE),"")</f>
        <v/>
      </c>
      <c r="M133" s="208"/>
      <c r="N133" s="208"/>
      <c r="O133" s="207"/>
      <c r="P133" s="207"/>
      <c r="Q133" s="207"/>
      <c r="R133" s="207"/>
      <c r="S133" s="194">
        <f>IF(V133=0,0,IF(A_Stammdaten!$B$12-$C133&lt;0,0,SUM(D_SAV!P133:Q133)-D_SAV!R133))</f>
        <v>0</v>
      </c>
      <c r="T133" s="207"/>
      <c r="U133" s="194">
        <f t="shared" si="40"/>
        <v>0</v>
      </c>
      <c r="V133" s="240">
        <f>IF(OR($B133=0,$C133=0,$J133=0,$J133="Agr ungültig"),0,IF($J133="keine","keine",IF(A_Stammdaten!$B$12-$C133&lt;0,0,MAX(0,$J133-(A_Stammdaten!$B$12-D_SAV!$C133)))))</f>
        <v>0</v>
      </c>
      <c r="W133" s="167">
        <f t="shared" si="41"/>
        <v>0</v>
      </c>
      <c r="X133" s="167">
        <f t="shared" si="42"/>
        <v>0</v>
      </c>
      <c r="Y133" s="209">
        <v>1</v>
      </c>
      <c r="Z133" s="167">
        <f t="shared" si="43"/>
        <v>0</v>
      </c>
      <c r="AA133" s="167">
        <f t="shared" si="44"/>
        <v>0</v>
      </c>
      <c r="AB133" s="167">
        <f t="shared" si="45"/>
        <v>0</v>
      </c>
      <c r="AC133" s="195">
        <f t="shared" si="38"/>
        <v>0</v>
      </c>
      <c r="AD133" s="192">
        <f t="shared" si="46"/>
        <v>0</v>
      </c>
      <c r="AE133" s="192">
        <f t="shared" si="47"/>
        <v>0</v>
      </c>
      <c r="AF133" s="192">
        <f t="shared" si="48"/>
        <v>0</v>
      </c>
    </row>
    <row r="134" spans="1:32" x14ac:dyDescent="0.25">
      <c r="A134" s="196" t="b">
        <f t="shared" si="39"/>
        <v>0</v>
      </c>
      <c r="B134" s="201"/>
      <c r="C134" s="202"/>
      <c r="D134" s="202"/>
      <c r="E134" s="202"/>
      <c r="F134" s="202"/>
      <c r="G134" s="201"/>
      <c r="H134" s="127" t="str">
        <f t="shared" si="35"/>
        <v>Agr ungültig</v>
      </c>
      <c r="I134" s="127" t="str">
        <f t="shared" si="36"/>
        <v>Agr ungültig</v>
      </c>
      <c r="J134" s="202" t="str">
        <f t="shared" si="37"/>
        <v>Agr ungültig</v>
      </c>
      <c r="K134" s="197" t="str">
        <f>IF(D_SAV!$C134&lt;=2005,"ja","nein")</f>
        <v>ja</v>
      </c>
      <c r="L134" s="201" t="str">
        <f>IFERROR(VLOOKUP(D_SAV!$B134,A_Stammdaten!$I$6:$K$105,3,FALSE),"")</f>
        <v/>
      </c>
      <c r="M134" s="206"/>
      <c r="N134" s="206"/>
      <c r="O134" s="207"/>
      <c r="P134" s="207"/>
      <c r="Q134" s="207"/>
      <c r="R134" s="207"/>
      <c r="S134" s="194">
        <f>IF(V134=0,0,IF(A_Stammdaten!$B$12-$C134&lt;0,0,SUM(D_SAV!P134:Q134)-D_SAV!R134))</f>
        <v>0</v>
      </c>
      <c r="T134" s="207"/>
      <c r="U134" s="194">
        <f t="shared" si="40"/>
        <v>0</v>
      </c>
      <c r="V134" s="240">
        <f>IF(OR($B134=0,$C134=0,$J134=0,$J134="Agr ungültig"),0,IF($J134="keine","keine",IF(A_Stammdaten!$B$12-$C134&lt;0,0,MAX(0,$J134-(A_Stammdaten!$B$12-D_SAV!$C134)))))</f>
        <v>0</v>
      </c>
      <c r="W134" s="167">
        <f t="shared" si="41"/>
        <v>0</v>
      </c>
      <c r="X134" s="167">
        <f t="shared" si="42"/>
        <v>0</v>
      </c>
      <c r="Y134" s="209">
        <v>1</v>
      </c>
      <c r="Z134" s="167">
        <f t="shared" si="43"/>
        <v>0</v>
      </c>
      <c r="AA134" s="167">
        <f t="shared" si="44"/>
        <v>0</v>
      </c>
      <c r="AB134" s="167">
        <f t="shared" si="45"/>
        <v>0</v>
      </c>
      <c r="AC134" s="195">
        <f t="shared" si="38"/>
        <v>0</v>
      </c>
      <c r="AD134" s="192">
        <f t="shared" si="46"/>
        <v>0</v>
      </c>
      <c r="AE134" s="192">
        <f t="shared" si="47"/>
        <v>0</v>
      </c>
      <c r="AF134" s="192">
        <f t="shared" si="48"/>
        <v>0</v>
      </c>
    </row>
    <row r="135" spans="1:32" x14ac:dyDescent="0.25">
      <c r="A135" s="196" t="b">
        <f t="shared" si="39"/>
        <v>0</v>
      </c>
      <c r="B135" s="201"/>
      <c r="C135" s="202"/>
      <c r="D135" s="202"/>
      <c r="E135" s="202"/>
      <c r="F135" s="202"/>
      <c r="G135" s="201"/>
      <c r="H135" s="127" t="str">
        <f t="shared" si="35"/>
        <v>Agr ungültig</v>
      </c>
      <c r="I135" s="127" t="str">
        <f t="shared" si="36"/>
        <v>Agr ungültig</v>
      </c>
      <c r="J135" s="202" t="str">
        <f t="shared" si="37"/>
        <v>Agr ungültig</v>
      </c>
      <c r="K135" s="197" t="str">
        <f>IF(D_SAV!$C135&lt;=2005,"ja","nein")</f>
        <v>ja</v>
      </c>
      <c r="L135" s="201" t="str">
        <f>IFERROR(VLOOKUP(D_SAV!$B135,A_Stammdaten!$I$6:$K$105,3,FALSE),"")</f>
        <v/>
      </c>
      <c r="M135" s="206"/>
      <c r="N135" s="206"/>
      <c r="O135" s="207"/>
      <c r="P135" s="207"/>
      <c r="Q135" s="207"/>
      <c r="R135" s="207"/>
      <c r="S135" s="194">
        <f>IF(V135=0,0,IF(A_Stammdaten!$B$12-$C135&lt;0,0,SUM(D_SAV!P135:Q135)-D_SAV!R135))</f>
        <v>0</v>
      </c>
      <c r="T135" s="207"/>
      <c r="U135" s="194">
        <f t="shared" si="40"/>
        <v>0</v>
      </c>
      <c r="V135" s="240">
        <f>IF(OR($B135=0,$C135=0,$J135=0,$J135="Agr ungültig"),0,IF($J135="keine","keine",IF(A_Stammdaten!$B$12-$C135&lt;0,0,MAX(0,$J135-(A_Stammdaten!$B$12-D_SAV!$C135)))))</f>
        <v>0</v>
      </c>
      <c r="W135" s="167">
        <f t="shared" si="41"/>
        <v>0</v>
      </c>
      <c r="X135" s="167">
        <f t="shared" si="42"/>
        <v>0</v>
      </c>
      <c r="Y135" s="209">
        <v>1</v>
      </c>
      <c r="Z135" s="167">
        <f t="shared" si="43"/>
        <v>0</v>
      </c>
      <c r="AA135" s="167">
        <f t="shared" si="44"/>
        <v>0</v>
      </c>
      <c r="AB135" s="167">
        <f t="shared" si="45"/>
        <v>0</v>
      </c>
      <c r="AC135" s="195">
        <f t="shared" si="38"/>
        <v>0</v>
      </c>
      <c r="AD135" s="192">
        <f t="shared" si="46"/>
        <v>0</v>
      </c>
      <c r="AE135" s="192">
        <f t="shared" si="47"/>
        <v>0</v>
      </c>
      <c r="AF135" s="192">
        <f t="shared" si="48"/>
        <v>0</v>
      </c>
    </row>
    <row r="136" spans="1:32" x14ac:dyDescent="0.25">
      <c r="A136" s="198" t="b">
        <f t="shared" si="39"/>
        <v>0</v>
      </c>
      <c r="B136" s="204"/>
      <c r="C136" s="205"/>
      <c r="D136" s="205"/>
      <c r="E136" s="205"/>
      <c r="F136" s="205"/>
      <c r="G136" s="204"/>
      <c r="H136" s="127" t="str">
        <f t="shared" si="35"/>
        <v>Agr ungültig</v>
      </c>
      <c r="I136" s="127" t="str">
        <f t="shared" si="36"/>
        <v>Agr ungültig</v>
      </c>
      <c r="J136" s="205" t="str">
        <f t="shared" si="37"/>
        <v>Agr ungültig</v>
      </c>
      <c r="K136" s="197" t="str">
        <f>IF(D_SAV!$C136&lt;=2005,"ja","nein")</f>
        <v>ja</v>
      </c>
      <c r="L136" s="204" t="str">
        <f>IFERROR(VLOOKUP(D_SAV!$B136,A_Stammdaten!$I$6:$K$105,3,FALSE),"")</f>
        <v/>
      </c>
      <c r="M136" s="208"/>
      <c r="N136" s="208"/>
      <c r="O136" s="207"/>
      <c r="P136" s="207"/>
      <c r="Q136" s="207"/>
      <c r="R136" s="207"/>
      <c r="S136" s="194">
        <f>IF(V136=0,0,IF(A_Stammdaten!$B$12-$C136&lt;0,0,SUM(D_SAV!P136:Q136)-D_SAV!R136))</f>
        <v>0</v>
      </c>
      <c r="T136" s="207"/>
      <c r="U136" s="194">
        <f t="shared" si="40"/>
        <v>0</v>
      </c>
      <c r="V136" s="240">
        <f>IF(OR($B136=0,$C136=0,$J136=0,$J136="Agr ungültig"),0,IF($J136="keine","keine",IF(A_Stammdaten!$B$12-$C136&lt;0,0,MAX(0,$J136-(A_Stammdaten!$B$12-D_SAV!$C136)))))</f>
        <v>0</v>
      </c>
      <c r="W136" s="167">
        <f t="shared" si="41"/>
        <v>0</v>
      </c>
      <c r="X136" s="167">
        <f t="shared" si="42"/>
        <v>0</v>
      </c>
      <c r="Y136" s="209">
        <v>1</v>
      </c>
      <c r="Z136" s="167">
        <f t="shared" si="43"/>
        <v>0</v>
      </c>
      <c r="AA136" s="167">
        <f t="shared" si="44"/>
        <v>0</v>
      </c>
      <c r="AB136" s="167">
        <f t="shared" si="45"/>
        <v>0</v>
      </c>
      <c r="AC136" s="195">
        <f t="shared" si="38"/>
        <v>0</v>
      </c>
      <c r="AD136" s="192">
        <f t="shared" si="46"/>
        <v>0</v>
      </c>
      <c r="AE136" s="192">
        <f t="shared" si="47"/>
        <v>0</v>
      </c>
      <c r="AF136" s="192">
        <f t="shared" si="48"/>
        <v>0</v>
      </c>
    </row>
    <row r="137" spans="1:32" x14ac:dyDescent="0.25">
      <c r="A137" s="196" t="b">
        <f t="shared" si="39"/>
        <v>0</v>
      </c>
      <c r="B137" s="201"/>
      <c r="C137" s="202"/>
      <c r="D137" s="202"/>
      <c r="E137" s="202"/>
      <c r="F137" s="202"/>
      <c r="G137" s="201"/>
      <c r="H137" s="127" t="str">
        <f t="shared" si="35"/>
        <v>Agr ungültig</v>
      </c>
      <c r="I137" s="127" t="str">
        <f t="shared" si="36"/>
        <v>Agr ungültig</v>
      </c>
      <c r="J137" s="202" t="str">
        <f t="shared" si="37"/>
        <v>Agr ungültig</v>
      </c>
      <c r="K137" s="197" t="str">
        <f>IF(D_SAV!$C137&lt;=2005,"ja","nein")</f>
        <v>ja</v>
      </c>
      <c r="L137" s="201" t="str">
        <f>IFERROR(VLOOKUP(D_SAV!$B137,A_Stammdaten!$I$6:$K$105,3,FALSE),"")</f>
        <v/>
      </c>
      <c r="M137" s="206"/>
      <c r="N137" s="206"/>
      <c r="O137" s="207"/>
      <c r="P137" s="207"/>
      <c r="Q137" s="207"/>
      <c r="R137" s="207"/>
      <c r="S137" s="194">
        <f>IF(V137=0,0,IF(A_Stammdaten!$B$12-$C137&lt;0,0,SUM(D_SAV!P137:Q137)-D_SAV!R137))</f>
        <v>0</v>
      </c>
      <c r="T137" s="207"/>
      <c r="U137" s="194">
        <f t="shared" si="40"/>
        <v>0</v>
      </c>
      <c r="V137" s="240">
        <f>IF(OR($B137=0,$C137=0,$J137=0,$J137="Agr ungültig"),0,IF($J137="keine","keine",IF(A_Stammdaten!$B$12-$C137&lt;0,0,MAX(0,$J137-(A_Stammdaten!$B$12-D_SAV!$C137)))))</f>
        <v>0</v>
      </c>
      <c r="W137" s="167">
        <f t="shared" si="41"/>
        <v>0</v>
      </c>
      <c r="X137" s="167">
        <f t="shared" si="42"/>
        <v>0</v>
      </c>
      <c r="Y137" s="209">
        <v>1</v>
      </c>
      <c r="Z137" s="167">
        <f t="shared" si="43"/>
        <v>0</v>
      </c>
      <c r="AA137" s="167">
        <f t="shared" si="44"/>
        <v>0</v>
      </c>
      <c r="AB137" s="167">
        <f t="shared" si="45"/>
        <v>0</v>
      </c>
      <c r="AC137" s="195">
        <f t="shared" si="38"/>
        <v>0</v>
      </c>
      <c r="AD137" s="192">
        <f t="shared" si="46"/>
        <v>0</v>
      </c>
      <c r="AE137" s="192">
        <f t="shared" si="47"/>
        <v>0</v>
      </c>
      <c r="AF137" s="192">
        <f t="shared" si="48"/>
        <v>0</v>
      </c>
    </row>
    <row r="138" spans="1:32" x14ac:dyDescent="0.25">
      <c r="A138" s="196" t="b">
        <f t="shared" si="39"/>
        <v>0</v>
      </c>
      <c r="B138" s="201"/>
      <c r="C138" s="202"/>
      <c r="D138" s="202"/>
      <c r="E138" s="202"/>
      <c r="F138" s="202"/>
      <c r="G138" s="201"/>
      <c r="H138" s="127" t="str">
        <f t="shared" si="35"/>
        <v>Agr ungültig</v>
      </c>
      <c r="I138" s="127" t="str">
        <f t="shared" si="36"/>
        <v>Agr ungültig</v>
      </c>
      <c r="J138" s="202" t="str">
        <f t="shared" si="37"/>
        <v>Agr ungültig</v>
      </c>
      <c r="K138" s="197" t="str">
        <f>IF(D_SAV!$C138&lt;=2005,"ja","nein")</f>
        <v>ja</v>
      </c>
      <c r="L138" s="201" t="str">
        <f>IFERROR(VLOOKUP(D_SAV!$B138,A_Stammdaten!$I$6:$K$105,3,FALSE),"")</f>
        <v/>
      </c>
      <c r="M138" s="206"/>
      <c r="N138" s="206"/>
      <c r="O138" s="207"/>
      <c r="P138" s="207"/>
      <c r="Q138" s="207"/>
      <c r="R138" s="207"/>
      <c r="S138" s="194">
        <f>IF(V138=0,0,IF(A_Stammdaten!$B$12-$C138&lt;0,0,SUM(D_SAV!P138:Q138)-D_SAV!R138))</f>
        <v>0</v>
      </c>
      <c r="T138" s="207"/>
      <c r="U138" s="194">
        <f t="shared" si="40"/>
        <v>0</v>
      </c>
      <c r="V138" s="240">
        <f>IF(OR($B138=0,$C138=0,$J138=0,$J138="Agr ungültig"),0,IF($J138="keine","keine",IF(A_Stammdaten!$B$12-$C138&lt;0,0,MAX(0,$J138-(A_Stammdaten!$B$12-D_SAV!$C138)))))</f>
        <v>0</v>
      </c>
      <c r="W138" s="167">
        <f t="shared" si="41"/>
        <v>0</v>
      </c>
      <c r="X138" s="167">
        <f t="shared" si="42"/>
        <v>0</v>
      </c>
      <c r="Y138" s="209">
        <v>1</v>
      </c>
      <c r="Z138" s="167">
        <f t="shared" si="43"/>
        <v>0</v>
      </c>
      <c r="AA138" s="167">
        <f t="shared" si="44"/>
        <v>0</v>
      </c>
      <c r="AB138" s="167">
        <f t="shared" si="45"/>
        <v>0</v>
      </c>
      <c r="AC138" s="195">
        <f t="shared" si="38"/>
        <v>0</v>
      </c>
      <c r="AD138" s="192">
        <f t="shared" si="46"/>
        <v>0</v>
      </c>
      <c r="AE138" s="192">
        <f t="shared" si="47"/>
        <v>0</v>
      </c>
      <c r="AF138" s="192">
        <f t="shared" si="48"/>
        <v>0</v>
      </c>
    </row>
    <row r="139" spans="1:32" x14ac:dyDescent="0.25">
      <c r="A139" s="198" t="b">
        <f t="shared" si="39"/>
        <v>0</v>
      </c>
      <c r="B139" s="204"/>
      <c r="C139" s="205"/>
      <c r="D139" s="205"/>
      <c r="E139" s="205"/>
      <c r="F139" s="205"/>
      <c r="G139" s="204"/>
      <c r="H139" s="127" t="str">
        <f t="shared" si="35"/>
        <v>Agr ungültig</v>
      </c>
      <c r="I139" s="127" t="str">
        <f t="shared" si="36"/>
        <v>Agr ungültig</v>
      </c>
      <c r="J139" s="205" t="str">
        <f t="shared" si="37"/>
        <v>Agr ungültig</v>
      </c>
      <c r="K139" s="197" t="str">
        <f>IF(D_SAV!$C139&lt;=2005,"ja","nein")</f>
        <v>ja</v>
      </c>
      <c r="L139" s="204" t="str">
        <f>IFERROR(VLOOKUP(D_SAV!$B139,A_Stammdaten!$I$6:$K$105,3,FALSE),"")</f>
        <v/>
      </c>
      <c r="M139" s="208"/>
      <c r="N139" s="208"/>
      <c r="O139" s="207"/>
      <c r="P139" s="207"/>
      <c r="Q139" s="207"/>
      <c r="R139" s="207"/>
      <c r="S139" s="194">
        <f>IF(V139=0,0,IF(A_Stammdaten!$B$12-$C139&lt;0,0,SUM(D_SAV!P139:Q139)-D_SAV!R139))</f>
        <v>0</v>
      </c>
      <c r="T139" s="207"/>
      <c r="U139" s="194">
        <f t="shared" si="40"/>
        <v>0</v>
      </c>
      <c r="V139" s="240">
        <f>IF(OR($B139=0,$C139=0,$J139=0,$J139="Agr ungültig"),0,IF($J139="keine","keine",IF(A_Stammdaten!$B$12-$C139&lt;0,0,MAX(0,$J139-(A_Stammdaten!$B$12-D_SAV!$C139)))))</f>
        <v>0</v>
      </c>
      <c r="W139" s="167">
        <f t="shared" si="41"/>
        <v>0</v>
      </c>
      <c r="X139" s="167">
        <f t="shared" si="42"/>
        <v>0</v>
      </c>
      <c r="Y139" s="209">
        <v>1</v>
      </c>
      <c r="Z139" s="167">
        <f t="shared" si="43"/>
        <v>0</v>
      </c>
      <c r="AA139" s="167">
        <f t="shared" si="44"/>
        <v>0</v>
      </c>
      <c r="AB139" s="167">
        <f t="shared" si="45"/>
        <v>0</v>
      </c>
      <c r="AC139" s="195">
        <f t="shared" si="38"/>
        <v>0</v>
      </c>
      <c r="AD139" s="192">
        <f t="shared" si="46"/>
        <v>0</v>
      </c>
      <c r="AE139" s="192">
        <f t="shared" si="47"/>
        <v>0</v>
      </c>
      <c r="AF139" s="192">
        <f t="shared" si="48"/>
        <v>0</v>
      </c>
    </row>
    <row r="140" spans="1:32" x14ac:dyDescent="0.25">
      <c r="A140" s="196" t="b">
        <f t="shared" si="39"/>
        <v>0</v>
      </c>
      <c r="B140" s="201"/>
      <c r="C140" s="202"/>
      <c r="D140" s="202"/>
      <c r="E140" s="202"/>
      <c r="F140" s="202"/>
      <c r="G140" s="201"/>
      <c r="H140" s="127" t="str">
        <f t="shared" si="35"/>
        <v>Agr ungültig</v>
      </c>
      <c r="I140" s="127" t="str">
        <f t="shared" si="36"/>
        <v>Agr ungültig</v>
      </c>
      <c r="J140" s="202" t="str">
        <f t="shared" si="37"/>
        <v>Agr ungültig</v>
      </c>
      <c r="K140" s="197" t="str">
        <f>IF(D_SAV!$C140&lt;=2005,"ja","nein")</f>
        <v>ja</v>
      </c>
      <c r="L140" s="201" t="str">
        <f>IFERROR(VLOOKUP(D_SAV!$B140,A_Stammdaten!$I$6:$K$105,3,FALSE),"")</f>
        <v/>
      </c>
      <c r="M140" s="206"/>
      <c r="N140" s="206"/>
      <c r="O140" s="207"/>
      <c r="P140" s="207"/>
      <c r="Q140" s="207"/>
      <c r="R140" s="207"/>
      <c r="S140" s="194">
        <f>IF(V140=0,0,IF(A_Stammdaten!$B$12-$C140&lt;0,0,SUM(D_SAV!P140:Q140)-D_SAV!R140))</f>
        <v>0</v>
      </c>
      <c r="T140" s="207"/>
      <c r="U140" s="194">
        <f t="shared" si="40"/>
        <v>0</v>
      </c>
      <c r="V140" s="240">
        <f>IF(OR($B140=0,$C140=0,$J140=0,$J140="Agr ungültig"),0,IF($J140="keine","keine",IF(A_Stammdaten!$B$12-$C140&lt;0,0,MAX(0,$J140-(A_Stammdaten!$B$12-D_SAV!$C140)))))</f>
        <v>0</v>
      </c>
      <c r="W140" s="167">
        <f t="shared" si="41"/>
        <v>0</v>
      </c>
      <c r="X140" s="167">
        <f t="shared" si="42"/>
        <v>0</v>
      </c>
      <c r="Y140" s="209">
        <v>1</v>
      </c>
      <c r="Z140" s="167">
        <f t="shared" si="43"/>
        <v>0</v>
      </c>
      <c r="AA140" s="167">
        <f t="shared" si="44"/>
        <v>0</v>
      </c>
      <c r="AB140" s="167">
        <f t="shared" si="45"/>
        <v>0</v>
      </c>
      <c r="AC140" s="195">
        <f t="shared" si="38"/>
        <v>0</v>
      </c>
      <c r="AD140" s="192">
        <f t="shared" si="46"/>
        <v>0</v>
      </c>
      <c r="AE140" s="192">
        <f t="shared" si="47"/>
        <v>0</v>
      </c>
      <c r="AF140" s="192">
        <f t="shared" si="48"/>
        <v>0</v>
      </c>
    </row>
    <row r="141" spans="1:32" x14ac:dyDescent="0.25">
      <c r="A141" s="196" t="b">
        <f t="shared" si="39"/>
        <v>0</v>
      </c>
      <c r="B141" s="201"/>
      <c r="C141" s="202"/>
      <c r="D141" s="202"/>
      <c r="E141" s="202"/>
      <c r="F141" s="202"/>
      <c r="G141" s="201"/>
      <c r="H141" s="127" t="str">
        <f t="shared" si="35"/>
        <v>Agr ungültig</v>
      </c>
      <c r="I141" s="127" t="str">
        <f t="shared" si="36"/>
        <v>Agr ungültig</v>
      </c>
      <c r="J141" s="202" t="str">
        <f t="shared" si="37"/>
        <v>Agr ungültig</v>
      </c>
      <c r="K141" s="197" t="str">
        <f>IF(D_SAV!$C141&lt;=2005,"ja","nein")</f>
        <v>ja</v>
      </c>
      <c r="L141" s="201" t="str">
        <f>IFERROR(VLOOKUP(D_SAV!$B141,A_Stammdaten!$I$6:$K$105,3,FALSE),"")</f>
        <v/>
      </c>
      <c r="M141" s="206"/>
      <c r="N141" s="206"/>
      <c r="O141" s="207"/>
      <c r="P141" s="207"/>
      <c r="Q141" s="207"/>
      <c r="R141" s="207"/>
      <c r="S141" s="194">
        <f>IF(V141=0,0,IF(A_Stammdaten!$B$12-$C141&lt;0,0,SUM(D_SAV!P141:Q141)-D_SAV!R141))</f>
        <v>0</v>
      </c>
      <c r="T141" s="207"/>
      <c r="U141" s="194">
        <f t="shared" si="40"/>
        <v>0</v>
      </c>
      <c r="V141" s="240">
        <f>IF(OR($B141=0,$C141=0,$J141=0,$J141="Agr ungültig"),0,IF($J141="keine","keine",IF(A_Stammdaten!$B$12-$C141&lt;0,0,MAX(0,$J141-(A_Stammdaten!$B$12-D_SAV!$C141)))))</f>
        <v>0</v>
      </c>
      <c r="W141" s="167">
        <f t="shared" si="41"/>
        <v>0</v>
      </c>
      <c r="X141" s="167">
        <f t="shared" si="42"/>
        <v>0</v>
      </c>
      <c r="Y141" s="209">
        <v>1</v>
      </c>
      <c r="Z141" s="167">
        <f t="shared" si="43"/>
        <v>0</v>
      </c>
      <c r="AA141" s="167">
        <f t="shared" si="44"/>
        <v>0</v>
      </c>
      <c r="AB141" s="167">
        <f t="shared" si="45"/>
        <v>0</v>
      </c>
      <c r="AC141" s="195">
        <f t="shared" si="38"/>
        <v>0</v>
      </c>
      <c r="AD141" s="192">
        <f t="shared" si="46"/>
        <v>0</v>
      </c>
      <c r="AE141" s="192">
        <f t="shared" si="47"/>
        <v>0</v>
      </c>
      <c r="AF141" s="192">
        <f t="shared" si="48"/>
        <v>0</v>
      </c>
    </row>
    <row r="142" spans="1:32" x14ac:dyDescent="0.25">
      <c r="A142" s="198" t="b">
        <f t="shared" si="39"/>
        <v>0</v>
      </c>
      <c r="B142" s="204"/>
      <c r="C142" s="205"/>
      <c r="D142" s="205"/>
      <c r="E142" s="205"/>
      <c r="F142" s="205"/>
      <c r="G142" s="204"/>
      <c r="H142" s="127" t="str">
        <f t="shared" si="35"/>
        <v>Agr ungültig</v>
      </c>
      <c r="I142" s="127" t="str">
        <f t="shared" si="36"/>
        <v>Agr ungültig</v>
      </c>
      <c r="J142" s="205" t="str">
        <f t="shared" si="37"/>
        <v>Agr ungültig</v>
      </c>
      <c r="K142" s="197" t="str">
        <f>IF(D_SAV!$C142&lt;=2005,"ja","nein")</f>
        <v>ja</v>
      </c>
      <c r="L142" s="204" t="str">
        <f>IFERROR(VLOOKUP(D_SAV!$B142,A_Stammdaten!$I$6:$K$105,3,FALSE),"")</f>
        <v/>
      </c>
      <c r="M142" s="208"/>
      <c r="N142" s="208"/>
      <c r="O142" s="207"/>
      <c r="P142" s="207"/>
      <c r="Q142" s="207"/>
      <c r="R142" s="207"/>
      <c r="S142" s="194">
        <f>IF(V142=0,0,IF(A_Stammdaten!$B$12-$C142&lt;0,0,SUM(D_SAV!P142:Q142)-D_SAV!R142))</f>
        <v>0</v>
      </c>
      <c r="T142" s="207"/>
      <c r="U142" s="194">
        <f t="shared" si="40"/>
        <v>0</v>
      </c>
      <c r="V142" s="240">
        <f>IF(OR($B142=0,$C142=0,$J142=0,$J142="Agr ungültig"),0,IF($J142="keine","keine",IF(A_Stammdaten!$B$12-$C142&lt;0,0,MAX(0,$J142-(A_Stammdaten!$B$12-D_SAV!$C142)))))</f>
        <v>0</v>
      </c>
      <c r="W142" s="167">
        <f t="shared" si="41"/>
        <v>0</v>
      </c>
      <c r="X142" s="167">
        <f t="shared" si="42"/>
        <v>0</v>
      </c>
      <c r="Y142" s="209">
        <v>1</v>
      </c>
      <c r="Z142" s="167">
        <f t="shared" si="43"/>
        <v>0</v>
      </c>
      <c r="AA142" s="167">
        <f t="shared" si="44"/>
        <v>0</v>
      </c>
      <c r="AB142" s="167">
        <f t="shared" si="45"/>
        <v>0</v>
      </c>
      <c r="AC142" s="195">
        <f t="shared" si="38"/>
        <v>0</v>
      </c>
      <c r="AD142" s="192">
        <f t="shared" si="46"/>
        <v>0</v>
      </c>
      <c r="AE142" s="192">
        <f t="shared" si="47"/>
        <v>0</v>
      </c>
      <c r="AF142" s="192">
        <f t="shared" si="48"/>
        <v>0</v>
      </c>
    </row>
    <row r="143" spans="1:32" x14ac:dyDescent="0.25">
      <c r="A143" s="196" t="b">
        <f t="shared" si="39"/>
        <v>0</v>
      </c>
      <c r="B143" s="201"/>
      <c r="C143" s="202"/>
      <c r="D143" s="202"/>
      <c r="E143" s="202"/>
      <c r="F143" s="202"/>
      <c r="G143" s="201"/>
      <c r="H143" s="127" t="str">
        <f t="shared" si="35"/>
        <v>Agr ungültig</v>
      </c>
      <c r="I143" s="127" t="str">
        <f t="shared" si="36"/>
        <v>Agr ungültig</v>
      </c>
      <c r="J143" s="202" t="str">
        <f t="shared" si="37"/>
        <v>Agr ungültig</v>
      </c>
      <c r="K143" s="197" t="str">
        <f>IF(D_SAV!$C143&lt;=2005,"ja","nein")</f>
        <v>ja</v>
      </c>
      <c r="L143" s="201" t="str">
        <f>IFERROR(VLOOKUP(D_SAV!$B143,A_Stammdaten!$I$6:$K$105,3,FALSE),"")</f>
        <v/>
      </c>
      <c r="M143" s="206"/>
      <c r="N143" s="206"/>
      <c r="O143" s="207"/>
      <c r="P143" s="207"/>
      <c r="Q143" s="207"/>
      <c r="R143" s="207"/>
      <c r="S143" s="194">
        <f>IF(V143=0,0,IF(A_Stammdaten!$B$12-$C143&lt;0,0,SUM(D_SAV!P143:Q143)-D_SAV!R143))</f>
        <v>0</v>
      </c>
      <c r="T143" s="207"/>
      <c r="U143" s="194">
        <f t="shared" si="40"/>
        <v>0</v>
      </c>
      <c r="V143" s="240">
        <f>IF(OR($B143=0,$C143=0,$J143=0,$J143="Agr ungültig"),0,IF($J143="keine","keine",IF(A_Stammdaten!$B$12-$C143&lt;0,0,MAX(0,$J143-(A_Stammdaten!$B$12-D_SAV!$C143)))))</f>
        <v>0</v>
      </c>
      <c r="W143" s="167">
        <f t="shared" si="41"/>
        <v>0</v>
      </c>
      <c r="X143" s="167">
        <f t="shared" si="42"/>
        <v>0</v>
      </c>
      <c r="Y143" s="209">
        <v>1</v>
      </c>
      <c r="Z143" s="167">
        <f t="shared" si="43"/>
        <v>0</v>
      </c>
      <c r="AA143" s="167">
        <f t="shared" si="44"/>
        <v>0</v>
      </c>
      <c r="AB143" s="167">
        <f t="shared" si="45"/>
        <v>0</v>
      </c>
      <c r="AC143" s="195">
        <f t="shared" si="38"/>
        <v>0</v>
      </c>
      <c r="AD143" s="192">
        <f t="shared" si="46"/>
        <v>0</v>
      </c>
      <c r="AE143" s="192">
        <f t="shared" si="47"/>
        <v>0</v>
      </c>
      <c r="AF143" s="192">
        <f t="shared" si="48"/>
        <v>0</v>
      </c>
    </row>
    <row r="144" spans="1:32" x14ac:dyDescent="0.25">
      <c r="A144" s="196" t="b">
        <f t="shared" si="39"/>
        <v>0</v>
      </c>
      <c r="B144" s="201"/>
      <c r="C144" s="202"/>
      <c r="D144" s="202"/>
      <c r="E144" s="202"/>
      <c r="F144" s="202"/>
      <c r="G144" s="201"/>
      <c r="H144" s="127" t="str">
        <f t="shared" si="35"/>
        <v>Agr ungültig</v>
      </c>
      <c r="I144" s="127" t="str">
        <f t="shared" si="36"/>
        <v>Agr ungültig</v>
      </c>
      <c r="J144" s="202" t="str">
        <f t="shared" si="37"/>
        <v>Agr ungültig</v>
      </c>
      <c r="K144" s="197" t="str">
        <f>IF(D_SAV!$C144&lt;=2005,"ja","nein")</f>
        <v>ja</v>
      </c>
      <c r="L144" s="201" t="str">
        <f>IFERROR(VLOOKUP(D_SAV!$B144,A_Stammdaten!$I$6:$K$105,3,FALSE),"")</f>
        <v/>
      </c>
      <c r="M144" s="206"/>
      <c r="N144" s="206"/>
      <c r="O144" s="207"/>
      <c r="P144" s="207"/>
      <c r="Q144" s="207"/>
      <c r="R144" s="207"/>
      <c r="S144" s="194">
        <f>IF(V144=0,0,IF(A_Stammdaten!$B$12-$C144&lt;0,0,SUM(D_SAV!P144:Q144)-D_SAV!R144))</f>
        <v>0</v>
      </c>
      <c r="T144" s="207"/>
      <c r="U144" s="194">
        <f t="shared" si="40"/>
        <v>0</v>
      </c>
      <c r="V144" s="240">
        <f>IF(OR($B144=0,$C144=0,$J144=0,$J144="Agr ungültig"),0,IF($J144="keine","keine",IF(A_Stammdaten!$B$12-$C144&lt;0,0,MAX(0,$J144-(A_Stammdaten!$B$12-D_SAV!$C144)))))</f>
        <v>0</v>
      </c>
      <c r="W144" s="167">
        <f t="shared" si="41"/>
        <v>0</v>
      </c>
      <c r="X144" s="167">
        <f t="shared" si="42"/>
        <v>0</v>
      </c>
      <c r="Y144" s="209">
        <v>1</v>
      </c>
      <c r="Z144" s="167">
        <f t="shared" si="43"/>
        <v>0</v>
      </c>
      <c r="AA144" s="167">
        <f t="shared" si="44"/>
        <v>0</v>
      </c>
      <c r="AB144" s="167">
        <f t="shared" si="45"/>
        <v>0</v>
      </c>
      <c r="AC144" s="195">
        <f t="shared" si="38"/>
        <v>0</v>
      </c>
      <c r="AD144" s="192">
        <f t="shared" si="46"/>
        <v>0</v>
      </c>
      <c r="AE144" s="192">
        <f t="shared" si="47"/>
        <v>0</v>
      </c>
      <c r="AF144" s="192">
        <f t="shared" si="48"/>
        <v>0</v>
      </c>
    </row>
    <row r="145" spans="1:32" x14ac:dyDescent="0.25">
      <c r="A145" s="198" t="b">
        <f t="shared" si="39"/>
        <v>0</v>
      </c>
      <c r="B145" s="204"/>
      <c r="C145" s="205"/>
      <c r="D145" s="205"/>
      <c r="E145" s="205"/>
      <c r="F145" s="205"/>
      <c r="G145" s="204"/>
      <c r="H145" s="127" t="str">
        <f t="shared" si="35"/>
        <v>Agr ungültig</v>
      </c>
      <c r="I145" s="127" t="str">
        <f t="shared" si="36"/>
        <v>Agr ungültig</v>
      </c>
      <c r="J145" s="205" t="str">
        <f t="shared" si="37"/>
        <v>Agr ungültig</v>
      </c>
      <c r="K145" s="197" t="str">
        <f>IF(D_SAV!$C145&lt;=2005,"ja","nein")</f>
        <v>ja</v>
      </c>
      <c r="L145" s="204" t="str">
        <f>IFERROR(VLOOKUP(D_SAV!$B145,A_Stammdaten!$I$6:$K$105,3,FALSE),"")</f>
        <v/>
      </c>
      <c r="M145" s="208"/>
      <c r="N145" s="208"/>
      <c r="O145" s="207"/>
      <c r="P145" s="207"/>
      <c r="Q145" s="207"/>
      <c r="R145" s="207"/>
      <c r="S145" s="194">
        <f>IF(V145=0,0,IF(A_Stammdaten!$B$12-$C145&lt;0,0,SUM(D_SAV!P145:Q145)-D_SAV!R145))</f>
        <v>0</v>
      </c>
      <c r="T145" s="207"/>
      <c r="U145" s="194">
        <f t="shared" si="40"/>
        <v>0</v>
      </c>
      <c r="V145" s="240">
        <f>IF(OR($B145=0,$C145=0,$J145=0,$J145="Agr ungültig"),0,IF($J145="keine","keine",IF(A_Stammdaten!$B$12-$C145&lt;0,0,MAX(0,$J145-(A_Stammdaten!$B$12-D_SAV!$C145)))))</f>
        <v>0</v>
      </c>
      <c r="W145" s="167">
        <f t="shared" si="41"/>
        <v>0</v>
      </c>
      <c r="X145" s="167">
        <f t="shared" si="42"/>
        <v>0</v>
      </c>
      <c r="Y145" s="209">
        <v>1</v>
      </c>
      <c r="Z145" s="167">
        <f t="shared" si="43"/>
        <v>0</v>
      </c>
      <c r="AA145" s="167">
        <f t="shared" si="44"/>
        <v>0</v>
      </c>
      <c r="AB145" s="167">
        <f t="shared" si="45"/>
        <v>0</v>
      </c>
      <c r="AC145" s="195">
        <f t="shared" si="38"/>
        <v>0</v>
      </c>
      <c r="AD145" s="192">
        <f t="shared" si="46"/>
        <v>0</v>
      </c>
      <c r="AE145" s="192">
        <f t="shared" si="47"/>
        <v>0</v>
      </c>
      <c r="AF145" s="192">
        <f t="shared" si="48"/>
        <v>0</v>
      </c>
    </row>
    <row r="146" spans="1:32" x14ac:dyDescent="0.25">
      <c r="A146" s="196" t="b">
        <f t="shared" si="39"/>
        <v>0</v>
      </c>
      <c r="B146" s="201"/>
      <c r="C146" s="202"/>
      <c r="D146" s="202"/>
      <c r="E146" s="202"/>
      <c r="F146" s="202"/>
      <c r="G146" s="201"/>
      <c r="H146" s="127" t="str">
        <f t="shared" si="35"/>
        <v>Agr ungültig</v>
      </c>
      <c r="I146" s="127" t="str">
        <f t="shared" si="36"/>
        <v>Agr ungültig</v>
      </c>
      <c r="J146" s="202" t="str">
        <f t="shared" si="37"/>
        <v>Agr ungültig</v>
      </c>
      <c r="K146" s="197" t="str">
        <f>IF(D_SAV!$C146&lt;=2005,"ja","nein")</f>
        <v>ja</v>
      </c>
      <c r="L146" s="201" t="str">
        <f>IFERROR(VLOOKUP(D_SAV!$B146,A_Stammdaten!$I$6:$K$105,3,FALSE),"")</f>
        <v/>
      </c>
      <c r="M146" s="206"/>
      <c r="N146" s="206"/>
      <c r="O146" s="207"/>
      <c r="P146" s="207"/>
      <c r="Q146" s="207"/>
      <c r="R146" s="207"/>
      <c r="S146" s="194">
        <f>IF(V146=0,0,IF(A_Stammdaten!$B$12-$C146&lt;0,0,SUM(D_SAV!P146:Q146)-D_SAV!R146))</f>
        <v>0</v>
      </c>
      <c r="T146" s="207"/>
      <c r="U146" s="194">
        <f t="shared" si="40"/>
        <v>0</v>
      </c>
      <c r="V146" s="240">
        <f>IF(OR($B146=0,$C146=0,$J146=0,$J146="Agr ungültig"),0,IF($J146="keine","keine",IF(A_Stammdaten!$B$12-$C146&lt;0,0,MAX(0,$J146-(A_Stammdaten!$B$12-D_SAV!$C146)))))</f>
        <v>0</v>
      </c>
      <c r="W146" s="167">
        <f t="shared" si="41"/>
        <v>0</v>
      </c>
      <c r="X146" s="167">
        <f t="shared" si="42"/>
        <v>0</v>
      </c>
      <c r="Y146" s="209">
        <v>1</v>
      </c>
      <c r="Z146" s="167">
        <f t="shared" si="43"/>
        <v>0</v>
      </c>
      <c r="AA146" s="167">
        <f t="shared" si="44"/>
        <v>0</v>
      </c>
      <c r="AB146" s="167">
        <f t="shared" si="45"/>
        <v>0</v>
      </c>
      <c r="AC146" s="195">
        <f t="shared" si="38"/>
        <v>0</v>
      </c>
      <c r="AD146" s="192">
        <f t="shared" si="46"/>
        <v>0</v>
      </c>
      <c r="AE146" s="192">
        <f t="shared" si="47"/>
        <v>0</v>
      </c>
      <c r="AF146" s="192">
        <f t="shared" si="48"/>
        <v>0</v>
      </c>
    </row>
    <row r="147" spans="1:32" x14ac:dyDescent="0.25">
      <c r="A147" s="196" t="b">
        <f t="shared" si="39"/>
        <v>0</v>
      </c>
      <c r="B147" s="201"/>
      <c r="C147" s="202"/>
      <c r="D147" s="202"/>
      <c r="E147" s="202"/>
      <c r="F147" s="202"/>
      <c r="G147" s="201"/>
      <c r="H147" s="127" t="str">
        <f t="shared" si="35"/>
        <v>Agr ungültig</v>
      </c>
      <c r="I147" s="127" t="str">
        <f t="shared" si="36"/>
        <v>Agr ungültig</v>
      </c>
      <c r="J147" s="202" t="str">
        <f t="shared" si="37"/>
        <v>Agr ungültig</v>
      </c>
      <c r="K147" s="197" t="str">
        <f>IF(D_SAV!$C147&lt;=2005,"ja","nein")</f>
        <v>ja</v>
      </c>
      <c r="L147" s="201" t="str">
        <f>IFERROR(VLOOKUP(D_SAV!$B147,A_Stammdaten!$I$6:$K$105,3,FALSE),"")</f>
        <v/>
      </c>
      <c r="M147" s="206"/>
      <c r="N147" s="206"/>
      <c r="O147" s="207"/>
      <c r="P147" s="207"/>
      <c r="Q147" s="207"/>
      <c r="R147" s="207"/>
      <c r="S147" s="194">
        <f>IF(V147=0,0,IF(A_Stammdaten!$B$12-$C147&lt;0,0,SUM(D_SAV!P147:Q147)-D_SAV!R147))</f>
        <v>0</v>
      </c>
      <c r="T147" s="207"/>
      <c r="U147" s="194">
        <f t="shared" si="40"/>
        <v>0</v>
      </c>
      <c r="V147" s="240">
        <f>IF(OR($B147=0,$C147=0,$J147=0,$J147="Agr ungültig"),0,IF($J147="keine","keine",IF(A_Stammdaten!$B$12-$C147&lt;0,0,MAX(0,$J147-(A_Stammdaten!$B$12-D_SAV!$C147)))))</f>
        <v>0</v>
      </c>
      <c r="W147" s="167">
        <f t="shared" si="41"/>
        <v>0</v>
      </c>
      <c r="X147" s="167">
        <f t="shared" si="42"/>
        <v>0</v>
      </c>
      <c r="Y147" s="209">
        <v>1</v>
      </c>
      <c r="Z147" s="167">
        <f t="shared" si="43"/>
        <v>0</v>
      </c>
      <c r="AA147" s="167">
        <f t="shared" si="44"/>
        <v>0</v>
      </c>
      <c r="AB147" s="167">
        <f t="shared" si="45"/>
        <v>0</v>
      </c>
      <c r="AC147" s="195">
        <f t="shared" si="38"/>
        <v>0</v>
      </c>
      <c r="AD147" s="192">
        <f t="shared" si="46"/>
        <v>0</v>
      </c>
      <c r="AE147" s="192">
        <f t="shared" si="47"/>
        <v>0</v>
      </c>
      <c r="AF147" s="192">
        <f t="shared" si="48"/>
        <v>0</v>
      </c>
    </row>
    <row r="148" spans="1:32" x14ac:dyDescent="0.25">
      <c r="A148" s="198" t="b">
        <f t="shared" si="39"/>
        <v>0</v>
      </c>
      <c r="B148" s="204"/>
      <c r="C148" s="205"/>
      <c r="D148" s="205"/>
      <c r="E148" s="205"/>
      <c r="F148" s="205"/>
      <c r="G148" s="204"/>
      <c r="H148" s="127" t="str">
        <f t="shared" si="35"/>
        <v>Agr ungültig</v>
      </c>
      <c r="I148" s="127" t="str">
        <f t="shared" si="36"/>
        <v>Agr ungültig</v>
      </c>
      <c r="J148" s="205" t="str">
        <f t="shared" si="37"/>
        <v>Agr ungültig</v>
      </c>
      <c r="K148" s="197" t="str">
        <f>IF(D_SAV!$C148&lt;=2005,"ja","nein")</f>
        <v>ja</v>
      </c>
      <c r="L148" s="204" t="str">
        <f>IFERROR(VLOOKUP(D_SAV!$B148,A_Stammdaten!$I$6:$K$105,3,FALSE),"")</f>
        <v/>
      </c>
      <c r="M148" s="208"/>
      <c r="N148" s="208"/>
      <c r="O148" s="207"/>
      <c r="P148" s="207"/>
      <c r="Q148" s="207"/>
      <c r="R148" s="207"/>
      <c r="S148" s="194">
        <f>IF(V148=0,0,IF(A_Stammdaten!$B$12-$C148&lt;0,0,SUM(D_SAV!P148:Q148)-D_SAV!R148))</f>
        <v>0</v>
      </c>
      <c r="T148" s="207"/>
      <c r="U148" s="194">
        <f t="shared" si="40"/>
        <v>0</v>
      </c>
      <c r="V148" s="240">
        <f>IF(OR($B148=0,$C148=0,$J148=0,$J148="Agr ungültig"),0,IF($J148="keine","keine",IF(A_Stammdaten!$B$12-$C148&lt;0,0,MAX(0,$J148-(A_Stammdaten!$B$12-D_SAV!$C148)))))</f>
        <v>0</v>
      </c>
      <c r="W148" s="167">
        <f t="shared" si="41"/>
        <v>0</v>
      </c>
      <c r="X148" s="167">
        <f t="shared" si="42"/>
        <v>0</v>
      </c>
      <c r="Y148" s="209">
        <v>1</v>
      </c>
      <c r="Z148" s="167">
        <f t="shared" si="43"/>
        <v>0</v>
      </c>
      <c r="AA148" s="167">
        <f t="shared" si="44"/>
        <v>0</v>
      </c>
      <c r="AB148" s="167">
        <f t="shared" si="45"/>
        <v>0</v>
      </c>
      <c r="AC148" s="195">
        <f t="shared" si="38"/>
        <v>0</v>
      </c>
      <c r="AD148" s="192">
        <f t="shared" si="46"/>
        <v>0</v>
      </c>
      <c r="AE148" s="192">
        <f t="shared" si="47"/>
        <v>0</v>
      </c>
      <c r="AF148" s="192">
        <f t="shared" si="48"/>
        <v>0</v>
      </c>
    </row>
    <row r="149" spans="1:32" x14ac:dyDescent="0.25">
      <c r="A149" s="196" t="b">
        <f t="shared" si="39"/>
        <v>0</v>
      </c>
      <c r="B149" s="201"/>
      <c r="C149" s="202"/>
      <c r="D149" s="202"/>
      <c r="E149" s="202"/>
      <c r="F149" s="202"/>
      <c r="G149" s="201"/>
      <c r="H149" s="127" t="str">
        <f t="shared" si="35"/>
        <v>Agr ungültig</v>
      </c>
      <c r="I149" s="127" t="str">
        <f t="shared" si="36"/>
        <v>Agr ungültig</v>
      </c>
      <c r="J149" s="202" t="str">
        <f t="shared" si="37"/>
        <v>Agr ungültig</v>
      </c>
      <c r="K149" s="197" t="str">
        <f>IF(D_SAV!$C149&lt;=2005,"ja","nein")</f>
        <v>ja</v>
      </c>
      <c r="L149" s="201" t="str">
        <f>IFERROR(VLOOKUP(D_SAV!$B149,A_Stammdaten!$I$6:$K$105,3,FALSE),"")</f>
        <v/>
      </c>
      <c r="M149" s="206"/>
      <c r="N149" s="206"/>
      <c r="O149" s="207"/>
      <c r="P149" s="207"/>
      <c r="Q149" s="207"/>
      <c r="R149" s="207"/>
      <c r="S149" s="194">
        <f>IF(V149=0,0,IF(A_Stammdaten!$B$12-$C149&lt;0,0,SUM(D_SAV!P149:Q149)-D_SAV!R149))</f>
        <v>0</v>
      </c>
      <c r="T149" s="207"/>
      <c r="U149" s="194">
        <f t="shared" si="40"/>
        <v>0</v>
      </c>
      <c r="V149" s="240">
        <f>IF(OR($B149=0,$C149=0,$J149=0,$J149="Agr ungültig"),0,IF($J149="keine","keine",IF(A_Stammdaten!$B$12-$C149&lt;0,0,MAX(0,$J149-(A_Stammdaten!$B$12-D_SAV!$C149)))))</f>
        <v>0</v>
      </c>
      <c r="W149" s="167">
        <f t="shared" si="41"/>
        <v>0</v>
      </c>
      <c r="X149" s="167">
        <f t="shared" si="42"/>
        <v>0</v>
      </c>
      <c r="Y149" s="209">
        <v>1</v>
      </c>
      <c r="Z149" s="167">
        <f t="shared" si="43"/>
        <v>0</v>
      </c>
      <c r="AA149" s="167">
        <f t="shared" si="44"/>
        <v>0</v>
      </c>
      <c r="AB149" s="167">
        <f t="shared" si="45"/>
        <v>0</v>
      </c>
      <c r="AC149" s="195">
        <f t="shared" si="38"/>
        <v>0</v>
      </c>
      <c r="AD149" s="192">
        <f t="shared" si="46"/>
        <v>0</v>
      </c>
      <c r="AE149" s="192">
        <f t="shared" si="47"/>
        <v>0</v>
      </c>
      <c r="AF149" s="192">
        <f t="shared" si="48"/>
        <v>0</v>
      </c>
    </row>
    <row r="150" spans="1:32" x14ac:dyDescent="0.25">
      <c r="A150" s="196" t="b">
        <f t="shared" si="39"/>
        <v>0</v>
      </c>
      <c r="B150" s="201"/>
      <c r="C150" s="202"/>
      <c r="D150" s="202"/>
      <c r="E150" s="202"/>
      <c r="F150" s="202"/>
      <c r="G150" s="201"/>
      <c r="H150" s="127" t="str">
        <f t="shared" si="35"/>
        <v>Agr ungültig</v>
      </c>
      <c r="I150" s="127" t="str">
        <f t="shared" si="36"/>
        <v>Agr ungültig</v>
      </c>
      <c r="J150" s="202" t="str">
        <f t="shared" si="37"/>
        <v>Agr ungültig</v>
      </c>
      <c r="K150" s="197" t="str">
        <f>IF(D_SAV!$C150&lt;=2005,"ja","nein")</f>
        <v>ja</v>
      </c>
      <c r="L150" s="201" t="str">
        <f>IFERROR(VLOOKUP(D_SAV!$B150,A_Stammdaten!$I$6:$K$105,3,FALSE),"")</f>
        <v/>
      </c>
      <c r="M150" s="206"/>
      <c r="N150" s="206"/>
      <c r="O150" s="207"/>
      <c r="P150" s="207"/>
      <c r="Q150" s="207"/>
      <c r="R150" s="207"/>
      <c r="S150" s="194">
        <f>IF(V150=0,0,IF(A_Stammdaten!$B$12-$C150&lt;0,0,SUM(D_SAV!P150:Q150)-D_SAV!R150))</f>
        <v>0</v>
      </c>
      <c r="T150" s="207"/>
      <c r="U150" s="194">
        <f t="shared" si="40"/>
        <v>0</v>
      </c>
      <c r="V150" s="240">
        <f>IF(OR($B150=0,$C150=0,$J150=0,$J150="Agr ungültig"),0,IF($J150="keine","keine",IF(A_Stammdaten!$B$12-$C150&lt;0,0,MAX(0,$J150-(A_Stammdaten!$B$12-D_SAV!$C150)))))</f>
        <v>0</v>
      </c>
      <c r="W150" s="167">
        <f t="shared" si="41"/>
        <v>0</v>
      </c>
      <c r="X150" s="167">
        <f t="shared" si="42"/>
        <v>0</v>
      </c>
      <c r="Y150" s="209">
        <v>1</v>
      </c>
      <c r="Z150" s="167">
        <f t="shared" si="43"/>
        <v>0</v>
      </c>
      <c r="AA150" s="167">
        <f t="shared" si="44"/>
        <v>0</v>
      </c>
      <c r="AB150" s="167">
        <f t="shared" si="45"/>
        <v>0</v>
      </c>
      <c r="AC150" s="195">
        <f t="shared" si="38"/>
        <v>0</v>
      </c>
      <c r="AD150" s="192">
        <f t="shared" si="46"/>
        <v>0</v>
      </c>
      <c r="AE150" s="192">
        <f t="shared" si="47"/>
        <v>0</v>
      </c>
      <c r="AF150" s="192">
        <f t="shared" si="48"/>
        <v>0</v>
      </c>
    </row>
    <row r="151" spans="1:32" x14ac:dyDescent="0.25">
      <c r="A151" s="198" t="b">
        <f t="shared" si="39"/>
        <v>0</v>
      </c>
      <c r="B151" s="204"/>
      <c r="C151" s="205"/>
      <c r="D151" s="205"/>
      <c r="E151" s="205"/>
      <c r="F151" s="205"/>
      <c r="G151" s="204"/>
      <c r="H151" s="127" t="str">
        <f t="shared" si="35"/>
        <v>Agr ungültig</v>
      </c>
      <c r="I151" s="127" t="str">
        <f t="shared" si="36"/>
        <v>Agr ungültig</v>
      </c>
      <c r="J151" s="205" t="str">
        <f t="shared" si="37"/>
        <v>Agr ungültig</v>
      </c>
      <c r="K151" s="197" t="str">
        <f>IF(D_SAV!$C151&lt;=2005,"ja","nein")</f>
        <v>ja</v>
      </c>
      <c r="L151" s="204" t="str">
        <f>IFERROR(VLOOKUP(D_SAV!$B151,A_Stammdaten!$I$6:$K$105,3,FALSE),"")</f>
        <v/>
      </c>
      <c r="M151" s="208"/>
      <c r="N151" s="208"/>
      <c r="O151" s="207"/>
      <c r="P151" s="207"/>
      <c r="Q151" s="207"/>
      <c r="R151" s="207"/>
      <c r="S151" s="194">
        <f>IF(V151=0,0,IF(A_Stammdaten!$B$12-$C151&lt;0,0,SUM(D_SAV!P151:Q151)-D_SAV!R151))</f>
        <v>0</v>
      </c>
      <c r="T151" s="207"/>
      <c r="U151" s="194">
        <f t="shared" si="40"/>
        <v>0</v>
      </c>
      <c r="V151" s="240">
        <f>IF(OR($B151=0,$C151=0,$J151=0,$J151="Agr ungültig"),0,IF($J151="keine","keine",IF(A_Stammdaten!$B$12-$C151&lt;0,0,MAX(0,$J151-(A_Stammdaten!$B$12-D_SAV!$C151)))))</f>
        <v>0</v>
      </c>
      <c r="W151" s="167">
        <f t="shared" si="41"/>
        <v>0</v>
      </c>
      <c r="X151" s="167">
        <f t="shared" si="42"/>
        <v>0</v>
      </c>
      <c r="Y151" s="209">
        <v>1</v>
      </c>
      <c r="Z151" s="167">
        <f t="shared" si="43"/>
        <v>0</v>
      </c>
      <c r="AA151" s="167">
        <f t="shared" si="44"/>
        <v>0</v>
      </c>
      <c r="AB151" s="167">
        <f t="shared" si="45"/>
        <v>0</v>
      </c>
      <c r="AC151" s="195">
        <f t="shared" si="38"/>
        <v>0</v>
      </c>
      <c r="AD151" s="192">
        <f t="shared" si="46"/>
        <v>0</v>
      </c>
      <c r="AE151" s="192">
        <f t="shared" si="47"/>
        <v>0</v>
      </c>
      <c r="AF151" s="192">
        <f t="shared" si="48"/>
        <v>0</v>
      </c>
    </row>
    <row r="152" spans="1:32" x14ac:dyDescent="0.25">
      <c r="A152" s="196" t="b">
        <f t="shared" si="39"/>
        <v>0</v>
      </c>
      <c r="B152" s="201"/>
      <c r="C152" s="202"/>
      <c r="D152" s="202"/>
      <c r="E152" s="202"/>
      <c r="F152" s="202"/>
      <c r="G152" s="201"/>
      <c r="H152" s="127" t="str">
        <f t="shared" si="35"/>
        <v>Agr ungültig</v>
      </c>
      <c r="I152" s="127" t="str">
        <f t="shared" si="36"/>
        <v>Agr ungültig</v>
      </c>
      <c r="J152" s="202" t="str">
        <f t="shared" si="37"/>
        <v>Agr ungültig</v>
      </c>
      <c r="K152" s="197" t="str">
        <f>IF(D_SAV!$C152&lt;=2005,"ja","nein")</f>
        <v>ja</v>
      </c>
      <c r="L152" s="201" t="str">
        <f>IFERROR(VLOOKUP(D_SAV!$B152,A_Stammdaten!$I$6:$K$105,3,FALSE),"")</f>
        <v/>
      </c>
      <c r="M152" s="206"/>
      <c r="N152" s="206"/>
      <c r="O152" s="207"/>
      <c r="P152" s="207"/>
      <c r="Q152" s="207"/>
      <c r="R152" s="207"/>
      <c r="S152" s="194">
        <f>IF(V152=0,0,IF(A_Stammdaten!$B$12-$C152&lt;0,0,SUM(D_SAV!P152:Q152)-D_SAV!R152))</f>
        <v>0</v>
      </c>
      <c r="T152" s="207"/>
      <c r="U152" s="194">
        <f t="shared" si="40"/>
        <v>0</v>
      </c>
      <c r="V152" s="240">
        <f>IF(OR($B152=0,$C152=0,$J152=0,$J152="Agr ungültig"),0,IF($J152="keine","keine",IF(A_Stammdaten!$B$12-$C152&lt;0,0,MAX(0,$J152-(A_Stammdaten!$B$12-D_SAV!$C152)))))</f>
        <v>0</v>
      </c>
      <c r="W152" s="167">
        <f t="shared" si="41"/>
        <v>0</v>
      </c>
      <c r="X152" s="167">
        <f t="shared" si="42"/>
        <v>0</v>
      </c>
      <c r="Y152" s="209">
        <v>1</v>
      </c>
      <c r="Z152" s="167">
        <f t="shared" si="43"/>
        <v>0</v>
      </c>
      <c r="AA152" s="167">
        <f t="shared" si="44"/>
        <v>0</v>
      </c>
      <c r="AB152" s="167">
        <f t="shared" si="45"/>
        <v>0</v>
      </c>
      <c r="AC152" s="195">
        <f t="shared" si="38"/>
        <v>0</v>
      </c>
      <c r="AD152" s="192">
        <f t="shared" si="46"/>
        <v>0</v>
      </c>
      <c r="AE152" s="192">
        <f t="shared" si="47"/>
        <v>0</v>
      </c>
      <c r="AF152" s="192">
        <f t="shared" si="48"/>
        <v>0</v>
      </c>
    </row>
    <row r="153" spans="1:32" x14ac:dyDescent="0.25">
      <c r="A153" s="196" t="b">
        <f t="shared" si="39"/>
        <v>0</v>
      </c>
      <c r="B153" s="201"/>
      <c r="C153" s="202"/>
      <c r="D153" s="202"/>
      <c r="E153" s="202"/>
      <c r="F153" s="202"/>
      <c r="G153" s="201"/>
      <c r="H153" s="127" t="str">
        <f t="shared" si="35"/>
        <v>Agr ungültig</v>
      </c>
      <c r="I153" s="127" t="str">
        <f t="shared" si="36"/>
        <v>Agr ungültig</v>
      </c>
      <c r="J153" s="202" t="str">
        <f t="shared" si="37"/>
        <v>Agr ungültig</v>
      </c>
      <c r="K153" s="197" t="str">
        <f>IF(D_SAV!$C153&lt;=2005,"ja","nein")</f>
        <v>ja</v>
      </c>
      <c r="L153" s="201" t="str">
        <f>IFERROR(VLOOKUP(D_SAV!$B153,A_Stammdaten!$I$6:$K$105,3,FALSE),"")</f>
        <v/>
      </c>
      <c r="M153" s="206"/>
      <c r="N153" s="206"/>
      <c r="O153" s="207"/>
      <c r="P153" s="207"/>
      <c r="Q153" s="207"/>
      <c r="R153" s="207"/>
      <c r="S153" s="194">
        <f>IF(V153=0,0,IF(A_Stammdaten!$B$12-$C153&lt;0,0,SUM(D_SAV!P153:Q153)-D_SAV!R153))</f>
        <v>0</v>
      </c>
      <c r="T153" s="207"/>
      <c r="U153" s="194">
        <f t="shared" si="40"/>
        <v>0</v>
      </c>
      <c r="V153" s="240">
        <f>IF(OR($B153=0,$C153=0,$J153=0,$J153="Agr ungültig"),0,IF($J153="keine","keine",IF(A_Stammdaten!$B$12-$C153&lt;0,0,MAX(0,$J153-(A_Stammdaten!$B$12-D_SAV!$C153)))))</f>
        <v>0</v>
      </c>
      <c r="W153" s="167">
        <f t="shared" si="41"/>
        <v>0</v>
      </c>
      <c r="X153" s="167">
        <f t="shared" si="42"/>
        <v>0</v>
      </c>
      <c r="Y153" s="209">
        <v>1</v>
      </c>
      <c r="Z153" s="167">
        <f t="shared" si="43"/>
        <v>0</v>
      </c>
      <c r="AA153" s="167">
        <f t="shared" si="44"/>
        <v>0</v>
      </c>
      <c r="AB153" s="167">
        <f t="shared" si="45"/>
        <v>0</v>
      </c>
      <c r="AC153" s="195">
        <f t="shared" si="38"/>
        <v>0</v>
      </c>
      <c r="AD153" s="192">
        <f t="shared" si="46"/>
        <v>0</v>
      </c>
      <c r="AE153" s="192">
        <f t="shared" si="47"/>
        <v>0</v>
      </c>
      <c r="AF153" s="192">
        <f t="shared" si="48"/>
        <v>0</v>
      </c>
    </row>
    <row r="154" spans="1:32" x14ac:dyDescent="0.25">
      <c r="A154" s="198" t="b">
        <f t="shared" si="39"/>
        <v>0</v>
      </c>
      <c r="B154" s="204"/>
      <c r="C154" s="205"/>
      <c r="D154" s="205"/>
      <c r="E154" s="205"/>
      <c r="F154" s="205"/>
      <c r="G154" s="204"/>
      <c r="H154" s="127" t="str">
        <f t="shared" si="35"/>
        <v>Agr ungültig</v>
      </c>
      <c r="I154" s="127" t="str">
        <f t="shared" si="36"/>
        <v>Agr ungültig</v>
      </c>
      <c r="J154" s="205" t="str">
        <f t="shared" si="37"/>
        <v>Agr ungültig</v>
      </c>
      <c r="K154" s="197" t="str">
        <f>IF(D_SAV!$C154&lt;=2005,"ja","nein")</f>
        <v>ja</v>
      </c>
      <c r="L154" s="204" t="str">
        <f>IFERROR(VLOOKUP(D_SAV!$B154,A_Stammdaten!$I$6:$K$105,3,FALSE),"")</f>
        <v/>
      </c>
      <c r="M154" s="208"/>
      <c r="N154" s="208"/>
      <c r="O154" s="207"/>
      <c r="P154" s="207"/>
      <c r="Q154" s="207"/>
      <c r="R154" s="207"/>
      <c r="S154" s="194">
        <f>IF(V154=0,0,IF(A_Stammdaten!$B$12-$C154&lt;0,0,SUM(D_SAV!P154:Q154)-D_SAV!R154))</f>
        <v>0</v>
      </c>
      <c r="T154" s="207"/>
      <c r="U154" s="194">
        <f t="shared" si="40"/>
        <v>0</v>
      </c>
      <c r="V154" s="240">
        <f>IF(OR($B154=0,$C154=0,$J154=0,$J154="Agr ungültig"),0,IF($J154="keine","keine",IF(A_Stammdaten!$B$12-$C154&lt;0,0,MAX(0,$J154-(A_Stammdaten!$B$12-D_SAV!$C154)))))</f>
        <v>0</v>
      </c>
      <c r="W154" s="167">
        <f t="shared" si="41"/>
        <v>0</v>
      </c>
      <c r="X154" s="167">
        <f t="shared" si="42"/>
        <v>0</v>
      </c>
      <c r="Y154" s="209">
        <v>1</v>
      </c>
      <c r="Z154" s="167">
        <f t="shared" si="43"/>
        <v>0</v>
      </c>
      <c r="AA154" s="167">
        <f t="shared" si="44"/>
        <v>0</v>
      </c>
      <c r="AB154" s="167">
        <f t="shared" si="45"/>
        <v>0</v>
      </c>
      <c r="AC154" s="195">
        <f t="shared" si="38"/>
        <v>0</v>
      </c>
      <c r="AD154" s="192">
        <f t="shared" si="46"/>
        <v>0</v>
      </c>
      <c r="AE154" s="192">
        <f t="shared" si="47"/>
        <v>0</v>
      </c>
      <c r="AF154" s="192">
        <f t="shared" si="48"/>
        <v>0</v>
      </c>
    </row>
    <row r="155" spans="1:32" x14ac:dyDescent="0.25">
      <c r="A155" s="196" t="b">
        <f t="shared" si="39"/>
        <v>0</v>
      </c>
      <c r="B155" s="201"/>
      <c r="C155" s="202"/>
      <c r="D155" s="202"/>
      <c r="E155" s="202"/>
      <c r="F155" s="202"/>
      <c r="G155" s="201"/>
      <c r="H155" s="127" t="str">
        <f t="shared" si="35"/>
        <v>Agr ungültig</v>
      </c>
      <c r="I155" s="127" t="str">
        <f t="shared" si="36"/>
        <v>Agr ungültig</v>
      </c>
      <c r="J155" s="202" t="str">
        <f t="shared" si="37"/>
        <v>Agr ungültig</v>
      </c>
      <c r="K155" s="197" t="str">
        <f>IF(D_SAV!$C155&lt;=2005,"ja","nein")</f>
        <v>ja</v>
      </c>
      <c r="L155" s="201" t="str">
        <f>IFERROR(VLOOKUP(D_SAV!$B155,A_Stammdaten!$I$6:$K$105,3,FALSE),"")</f>
        <v/>
      </c>
      <c r="M155" s="206"/>
      <c r="N155" s="206"/>
      <c r="O155" s="207"/>
      <c r="P155" s="207"/>
      <c r="Q155" s="207"/>
      <c r="R155" s="207"/>
      <c r="S155" s="194">
        <f>IF(V155=0,0,IF(A_Stammdaten!$B$12-$C155&lt;0,0,SUM(D_SAV!P155:Q155)-D_SAV!R155))</f>
        <v>0</v>
      </c>
      <c r="T155" s="207"/>
      <c r="U155" s="194">
        <f t="shared" si="40"/>
        <v>0</v>
      </c>
      <c r="V155" s="240">
        <f>IF(OR($B155=0,$C155=0,$J155=0,$J155="Agr ungültig"),0,IF($J155="keine","keine",IF(A_Stammdaten!$B$12-$C155&lt;0,0,MAX(0,$J155-(A_Stammdaten!$B$12-D_SAV!$C155)))))</f>
        <v>0</v>
      </c>
      <c r="W155" s="167">
        <f t="shared" si="41"/>
        <v>0</v>
      </c>
      <c r="X155" s="167">
        <f t="shared" si="42"/>
        <v>0</v>
      </c>
      <c r="Y155" s="209">
        <v>1</v>
      </c>
      <c r="Z155" s="167">
        <f t="shared" si="43"/>
        <v>0</v>
      </c>
      <c r="AA155" s="167">
        <f t="shared" si="44"/>
        <v>0</v>
      </c>
      <c r="AB155" s="167">
        <f t="shared" si="45"/>
        <v>0</v>
      </c>
      <c r="AC155" s="195">
        <f t="shared" si="38"/>
        <v>0</v>
      </c>
      <c r="AD155" s="192">
        <f t="shared" si="46"/>
        <v>0</v>
      </c>
      <c r="AE155" s="192">
        <f t="shared" si="47"/>
        <v>0</v>
      </c>
      <c r="AF155" s="192">
        <f t="shared" si="48"/>
        <v>0</v>
      </c>
    </row>
    <row r="156" spans="1:32" x14ac:dyDescent="0.25">
      <c r="A156" s="196" t="b">
        <f t="shared" si="39"/>
        <v>0</v>
      </c>
      <c r="B156" s="201"/>
      <c r="C156" s="202"/>
      <c r="D156" s="202"/>
      <c r="E156" s="202"/>
      <c r="F156" s="202"/>
      <c r="G156" s="201"/>
      <c r="H156" s="127" t="str">
        <f t="shared" si="35"/>
        <v>Agr ungültig</v>
      </c>
      <c r="I156" s="127" t="str">
        <f t="shared" si="36"/>
        <v>Agr ungültig</v>
      </c>
      <c r="J156" s="202" t="str">
        <f t="shared" si="37"/>
        <v>Agr ungültig</v>
      </c>
      <c r="K156" s="197" t="str">
        <f>IF(D_SAV!$C156&lt;=2005,"ja","nein")</f>
        <v>ja</v>
      </c>
      <c r="L156" s="201" t="str">
        <f>IFERROR(VLOOKUP(D_SAV!$B156,A_Stammdaten!$I$6:$K$105,3,FALSE),"")</f>
        <v/>
      </c>
      <c r="M156" s="206"/>
      <c r="N156" s="206"/>
      <c r="O156" s="207"/>
      <c r="P156" s="207"/>
      <c r="Q156" s="207"/>
      <c r="R156" s="207"/>
      <c r="S156" s="194">
        <f>IF(V156=0,0,IF(A_Stammdaten!$B$12-$C156&lt;0,0,SUM(D_SAV!P156:Q156)-D_SAV!R156))</f>
        <v>0</v>
      </c>
      <c r="T156" s="207"/>
      <c r="U156" s="194">
        <f t="shared" si="40"/>
        <v>0</v>
      </c>
      <c r="V156" s="240">
        <f>IF(OR($B156=0,$C156=0,$J156=0,$J156="Agr ungültig"),0,IF($J156="keine","keine",IF(A_Stammdaten!$B$12-$C156&lt;0,0,MAX(0,$J156-(A_Stammdaten!$B$12-D_SAV!$C156)))))</f>
        <v>0</v>
      </c>
      <c r="W156" s="167">
        <f t="shared" si="41"/>
        <v>0</v>
      </c>
      <c r="X156" s="167">
        <f t="shared" si="42"/>
        <v>0</v>
      </c>
      <c r="Y156" s="209">
        <v>1</v>
      </c>
      <c r="Z156" s="167">
        <f t="shared" si="43"/>
        <v>0</v>
      </c>
      <c r="AA156" s="167">
        <f t="shared" si="44"/>
        <v>0</v>
      </c>
      <c r="AB156" s="167">
        <f t="shared" si="45"/>
        <v>0</v>
      </c>
      <c r="AC156" s="195">
        <f t="shared" si="38"/>
        <v>0</v>
      </c>
      <c r="AD156" s="192">
        <f t="shared" si="46"/>
        <v>0</v>
      </c>
      <c r="AE156" s="192">
        <f t="shared" si="47"/>
        <v>0</v>
      </c>
      <c r="AF156" s="192">
        <f t="shared" si="48"/>
        <v>0</v>
      </c>
    </row>
    <row r="157" spans="1:32" x14ac:dyDescent="0.25">
      <c r="A157" s="198" t="b">
        <f t="shared" si="39"/>
        <v>0</v>
      </c>
      <c r="B157" s="204"/>
      <c r="C157" s="205"/>
      <c r="D157" s="205"/>
      <c r="E157" s="205"/>
      <c r="F157" s="205"/>
      <c r="G157" s="204"/>
      <c r="H157" s="127" t="str">
        <f t="shared" si="35"/>
        <v>Agr ungültig</v>
      </c>
      <c r="I157" s="127" t="str">
        <f t="shared" si="36"/>
        <v>Agr ungültig</v>
      </c>
      <c r="J157" s="205" t="str">
        <f t="shared" si="37"/>
        <v>Agr ungültig</v>
      </c>
      <c r="K157" s="197" t="str">
        <f>IF(D_SAV!$C157&lt;=2005,"ja","nein")</f>
        <v>ja</v>
      </c>
      <c r="L157" s="204" t="str">
        <f>IFERROR(VLOOKUP(D_SAV!$B157,A_Stammdaten!$I$6:$K$105,3,FALSE),"")</f>
        <v/>
      </c>
      <c r="M157" s="208"/>
      <c r="N157" s="208"/>
      <c r="O157" s="207"/>
      <c r="P157" s="207"/>
      <c r="Q157" s="207"/>
      <c r="R157" s="207"/>
      <c r="S157" s="194">
        <f>IF(V157=0,0,IF(A_Stammdaten!$B$12-$C157&lt;0,0,SUM(D_SAV!P157:Q157)-D_SAV!R157))</f>
        <v>0</v>
      </c>
      <c r="T157" s="207"/>
      <c r="U157" s="194">
        <f t="shared" si="40"/>
        <v>0</v>
      </c>
      <c r="V157" s="240">
        <f>IF(OR($B157=0,$C157=0,$J157=0,$J157="Agr ungültig"),0,IF($J157="keine","keine",IF(A_Stammdaten!$B$12-$C157&lt;0,0,MAX(0,$J157-(A_Stammdaten!$B$12-D_SAV!$C157)))))</f>
        <v>0</v>
      </c>
      <c r="W157" s="167">
        <f t="shared" si="41"/>
        <v>0</v>
      </c>
      <c r="X157" s="167">
        <f t="shared" si="42"/>
        <v>0</v>
      </c>
      <c r="Y157" s="209">
        <v>1</v>
      </c>
      <c r="Z157" s="167">
        <f t="shared" si="43"/>
        <v>0</v>
      </c>
      <c r="AA157" s="167">
        <f t="shared" si="44"/>
        <v>0</v>
      </c>
      <c r="AB157" s="167">
        <f t="shared" si="45"/>
        <v>0</v>
      </c>
      <c r="AC157" s="195">
        <f t="shared" si="38"/>
        <v>0</v>
      </c>
      <c r="AD157" s="192">
        <f t="shared" si="46"/>
        <v>0</v>
      </c>
      <c r="AE157" s="192">
        <f t="shared" si="47"/>
        <v>0</v>
      </c>
      <c r="AF157" s="192">
        <f t="shared" si="48"/>
        <v>0</v>
      </c>
    </row>
    <row r="158" spans="1:32" x14ac:dyDescent="0.25">
      <c r="A158" s="196" t="b">
        <f t="shared" si="39"/>
        <v>0</v>
      </c>
      <c r="B158" s="201"/>
      <c r="C158" s="202"/>
      <c r="D158" s="202"/>
      <c r="E158" s="202"/>
      <c r="F158" s="202"/>
      <c r="G158" s="201"/>
      <c r="H158" s="127" t="str">
        <f t="shared" si="35"/>
        <v>Agr ungültig</v>
      </c>
      <c r="I158" s="127" t="str">
        <f t="shared" si="36"/>
        <v>Agr ungültig</v>
      </c>
      <c r="J158" s="202" t="str">
        <f t="shared" si="37"/>
        <v>Agr ungültig</v>
      </c>
      <c r="K158" s="197" t="str">
        <f>IF(D_SAV!$C158&lt;=2005,"ja","nein")</f>
        <v>ja</v>
      </c>
      <c r="L158" s="201" t="str">
        <f>IFERROR(VLOOKUP(D_SAV!$B158,A_Stammdaten!$I$6:$K$105,3,FALSE),"")</f>
        <v/>
      </c>
      <c r="M158" s="206"/>
      <c r="N158" s="206"/>
      <c r="O158" s="207"/>
      <c r="P158" s="207"/>
      <c r="Q158" s="207"/>
      <c r="R158" s="207"/>
      <c r="S158" s="194">
        <f>IF(V158=0,0,IF(A_Stammdaten!$B$12-$C158&lt;0,0,SUM(D_SAV!P158:Q158)-D_SAV!R158))</f>
        <v>0</v>
      </c>
      <c r="T158" s="207"/>
      <c r="U158" s="194">
        <f t="shared" si="40"/>
        <v>0</v>
      </c>
      <c r="V158" s="240">
        <f>IF(OR($B158=0,$C158=0,$J158=0,$J158="Agr ungültig"),0,IF($J158="keine","keine",IF(A_Stammdaten!$B$12-$C158&lt;0,0,MAX(0,$J158-(A_Stammdaten!$B$12-D_SAV!$C158)))))</f>
        <v>0</v>
      </c>
      <c r="W158" s="167">
        <f t="shared" si="41"/>
        <v>0</v>
      </c>
      <c r="X158" s="167">
        <f t="shared" si="42"/>
        <v>0</v>
      </c>
      <c r="Y158" s="209">
        <v>1</v>
      </c>
      <c r="Z158" s="167">
        <f t="shared" si="43"/>
        <v>0</v>
      </c>
      <c r="AA158" s="167">
        <f t="shared" si="44"/>
        <v>0</v>
      </c>
      <c r="AB158" s="167">
        <f t="shared" si="45"/>
        <v>0</v>
      </c>
      <c r="AC158" s="195">
        <f t="shared" si="38"/>
        <v>0</v>
      </c>
      <c r="AD158" s="192">
        <f t="shared" si="46"/>
        <v>0</v>
      </c>
      <c r="AE158" s="192">
        <f t="shared" si="47"/>
        <v>0</v>
      </c>
      <c r="AF158" s="192">
        <f t="shared" si="48"/>
        <v>0</v>
      </c>
    </row>
    <row r="159" spans="1:32" x14ac:dyDescent="0.25">
      <c r="A159" s="196" t="b">
        <f t="shared" si="39"/>
        <v>0</v>
      </c>
      <c r="B159" s="201"/>
      <c r="C159" s="202"/>
      <c r="D159" s="202"/>
      <c r="E159" s="202"/>
      <c r="F159" s="202"/>
      <c r="G159" s="201"/>
      <c r="H159" s="127" t="str">
        <f t="shared" si="35"/>
        <v>Agr ungültig</v>
      </c>
      <c r="I159" s="127" t="str">
        <f t="shared" si="36"/>
        <v>Agr ungültig</v>
      </c>
      <c r="J159" s="202" t="str">
        <f t="shared" si="37"/>
        <v>Agr ungültig</v>
      </c>
      <c r="K159" s="197" t="str">
        <f>IF(D_SAV!$C159&lt;=2005,"ja","nein")</f>
        <v>ja</v>
      </c>
      <c r="L159" s="201" t="str">
        <f>IFERROR(VLOOKUP(D_SAV!$B159,A_Stammdaten!$I$6:$K$105,3,FALSE),"")</f>
        <v/>
      </c>
      <c r="M159" s="206"/>
      <c r="N159" s="206"/>
      <c r="O159" s="207"/>
      <c r="P159" s="207"/>
      <c r="Q159" s="207"/>
      <c r="R159" s="207"/>
      <c r="S159" s="194">
        <f>IF(V159=0,0,IF(A_Stammdaten!$B$12-$C159&lt;0,0,SUM(D_SAV!P159:Q159)-D_SAV!R159))</f>
        <v>0</v>
      </c>
      <c r="T159" s="207"/>
      <c r="U159" s="194">
        <f t="shared" si="40"/>
        <v>0</v>
      </c>
      <c r="V159" s="240">
        <f>IF(OR($B159=0,$C159=0,$J159=0,$J159="Agr ungültig"),0,IF($J159="keine","keine",IF(A_Stammdaten!$B$12-$C159&lt;0,0,MAX(0,$J159-(A_Stammdaten!$B$12-D_SAV!$C159)))))</f>
        <v>0</v>
      </c>
      <c r="W159" s="167">
        <f t="shared" si="41"/>
        <v>0</v>
      </c>
      <c r="X159" s="167">
        <f t="shared" si="42"/>
        <v>0</v>
      </c>
      <c r="Y159" s="209">
        <v>1</v>
      </c>
      <c r="Z159" s="167">
        <f t="shared" si="43"/>
        <v>0</v>
      </c>
      <c r="AA159" s="167">
        <f t="shared" si="44"/>
        <v>0</v>
      </c>
      <c r="AB159" s="167">
        <f t="shared" si="45"/>
        <v>0</v>
      </c>
      <c r="AC159" s="195">
        <f t="shared" si="38"/>
        <v>0</v>
      </c>
      <c r="AD159" s="192">
        <f t="shared" si="46"/>
        <v>0</v>
      </c>
      <c r="AE159" s="192">
        <f t="shared" si="47"/>
        <v>0</v>
      </c>
      <c r="AF159" s="192">
        <f t="shared" si="48"/>
        <v>0</v>
      </c>
    </row>
    <row r="160" spans="1:32" x14ac:dyDescent="0.25">
      <c r="A160" s="198" t="b">
        <f t="shared" si="39"/>
        <v>0</v>
      </c>
      <c r="B160" s="204"/>
      <c r="C160" s="205"/>
      <c r="D160" s="205"/>
      <c r="E160" s="205"/>
      <c r="F160" s="205"/>
      <c r="G160" s="204"/>
      <c r="H160" s="127" t="str">
        <f t="shared" si="35"/>
        <v>Agr ungültig</v>
      </c>
      <c r="I160" s="127" t="str">
        <f t="shared" si="36"/>
        <v>Agr ungültig</v>
      </c>
      <c r="J160" s="205" t="str">
        <f t="shared" si="37"/>
        <v>Agr ungültig</v>
      </c>
      <c r="K160" s="197" t="str">
        <f>IF(D_SAV!$C160&lt;=2005,"ja","nein")</f>
        <v>ja</v>
      </c>
      <c r="L160" s="204" t="str">
        <f>IFERROR(VLOOKUP(D_SAV!$B160,A_Stammdaten!$I$6:$K$105,3,FALSE),"")</f>
        <v/>
      </c>
      <c r="M160" s="208"/>
      <c r="N160" s="208"/>
      <c r="O160" s="207"/>
      <c r="P160" s="207"/>
      <c r="Q160" s="207"/>
      <c r="R160" s="207"/>
      <c r="S160" s="194">
        <f>IF(V160=0,0,IF(A_Stammdaten!$B$12-$C160&lt;0,0,SUM(D_SAV!P160:Q160)-D_SAV!R160))</f>
        <v>0</v>
      </c>
      <c r="T160" s="207"/>
      <c r="U160" s="194">
        <f t="shared" si="40"/>
        <v>0</v>
      </c>
      <c r="V160" s="240">
        <f>IF(OR($B160=0,$C160=0,$J160=0,$J160="Agr ungültig"),0,IF($J160="keine","keine",IF(A_Stammdaten!$B$12-$C160&lt;0,0,MAX(0,$J160-(A_Stammdaten!$B$12-D_SAV!$C160)))))</f>
        <v>0</v>
      </c>
      <c r="W160" s="167">
        <f t="shared" si="41"/>
        <v>0</v>
      </c>
      <c r="X160" s="167">
        <f t="shared" si="42"/>
        <v>0</v>
      </c>
      <c r="Y160" s="209">
        <v>1</v>
      </c>
      <c r="Z160" s="167">
        <f t="shared" si="43"/>
        <v>0</v>
      </c>
      <c r="AA160" s="167">
        <f t="shared" si="44"/>
        <v>0</v>
      </c>
      <c r="AB160" s="167">
        <f t="shared" si="45"/>
        <v>0</v>
      </c>
      <c r="AC160" s="195">
        <f t="shared" si="38"/>
        <v>0</v>
      </c>
      <c r="AD160" s="192">
        <f t="shared" si="46"/>
        <v>0</v>
      </c>
      <c r="AE160" s="192">
        <f t="shared" si="47"/>
        <v>0</v>
      </c>
      <c r="AF160" s="192">
        <f t="shared" si="48"/>
        <v>0</v>
      </c>
    </row>
    <row r="161" spans="1:32" x14ac:dyDescent="0.25">
      <c r="A161" s="196" t="b">
        <f t="shared" si="39"/>
        <v>0</v>
      </c>
      <c r="B161" s="201"/>
      <c r="C161" s="202"/>
      <c r="D161" s="202"/>
      <c r="E161" s="202"/>
      <c r="F161" s="202"/>
      <c r="G161" s="201"/>
      <c r="H161" s="127" t="str">
        <f t="shared" si="35"/>
        <v>Agr ungültig</v>
      </c>
      <c r="I161" s="127" t="str">
        <f t="shared" si="36"/>
        <v>Agr ungültig</v>
      </c>
      <c r="J161" s="202" t="str">
        <f t="shared" si="37"/>
        <v>Agr ungültig</v>
      </c>
      <c r="K161" s="197" t="str">
        <f>IF(D_SAV!$C161&lt;=2005,"ja","nein")</f>
        <v>ja</v>
      </c>
      <c r="L161" s="201" t="str">
        <f>IFERROR(VLOOKUP(D_SAV!$B161,A_Stammdaten!$I$6:$K$105,3,FALSE),"")</f>
        <v/>
      </c>
      <c r="M161" s="206"/>
      <c r="N161" s="206"/>
      <c r="O161" s="207"/>
      <c r="P161" s="207"/>
      <c r="Q161" s="207"/>
      <c r="R161" s="207"/>
      <c r="S161" s="194">
        <f>IF(V161=0,0,IF(A_Stammdaten!$B$12-$C161&lt;0,0,SUM(D_SAV!P161:Q161)-D_SAV!R161))</f>
        <v>0</v>
      </c>
      <c r="T161" s="207"/>
      <c r="U161" s="194">
        <f t="shared" si="40"/>
        <v>0</v>
      </c>
      <c r="V161" s="240">
        <f>IF(OR($B161=0,$C161=0,$J161=0,$J161="Agr ungültig"),0,IF($J161="keine","keine",IF(A_Stammdaten!$B$12-$C161&lt;0,0,MAX(0,$J161-(A_Stammdaten!$B$12-D_SAV!$C161)))))</f>
        <v>0</v>
      </c>
      <c r="W161" s="167">
        <f t="shared" si="41"/>
        <v>0</v>
      </c>
      <c r="X161" s="167">
        <f t="shared" si="42"/>
        <v>0</v>
      </c>
      <c r="Y161" s="209">
        <v>1</v>
      </c>
      <c r="Z161" s="167">
        <f t="shared" si="43"/>
        <v>0</v>
      </c>
      <c r="AA161" s="167">
        <f t="shared" si="44"/>
        <v>0</v>
      </c>
      <c r="AB161" s="167">
        <f t="shared" si="45"/>
        <v>0</v>
      </c>
      <c r="AC161" s="195">
        <f t="shared" si="38"/>
        <v>0</v>
      </c>
      <c r="AD161" s="192">
        <f t="shared" si="46"/>
        <v>0</v>
      </c>
      <c r="AE161" s="192">
        <f t="shared" si="47"/>
        <v>0</v>
      </c>
      <c r="AF161" s="192">
        <f t="shared" si="48"/>
        <v>0</v>
      </c>
    </row>
    <row r="162" spans="1:32" x14ac:dyDescent="0.25">
      <c r="A162" s="196" t="b">
        <f t="shared" si="39"/>
        <v>0</v>
      </c>
      <c r="B162" s="201"/>
      <c r="C162" s="202"/>
      <c r="D162" s="202"/>
      <c r="E162" s="202"/>
      <c r="F162" s="202"/>
      <c r="G162" s="201"/>
      <c r="H162" s="127" t="str">
        <f t="shared" si="35"/>
        <v>Agr ungültig</v>
      </c>
      <c r="I162" s="127" t="str">
        <f t="shared" si="36"/>
        <v>Agr ungültig</v>
      </c>
      <c r="J162" s="202" t="str">
        <f t="shared" si="37"/>
        <v>Agr ungültig</v>
      </c>
      <c r="K162" s="197" t="str">
        <f>IF(D_SAV!$C162&lt;=2005,"ja","nein")</f>
        <v>ja</v>
      </c>
      <c r="L162" s="201" t="str">
        <f>IFERROR(VLOOKUP(D_SAV!$B162,A_Stammdaten!$I$6:$K$105,3,FALSE),"")</f>
        <v/>
      </c>
      <c r="M162" s="206"/>
      <c r="N162" s="206"/>
      <c r="O162" s="207"/>
      <c r="P162" s="207"/>
      <c r="Q162" s="207"/>
      <c r="R162" s="207"/>
      <c r="S162" s="194">
        <f>IF(V162=0,0,IF(A_Stammdaten!$B$12-$C162&lt;0,0,SUM(D_SAV!P162:Q162)-D_SAV!R162))</f>
        <v>0</v>
      </c>
      <c r="T162" s="207"/>
      <c r="U162" s="194">
        <f t="shared" si="40"/>
        <v>0</v>
      </c>
      <c r="V162" s="240">
        <f>IF(OR($B162=0,$C162=0,$J162=0,$J162="Agr ungültig"),0,IF($J162="keine","keine",IF(A_Stammdaten!$B$12-$C162&lt;0,0,MAX(0,$J162-(A_Stammdaten!$B$12-D_SAV!$C162)))))</f>
        <v>0</v>
      </c>
      <c r="W162" s="167">
        <f t="shared" si="41"/>
        <v>0</v>
      </c>
      <c r="X162" s="167">
        <f t="shared" si="42"/>
        <v>0</v>
      </c>
      <c r="Y162" s="209">
        <v>1</v>
      </c>
      <c r="Z162" s="167">
        <f t="shared" si="43"/>
        <v>0</v>
      </c>
      <c r="AA162" s="167">
        <f t="shared" si="44"/>
        <v>0</v>
      </c>
      <c r="AB162" s="167">
        <f t="shared" si="45"/>
        <v>0</v>
      </c>
      <c r="AC162" s="195">
        <f t="shared" si="38"/>
        <v>0</v>
      </c>
      <c r="AD162" s="192">
        <f t="shared" si="46"/>
        <v>0</v>
      </c>
      <c r="AE162" s="192">
        <f t="shared" si="47"/>
        <v>0</v>
      </c>
      <c r="AF162" s="192">
        <f t="shared" si="48"/>
        <v>0</v>
      </c>
    </row>
    <row r="163" spans="1:32" x14ac:dyDescent="0.25">
      <c r="A163" s="198" t="b">
        <f t="shared" si="39"/>
        <v>0</v>
      </c>
      <c r="B163" s="204"/>
      <c r="C163" s="205"/>
      <c r="D163" s="205"/>
      <c r="E163" s="205"/>
      <c r="F163" s="205"/>
      <c r="G163" s="204"/>
      <c r="H163" s="127" t="str">
        <f t="shared" si="35"/>
        <v>Agr ungültig</v>
      </c>
      <c r="I163" s="127" t="str">
        <f t="shared" si="36"/>
        <v>Agr ungültig</v>
      </c>
      <c r="J163" s="205" t="str">
        <f t="shared" si="37"/>
        <v>Agr ungültig</v>
      </c>
      <c r="K163" s="197" t="str">
        <f>IF(D_SAV!$C163&lt;=2005,"ja","nein")</f>
        <v>ja</v>
      </c>
      <c r="L163" s="204" t="str">
        <f>IFERROR(VLOOKUP(D_SAV!$B163,A_Stammdaten!$I$6:$K$105,3,FALSE),"")</f>
        <v/>
      </c>
      <c r="M163" s="208"/>
      <c r="N163" s="208"/>
      <c r="O163" s="207"/>
      <c r="P163" s="207"/>
      <c r="Q163" s="207"/>
      <c r="R163" s="207"/>
      <c r="S163" s="194">
        <f>IF(V163=0,0,IF(A_Stammdaten!$B$12-$C163&lt;0,0,SUM(D_SAV!P163:Q163)-D_SAV!R163))</f>
        <v>0</v>
      </c>
      <c r="T163" s="207"/>
      <c r="U163" s="194">
        <f t="shared" si="40"/>
        <v>0</v>
      </c>
      <c r="V163" s="240">
        <f>IF(OR($B163=0,$C163=0,$J163=0,$J163="Agr ungültig"),0,IF($J163="keine","keine",IF(A_Stammdaten!$B$12-$C163&lt;0,0,MAX(0,$J163-(A_Stammdaten!$B$12-D_SAV!$C163)))))</f>
        <v>0</v>
      </c>
      <c r="W163" s="167">
        <f t="shared" si="41"/>
        <v>0</v>
      </c>
      <c r="X163" s="167">
        <f t="shared" si="42"/>
        <v>0</v>
      </c>
      <c r="Y163" s="209">
        <v>1</v>
      </c>
      <c r="Z163" s="167">
        <f t="shared" si="43"/>
        <v>0</v>
      </c>
      <c r="AA163" s="167">
        <f t="shared" si="44"/>
        <v>0</v>
      </c>
      <c r="AB163" s="167">
        <f t="shared" si="45"/>
        <v>0</v>
      </c>
      <c r="AC163" s="195">
        <f t="shared" si="38"/>
        <v>0</v>
      </c>
      <c r="AD163" s="192">
        <f t="shared" si="46"/>
        <v>0</v>
      </c>
      <c r="AE163" s="192">
        <f t="shared" si="47"/>
        <v>0</v>
      </c>
      <c r="AF163" s="192">
        <f t="shared" si="48"/>
        <v>0</v>
      </c>
    </row>
    <row r="164" spans="1:32" x14ac:dyDescent="0.25">
      <c r="A164" s="196" t="b">
        <f t="shared" si="39"/>
        <v>0</v>
      </c>
      <c r="B164" s="201"/>
      <c r="C164" s="202"/>
      <c r="D164" s="202"/>
      <c r="E164" s="202"/>
      <c r="F164" s="202"/>
      <c r="G164" s="201"/>
      <c r="H164" s="127" t="str">
        <f t="shared" si="35"/>
        <v>Agr ungültig</v>
      </c>
      <c r="I164" s="127" t="str">
        <f t="shared" si="36"/>
        <v>Agr ungültig</v>
      </c>
      <c r="J164" s="202" t="str">
        <f t="shared" si="37"/>
        <v>Agr ungültig</v>
      </c>
      <c r="K164" s="197" t="str">
        <f>IF(D_SAV!$C164&lt;=2005,"ja","nein")</f>
        <v>ja</v>
      </c>
      <c r="L164" s="201" t="str">
        <f>IFERROR(VLOOKUP(D_SAV!$B164,A_Stammdaten!$I$6:$K$105,3,FALSE),"")</f>
        <v/>
      </c>
      <c r="M164" s="206"/>
      <c r="N164" s="206"/>
      <c r="O164" s="207"/>
      <c r="P164" s="207"/>
      <c r="Q164" s="207"/>
      <c r="R164" s="207"/>
      <c r="S164" s="194">
        <f>IF(V164=0,0,IF(A_Stammdaten!$B$12-$C164&lt;0,0,SUM(D_SAV!P164:Q164)-D_SAV!R164))</f>
        <v>0</v>
      </c>
      <c r="T164" s="207"/>
      <c r="U164" s="194">
        <f t="shared" si="40"/>
        <v>0</v>
      </c>
      <c r="V164" s="240">
        <f>IF(OR($B164=0,$C164=0,$J164=0,$J164="Agr ungültig"),0,IF($J164="keine","keine",IF(A_Stammdaten!$B$12-$C164&lt;0,0,MAX(0,$J164-(A_Stammdaten!$B$12-D_SAV!$C164)))))</f>
        <v>0</v>
      </c>
      <c r="W164" s="167">
        <f t="shared" si="41"/>
        <v>0</v>
      </c>
      <c r="X164" s="167">
        <f t="shared" si="42"/>
        <v>0</v>
      </c>
      <c r="Y164" s="209">
        <v>1</v>
      </c>
      <c r="Z164" s="167">
        <f t="shared" si="43"/>
        <v>0</v>
      </c>
      <c r="AA164" s="167">
        <f t="shared" si="44"/>
        <v>0</v>
      </c>
      <c r="AB164" s="167">
        <f t="shared" si="45"/>
        <v>0</v>
      </c>
      <c r="AC164" s="195">
        <f t="shared" si="38"/>
        <v>0</v>
      </c>
      <c r="AD164" s="192">
        <f t="shared" si="46"/>
        <v>0</v>
      </c>
      <c r="AE164" s="192">
        <f t="shared" si="47"/>
        <v>0</v>
      </c>
      <c r="AF164" s="192">
        <f t="shared" si="48"/>
        <v>0</v>
      </c>
    </row>
    <row r="165" spans="1:32" x14ac:dyDescent="0.25">
      <c r="A165" s="196" t="b">
        <f t="shared" si="39"/>
        <v>0</v>
      </c>
      <c r="B165" s="201"/>
      <c r="C165" s="202"/>
      <c r="D165" s="202"/>
      <c r="E165" s="202"/>
      <c r="F165" s="202"/>
      <c r="G165" s="201"/>
      <c r="H165" s="127" t="str">
        <f t="shared" si="35"/>
        <v>Agr ungültig</v>
      </c>
      <c r="I165" s="127" t="str">
        <f t="shared" si="36"/>
        <v>Agr ungültig</v>
      </c>
      <c r="J165" s="202" t="str">
        <f t="shared" si="37"/>
        <v>Agr ungültig</v>
      </c>
      <c r="K165" s="197" t="str">
        <f>IF(D_SAV!$C165&lt;=2005,"ja","nein")</f>
        <v>ja</v>
      </c>
      <c r="L165" s="201" t="str">
        <f>IFERROR(VLOOKUP(D_SAV!$B165,A_Stammdaten!$I$6:$K$105,3,FALSE),"")</f>
        <v/>
      </c>
      <c r="M165" s="206"/>
      <c r="N165" s="206"/>
      <c r="O165" s="207"/>
      <c r="P165" s="207"/>
      <c r="Q165" s="207"/>
      <c r="R165" s="207"/>
      <c r="S165" s="194">
        <f>IF(V165=0,0,IF(A_Stammdaten!$B$12-$C165&lt;0,0,SUM(D_SAV!P165:Q165)-D_SAV!R165))</f>
        <v>0</v>
      </c>
      <c r="T165" s="207"/>
      <c r="U165" s="194">
        <f t="shared" si="40"/>
        <v>0</v>
      </c>
      <c r="V165" s="240">
        <f>IF(OR($B165=0,$C165=0,$J165=0,$J165="Agr ungültig"),0,IF($J165="keine","keine",IF(A_Stammdaten!$B$12-$C165&lt;0,0,MAX(0,$J165-(A_Stammdaten!$B$12-D_SAV!$C165)))))</f>
        <v>0</v>
      </c>
      <c r="W165" s="167">
        <f t="shared" si="41"/>
        <v>0</v>
      </c>
      <c r="X165" s="167">
        <f t="shared" si="42"/>
        <v>0</v>
      </c>
      <c r="Y165" s="209">
        <v>1</v>
      </c>
      <c r="Z165" s="167">
        <f t="shared" si="43"/>
        <v>0</v>
      </c>
      <c r="AA165" s="167">
        <f t="shared" si="44"/>
        <v>0</v>
      </c>
      <c r="AB165" s="167">
        <f t="shared" si="45"/>
        <v>0</v>
      </c>
      <c r="AC165" s="195">
        <f t="shared" si="38"/>
        <v>0</v>
      </c>
      <c r="AD165" s="192">
        <f t="shared" si="46"/>
        <v>0</v>
      </c>
      <c r="AE165" s="192">
        <f t="shared" si="47"/>
        <v>0</v>
      </c>
      <c r="AF165" s="192">
        <f t="shared" si="48"/>
        <v>0</v>
      </c>
    </row>
    <row r="166" spans="1:32" x14ac:dyDescent="0.25">
      <c r="A166" s="198" t="b">
        <f t="shared" si="39"/>
        <v>0</v>
      </c>
      <c r="B166" s="204"/>
      <c r="C166" s="205"/>
      <c r="D166" s="205"/>
      <c r="E166" s="205"/>
      <c r="F166" s="205"/>
      <c r="G166" s="204"/>
      <c r="H166" s="127" t="str">
        <f t="shared" ref="H166:H229" si="49">IFERROR(VLOOKUP($G166,AnlGrTabelle,2,FALSE),"Agr ungültig")</f>
        <v>Agr ungültig</v>
      </c>
      <c r="I166" s="127" t="str">
        <f t="shared" ref="I166:I229" si="50">IFERROR(VLOOKUP($G166,AnlGrTabelle,3,FALSE),"Agr ungültig")</f>
        <v>Agr ungültig</v>
      </c>
      <c r="J166" s="205" t="str">
        <f t="shared" ref="J166:J229" si="51">IFERROR(VLOOKUP($G166,AnlGrTabelle,4,FALSE),"Agr ungültig")</f>
        <v>Agr ungültig</v>
      </c>
      <c r="K166" s="197" t="str">
        <f>IF(D_SAV!$C166&lt;=2005,"ja","nein")</f>
        <v>ja</v>
      </c>
      <c r="L166" s="204" t="str">
        <f>IFERROR(VLOOKUP(D_SAV!$B166,A_Stammdaten!$I$6:$K$105,3,FALSE),"")</f>
        <v/>
      </c>
      <c r="M166" s="208"/>
      <c r="N166" s="208"/>
      <c r="O166" s="207"/>
      <c r="P166" s="207"/>
      <c r="Q166" s="207"/>
      <c r="R166" s="207"/>
      <c r="S166" s="194">
        <f>IF(V166=0,0,IF(A_Stammdaten!$B$12-$C166&lt;0,0,SUM(D_SAV!P166:Q166)-D_SAV!R166))</f>
        <v>0</v>
      </c>
      <c r="T166" s="207"/>
      <c r="U166" s="194">
        <f t="shared" si="40"/>
        <v>0</v>
      </c>
      <c r="V166" s="240">
        <f>IF(OR($B166=0,$C166=0,$J166=0,$J166="Agr ungültig"),0,IF($J166="keine","keine",IF(A_Stammdaten!$B$12-$C166&lt;0,0,MAX(0,$J166-(A_Stammdaten!$B$12-D_SAV!$C166)))))</f>
        <v>0</v>
      </c>
      <c r="W166" s="167">
        <f t="shared" si="41"/>
        <v>0</v>
      </c>
      <c r="X166" s="167">
        <f t="shared" si="42"/>
        <v>0</v>
      </c>
      <c r="Y166" s="209">
        <v>1</v>
      </c>
      <c r="Z166" s="167">
        <f t="shared" si="43"/>
        <v>0</v>
      </c>
      <c r="AA166" s="167">
        <f t="shared" si="44"/>
        <v>0</v>
      </c>
      <c r="AB166" s="167">
        <f t="shared" si="45"/>
        <v>0</v>
      </c>
      <c r="AC166" s="195">
        <f t="shared" ref="AC166:AC229" si="52">IFERROR(IF(VLOOKUP($G166,AnlGrTabelle,5,FALSE)="keine",1,IFERROR(VLOOKUP($C166,TNWFaktoren,VLOOKUP($G166,AnlGrTabelle,5,FALSE)+5,FALSE),0)),0)</f>
        <v>0</v>
      </c>
      <c r="AD166" s="192">
        <f t="shared" si="46"/>
        <v>0</v>
      </c>
      <c r="AE166" s="192">
        <f t="shared" si="47"/>
        <v>0</v>
      </c>
      <c r="AF166" s="192">
        <f t="shared" si="48"/>
        <v>0</v>
      </c>
    </row>
    <row r="167" spans="1:32" x14ac:dyDescent="0.25">
      <c r="A167" s="196" t="b">
        <f t="shared" si="39"/>
        <v>0</v>
      </c>
      <c r="B167" s="201"/>
      <c r="C167" s="202"/>
      <c r="D167" s="202"/>
      <c r="E167" s="202"/>
      <c r="F167" s="202"/>
      <c r="G167" s="201"/>
      <c r="H167" s="127" t="str">
        <f t="shared" si="49"/>
        <v>Agr ungültig</v>
      </c>
      <c r="I167" s="127" t="str">
        <f t="shared" si="50"/>
        <v>Agr ungültig</v>
      </c>
      <c r="J167" s="202" t="str">
        <f t="shared" si="51"/>
        <v>Agr ungültig</v>
      </c>
      <c r="K167" s="197" t="str">
        <f>IF(D_SAV!$C167&lt;=2005,"ja","nein")</f>
        <v>ja</v>
      </c>
      <c r="L167" s="201" t="str">
        <f>IFERROR(VLOOKUP(D_SAV!$B167,A_Stammdaten!$I$6:$K$105,3,FALSE),"")</f>
        <v/>
      </c>
      <c r="M167" s="206"/>
      <c r="N167" s="206"/>
      <c r="O167" s="207"/>
      <c r="P167" s="207"/>
      <c r="Q167" s="207"/>
      <c r="R167" s="207"/>
      <c r="S167" s="194">
        <f>IF(V167=0,0,IF(A_Stammdaten!$B$12-$C167&lt;0,0,SUM(D_SAV!P167:Q167)-D_SAV!R167))</f>
        <v>0</v>
      </c>
      <c r="T167" s="207"/>
      <c r="U167" s="194">
        <f t="shared" si="40"/>
        <v>0</v>
      </c>
      <c r="V167" s="240">
        <f>IF(OR($B167=0,$C167=0,$J167=0,$J167="Agr ungültig"),0,IF($J167="keine","keine",IF(A_Stammdaten!$B$12-$C167&lt;0,0,MAX(0,$J167-(A_Stammdaten!$B$12-D_SAV!$C167)))))</f>
        <v>0</v>
      </c>
      <c r="W167" s="167">
        <f t="shared" si="41"/>
        <v>0</v>
      </c>
      <c r="X167" s="167">
        <f t="shared" si="42"/>
        <v>0</v>
      </c>
      <c r="Y167" s="209">
        <v>1</v>
      </c>
      <c r="Z167" s="167">
        <f t="shared" si="43"/>
        <v>0</v>
      </c>
      <c r="AA167" s="167">
        <f t="shared" si="44"/>
        <v>0</v>
      </c>
      <c r="AB167" s="167">
        <f t="shared" si="45"/>
        <v>0</v>
      </c>
      <c r="AC167" s="195">
        <f t="shared" si="52"/>
        <v>0</v>
      </c>
      <c r="AD167" s="192">
        <f t="shared" si="46"/>
        <v>0</v>
      </c>
      <c r="AE167" s="192">
        <f t="shared" si="47"/>
        <v>0</v>
      </c>
      <c r="AF167" s="192">
        <f t="shared" si="48"/>
        <v>0</v>
      </c>
    </row>
    <row r="168" spans="1:32" x14ac:dyDescent="0.25">
      <c r="A168" s="196" t="b">
        <f t="shared" si="39"/>
        <v>0</v>
      </c>
      <c r="B168" s="201"/>
      <c r="C168" s="202"/>
      <c r="D168" s="202"/>
      <c r="E168" s="202"/>
      <c r="F168" s="202"/>
      <c r="G168" s="201"/>
      <c r="H168" s="127" t="str">
        <f t="shared" si="49"/>
        <v>Agr ungültig</v>
      </c>
      <c r="I168" s="127" t="str">
        <f t="shared" si="50"/>
        <v>Agr ungültig</v>
      </c>
      <c r="J168" s="202" t="str">
        <f t="shared" si="51"/>
        <v>Agr ungültig</v>
      </c>
      <c r="K168" s="197" t="str">
        <f>IF(D_SAV!$C168&lt;=2005,"ja","nein")</f>
        <v>ja</v>
      </c>
      <c r="L168" s="201" t="str">
        <f>IFERROR(VLOOKUP(D_SAV!$B168,A_Stammdaten!$I$6:$K$105,3,FALSE),"")</f>
        <v/>
      </c>
      <c r="M168" s="206"/>
      <c r="N168" s="206"/>
      <c r="O168" s="207"/>
      <c r="P168" s="207"/>
      <c r="Q168" s="207"/>
      <c r="R168" s="207"/>
      <c r="S168" s="194">
        <f>IF(V168=0,0,IF(A_Stammdaten!$B$12-$C168&lt;0,0,SUM(D_SAV!P168:Q168)-D_SAV!R168))</f>
        <v>0</v>
      </c>
      <c r="T168" s="207"/>
      <c r="U168" s="194">
        <f t="shared" si="40"/>
        <v>0</v>
      </c>
      <c r="V168" s="240">
        <f>IF(OR($B168=0,$C168=0,$J168=0,$J168="Agr ungültig"),0,IF($J168="keine","keine",IF(A_Stammdaten!$B$12-$C168&lt;0,0,MAX(0,$J168-(A_Stammdaten!$B$12-D_SAV!$C168)))))</f>
        <v>0</v>
      </c>
      <c r="W168" s="167">
        <f t="shared" si="41"/>
        <v>0</v>
      </c>
      <c r="X168" s="167">
        <f t="shared" si="42"/>
        <v>0</v>
      </c>
      <c r="Y168" s="209">
        <v>1</v>
      </c>
      <c r="Z168" s="167">
        <f t="shared" si="43"/>
        <v>0</v>
      </c>
      <c r="AA168" s="167">
        <f t="shared" si="44"/>
        <v>0</v>
      </c>
      <c r="AB168" s="167">
        <f t="shared" si="45"/>
        <v>0</v>
      </c>
      <c r="AC168" s="195">
        <f t="shared" si="52"/>
        <v>0</v>
      </c>
      <c r="AD168" s="192">
        <f t="shared" si="46"/>
        <v>0</v>
      </c>
      <c r="AE168" s="192">
        <f t="shared" si="47"/>
        <v>0</v>
      </c>
      <c r="AF168" s="192">
        <f t="shared" si="48"/>
        <v>0</v>
      </c>
    </row>
    <row r="169" spans="1:32" x14ac:dyDescent="0.25">
      <c r="A169" s="198" t="b">
        <f t="shared" si="39"/>
        <v>0</v>
      </c>
      <c r="B169" s="204"/>
      <c r="C169" s="205"/>
      <c r="D169" s="205"/>
      <c r="E169" s="205"/>
      <c r="F169" s="205"/>
      <c r="G169" s="204"/>
      <c r="H169" s="127" t="str">
        <f t="shared" si="49"/>
        <v>Agr ungültig</v>
      </c>
      <c r="I169" s="127" t="str">
        <f t="shared" si="50"/>
        <v>Agr ungültig</v>
      </c>
      <c r="J169" s="205" t="str">
        <f t="shared" si="51"/>
        <v>Agr ungültig</v>
      </c>
      <c r="K169" s="197" t="str">
        <f>IF(D_SAV!$C169&lt;=2005,"ja","nein")</f>
        <v>ja</v>
      </c>
      <c r="L169" s="204" t="str">
        <f>IFERROR(VLOOKUP(D_SAV!$B169,A_Stammdaten!$I$6:$K$105,3,FALSE),"")</f>
        <v/>
      </c>
      <c r="M169" s="208"/>
      <c r="N169" s="208"/>
      <c r="O169" s="207"/>
      <c r="P169" s="207"/>
      <c r="Q169" s="207"/>
      <c r="R169" s="207"/>
      <c r="S169" s="194">
        <f>IF(V169=0,0,IF(A_Stammdaten!$B$12-$C169&lt;0,0,SUM(D_SAV!P169:Q169)-D_SAV!R169))</f>
        <v>0</v>
      </c>
      <c r="T169" s="207"/>
      <c r="U169" s="194">
        <f t="shared" si="40"/>
        <v>0</v>
      </c>
      <c r="V169" s="240">
        <f>IF(OR($B169=0,$C169=0,$J169=0,$J169="Agr ungültig"),0,IF($J169="keine","keine",IF(A_Stammdaten!$B$12-$C169&lt;0,0,MAX(0,$J169-(A_Stammdaten!$B$12-D_SAV!$C169)))))</f>
        <v>0</v>
      </c>
      <c r="W169" s="167">
        <f t="shared" si="41"/>
        <v>0</v>
      </c>
      <c r="X169" s="167">
        <f t="shared" si="42"/>
        <v>0</v>
      </c>
      <c r="Y169" s="209">
        <v>1</v>
      </c>
      <c r="Z169" s="167">
        <f t="shared" si="43"/>
        <v>0</v>
      </c>
      <c r="AA169" s="167">
        <f t="shared" si="44"/>
        <v>0</v>
      </c>
      <c r="AB169" s="167">
        <f t="shared" si="45"/>
        <v>0</v>
      </c>
      <c r="AC169" s="195">
        <f t="shared" si="52"/>
        <v>0</v>
      </c>
      <c r="AD169" s="192">
        <f t="shared" si="46"/>
        <v>0</v>
      </c>
      <c r="AE169" s="192">
        <f t="shared" si="47"/>
        <v>0</v>
      </c>
      <c r="AF169" s="192">
        <f t="shared" si="48"/>
        <v>0</v>
      </c>
    </row>
    <row r="170" spans="1:32" x14ac:dyDescent="0.25">
      <c r="A170" s="196" t="b">
        <f t="shared" si="39"/>
        <v>0</v>
      </c>
      <c r="B170" s="201"/>
      <c r="C170" s="202"/>
      <c r="D170" s="202"/>
      <c r="E170" s="202"/>
      <c r="F170" s="202"/>
      <c r="G170" s="201"/>
      <c r="H170" s="127" t="str">
        <f t="shared" si="49"/>
        <v>Agr ungültig</v>
      </c>
      <c r="I170" s="127" t="str">
        <f t="shared" si="50"/>
        <v>Agr ungültig</v>
      </c>
      <c r="J170" s="202" t="str">
        <f t="shared" si="51"/>
        <v>Agr ungültig</v>
      </c>
      <c r="K170" s="197" t="str">
        <f>IF(D_SAV!$C170&lt;=2005,"ja","nein")</f>
        <v>ja</v>
      </c>
      <c r="L170" s="201" t="str">
        <f>IFERROR(VLOOKUP(D_SAV!$B170,A_Stammdaten!$I$6:$K$105,3,FALSE),"")</f>
        <v/>
      </c>
      <c r="M170" s="206"/>
      <c r="N170" s="206"/>
      <c r="O170" s="207"/>
      <c r="P170" s="207"/>
      <c r="Q170" s="207"/>
      <c r="R170" s="207"/>
      <c r="S170" s="194">
        <f>IF(V170=0,0,IF(A_Stammdaten!$B$12-$C170&lt;0,0,SUM(D_SAV!P170:Q170)-D_SAV!R170))</f>
        <v>0</v>
      </c>
      <c r="T170" s="207"/>
      <c r="U170" s="194">
        <f t="shared" si="40"/>
        <v>0</v>
      </c>
      <c r="V170" s="240">
        <f>IF(OR($B170=0,$C170=0,$J170=0,$J170="Agr ungültig"),0,IF($J170="keine","keine",IF(A_Stammdaten!$B$12-$C170&lt;0,0,MAX(0,$J170-(A_Stammdaten!$B$12-D_SAV!$C170)))))</f>
        <v>0</v>
      </c>
      <c r="W170" s="167">
        <f t="shared" si="41"/>
        <v>0</v>
      </c>
      <c r="X170" s="167">
        <f t="shared" si="42"/>
        <v>0</v>
      </c>
      <c r="Y170" s="209">
        <v>1</v>
      </c>
      <c r="Z170" s="167">
        <f t="shared" si="43"/>
        <v>0</v>
      </c>
      <c r="AA170" s="167">
        <f t="shared" si="44"/>
        <v>0</v>
      </c>
      <c r="AB170" s="167">
        <f t="shared" si="45"/>
        <v>0</v>
      </c>
      <c r="AC170" s="195">
        <f t="shared" si="52"/>
        <v>0</v>
      </c>
      <c r="AD170" s="192">
        <f t="shared" si="46"/>
        <v>0</v>
      </c>
      <c r="AE170" s="192">
        <f t="shared" si="47"/>
        <v>0</v>
      </c>
      <c r="AF170" s="192">
        <f t="shared" si="48"/>
        <v>0</v>
      </c>
    </row>
    <row r="171" spans="1:32" x14ac:dyDescent="0.25">
      <c r="A171" s="196" t="b">
        <f t="shared" si="39"/>
        <v>0</v>
      </c>
      <c r="B171" s="201"/>
      <c r="C171" s="202"/>
      <c r="D171" s="202"/>
      <c r="E171" s="202"/>
      <c r="F171" s="202"/>
      <c r="G171" s="201"/>
      <c r="H171" s="127" t="str">
        <f t="shared" si="49"/>
        <v>Agr ungültig</v>
      </c>
      <c r="I171" s="127" t="str">
        <f t="shared" si="50"/>
        <v>Agr ungültig</v>
      </c>
      <c r="J171" s="202" t="str">
        <f t="shared" si="51"/>
        <v>Agr ungültig</v>
      </c>
      <c r="K171" s="197" t="str">
        <f>IF(D_SAV!$C171&lt;=2005,"ja","nein")</f>
        <v>ja</v>
      </c>
      <c r="L171" s="201" t="str">
        <f>IFERROR(VLOOKUP(D_SAV!$B171,A_Stammdaten!$I$6:$K$105,3,FALSE),"")</f>
        <v/>
      </c>
      <c r="M171" s="206"/>
      <c r="N171" s="206"/>
      <c r="O171" s="207"/>
      <c r="P171" s="207"/>
      <c r="Q171" s="207"/>
      <c r="R171" s="207"/>
      <c r="S171" s="194">
        <f>IF(V171=0,0,IF(A_Stammdaten!$B$12-$C171&lt;0,0,SUM(D_SAV!P171:Q171)-D_SAV!R171))</f>
        <v>0</v>
      </c>
      <c r="T171" s="207"/>
      <c r="U171" s="194">
        <f t="shared" si="40"/>
        <v>0</v>
      </c>
      <c r="V171" s="240">
        <f>IF(OR($B171=0,$C171=0,$J171=0,$J171="Agr ungültig"),0,IF($J171="keine","keine",IF(A_Stammdaten!$B$12-$C171&lt;0,0,MAX(0,$J171-(A_Stammdaten!$B$12-D_SAV!$C171)))))</f>
        <v>0</v>
      </c>
      <c r="W171" s="167">
        <f t="shared" si="41"/>
        <v>0</v>
      </c>
      <c r="X171" s="167">
        <f t="shared" si="42"/>
        <v>0</v>
      </c>
      <c r="Y171" s="209">
        <v>1</v>
      </c>
      <c r="Z171" s="167">
        <f t="shared" si="43"/>
        <v>0</v>
      </c>
      <c r="AA171" s="167">
        <f t="shared" si="44"/>
        <v>0</v>
      </c>
      <c r="AB171" s="167">
        <f t="shared" si="45"/>
        <v>0</v>
      </c>
      <c r="AC171" s="195">
        <f t="shared" si="52"/>
        <v>0</v>
      </c>
      <c r="AD171" s="192">
        <f t="shared" si="46"/>
        <v>0</v>
      </c>
      <c r="AE171" s="192">
        <f t="shared" si="47"/>
        <v>0</v>
      </c>
      <c r="AF171" s="192">
        <f t="shared" si="48"/>
        <v>0</v>
      </c>
    </row>
    <row r="172" spans="1:32" x14ac:dyDescent="0.25">
      <c r="A172" s="198" t="b">
        <f t="shared" si="39"/>
        <v>0</v>
      </c>
      <c r="B172" s="204"/>
      <c r="C172" s="205"/>
      <c r="D172" s="205"/>
      <c r="E172" s="205"/>
      <c r="F172" s="205"/>
      <c r="G172" s="204"/>
      <c r="H172" s="127" t="str">
        <f t="shared" si="49"/>
        <v>Agr ungültig</v>
      </c>
      <c r="I172" s="127" t="str">
        <f t="shared" si="50"/>
        <v>Agr ungültig</v>
      </c>
      <c r="J172" s="205" t="str">
        <f t="shared" si="51"/>
        <v>Agr ungültig</v>
      </c>
      <c r="K172" s="197" t="str">
        <f>IF(D_SAV!$C172&lt;=2005,"ja","nein")</f>
        <v>ja</v>
      </c>
      <c r="L172" s="204" t="str">
        <f>IFERROR(VLOOKUP(D_SAV!$B172,A_Stammdaten!$I$6:$K$105,3,FALSE),"")</f>
        <v/>
      </c>
      <c r="M172" s="208"/>
      <c r="N172" s="208"/>
      <c r="O172" s="207"/>
      <c r="P172" s="207"/>
      <c r="Q172" s="207"/>
      <c r="R172" s="207"/>
      <c r="S172" s="194">
        <f>IF(V172=0,0,IF(A_Stammdaten!$B$12-$C172&lt;0,0,SUM(D_SAV!P172:Q172)-D_SAV!R172))</f>
        <v>0</v>
      </c>
      <c r="T172" s="207"/>
      <c r="U172" s="194">
        <f t="shared" si="40"/>
        <v>0</v>
      </c>
      <c r="V172" s="240">
        <f>IF(OR($B172=0,$C172=0,$J172=0,$J172="Agr ungültig"),0,IF($J172="keine","keine",IF(A_Stammdaten!$B$12-$C172&lt;0,0,MAX(0,$J172-(A_Stammdaten!$B$12-D_SAV!$C172)))))</f>
        <v>0</v>
      </c>
      <c r="W172" s="167">
        <f t="shared" si="41"/>
        <v>0</v>
      </c>
      <c r="X172" s="167">
        <f t="shared" si="42"/>
        <v>0</v>
      </c>
      <c r="Y172" s="209">
        <v>1</v>
      </c>
      <c r="Z172" s="167">
        <f t="shared" si="43"/>
        <v>0</v>
      </c>
      <c r="AA172" s="167">
        <f t="shared" si="44"/>
        <v>0</v>
      </c>
      <c r="AB172" s="167">
        <f t="shared" si="45"/>
        <v>0</v>
      </c>
      <c r="AC172" s="195">
        <f t="shared" si="52"/>
        <v>0</v>
      </c>
      <c r="AD172" s="192">
        <f t="shared" si="46"/>
        <v>0</v>
      </c>
      <c r="AE172" s="192">
        <f t="shared" si="47"/>
        <v>0</v>
      </c>
      <c r="AF172" s="192">
        <f t="shared" si="48"/>
        <v>0</v>
      </c>
    </row>
    <row r="173" spans="1:32" x14ac:dyDescent="0.25">
      <c r="A173" s="196" t="b">
        <f t="shared" si="39"/>
        <v>0</v>
      </c>
      <c r="B173" s="201"/>
      <c r="C173" s="202"/>
      <c r="D173" s="202"/>
      <c r="E173" s="202"/>
      <c r="F173" s="202"/>
      <c r="G173" s="201"/>
      <c r="H173" s="127" t="str">
        <f t="shared" si="49"/>
        <v>Agr ungültig</v>
      </c>
      <c r="I173" s="127" t="str">
        <f t="shared" si="50"/>
        <v>Agr ungültig</v>
      </c>
      <c r="J173" s="202" t="str">
        <f t="shared" si="51"/>
        <v>Agr ungültig</v>
      </c>
      <c r="K173" s="197" t="str">
        <f>IF(D_SAV!$C173&lt;=2005,"ja","nein")</f>
        <v>ja</v>
      </c>
      <c r="L173" s="201" t="str">
        <f>IFERROR(VLOOKUP(D_SAV!$B173,A_Stammdaten!$I$6:$K$105,3,FALSE),"")</f>
        <v/>
      </c>
      <c r="M173" s="206"/>
      <c r="N173" s="206"/>
      <c r="O173" s="207"/>
      <c r="P173" s="207"/>
      <c r="Q173" s="207"/>
      <c r="R173" s="207"/>
      <c r="S173" s="194">
        <f>IF(V173=0,0,IF(A_Stammdaten!$B$12-$C173&lt;0,0,SUM(D_SAV!P173:Q173)-D_SAV!R173))</f>
        <v>0</v>
      </c>
      <c r="T173" s="207"/>
      <c r="U173" s="194">
        <f t="shared" si="40"/>
        <v>0</v>
      </c>
      <c r="V173" s="240">
        <f>IF(OR($B173=0,$C173=0,$J173=0,$J173="Agr ungültig"),0,IF($J173="keine","keine",IF(A_Stammdaten!$B$12-$C173&lt;0,0,MAX(0,$J173-(A_Stammdaten!$B$12-D_SAV!$C173)))))</f>
        <v>0</v>
      </c>
      <c r="W173" s="167">
        <f t="shared" si="41"/>
        <v>0</v>
      </c>
      <c r="X173" s="167">
        <f t="shared" si="42"/>
        <v>0</v>
      </c>
      <c r="Y173" s="209">
        <v>1</v>
      </c>
      <c r="Z173" s="167">
        <f t="shared" si="43"/>
        <v>0</v>
      </c>
      <c r="AA173" s="167">
        <f t="shared" si="44"/>
        <v>0</v>
      </c>
      <c r="AB173" s="167">
        <f t="shared" si="45"/>
        <v>0</v>
      </c>
      <c r="AC173" s="195">
        <f t="shared" si="52"/>
        <v>0</v>
      </c>
      <c r="AD173" s="192">
        <f t="shared" si="46"/>
        <v>0</v>
      </c>
      <c r="AE173" s="192">
        <f t="shared" si="47"/>
        <v>0</v>
      </c>
      <c r="AF173" s="192">
        <f t="shared" si="48"/>
        <v>0</v>
      </c>
    </row>
    <row r="174" spans="1:32" x14ac:dyDescent="0.25">
      <c r="A174" s="196" t="b">
        <f t="shared" si="39"/>
        <v>0</v>
      </c>
      <c r="B174" s="201"/>
      <c r="C174" s="202"/>
      <c r="D174" s="202"/>
      <c r="E174" s="202"/>
      <c r="F174" s="202"/>
      <c r="G174" s="201"/>
      <c r="H174" s="127" t="str">
        <f t="shared" si="49"/>
        <v>Agr ungültig</v>
      </c>
      <c r="I174" s="127" t="str">
        <f t="shared" si="50"/>
        <v>Agr ungültig</v>
      </c>
      <c r="J174" s="202" t="str">
        <f t="shared" si="51"/>
        <v>Agr ungültig</v>
      </c>
      <c r="K174" s="197" t="str">
        <f>IF(D_SAV!$C174&lt;=2005,"ja","nein")</f>
        <v>ja</v>
      </c>
      <c r="L174" s="201" t="str">
        <f>IFERROR(VLOOKUP(D_SAV!$B174,A_Stammdaten!$I$6:$K$105,3,FALSE),"")</f>
        <v/>
      </c>
      <c r="M174" s="206"/>
      <c r="N174" s="206"/>
      <c r="O174" s="207"/>
      <c r="P174" s="207"/>
      <c r="Q174" s="207"/>
      <c r="R174" s="207"/>
      <c r="S174" s="194">
        <f>IF(V174=0,0,IF(A_Stammdaten!$B$12-$C174&lt;0,0,SUM(D_SAV!P174:Q174)-D_SAV!R174))</f>
        <v>0</v>
      </c>
      <c r="T174" s="207"/>
      <c r="U174" s="194">
        <f t="shared" si="40"/>
        <v>0</v>
      </c>
      <c r="V174" s="240">
        <f>IF(OR($B174=0,$C174=0,$J174=0,$J174="Agr ungültig"),0,IF($J174="keine","keine",IF(A_Stammdaten!$B$12-$C174&lt;0,0,MAX(0,$J174-(A_Stammdaten!$B$12-D_SAV!$C174)))))</f>
        <v>0</v>
      </c>
      <c r="W174" s="167">
        <f t="shared" si="41"/>
        <v>0</v>
      </c>
      <c r="X174" s="167">
        <f t="shared" si="42"/>
        <v>0</v>
      </c>
      <c r="Y174" s="209">
        <v>1</v>
      </c>
      <c r="Z174" s="167">
        <f t="shared" si="43"/>
        <v>0</v>
      </c>
      <c r="AA174" s="167">
        <f t="shared" si="44"/>
        <v>0</v>
      </c>
      <c r="AB174" s="167">
        <f t="shared" si="45"/>
        <v>0</v>
      </c>
      <c r="AC174" s="195">
        <f t="shared" si="52"/>
        <v>0</v>
      </c>
      <c r="AD174" s="192">
        <f t="shared" si="46"/>
        <v>0</v>
      </c>
      <c r="AE174" s="192">
        <f t="shared" si="47"/>
        <v>0</v>
      </c>
      <c r="AF174" s="192">
        <f t="shared" si="48"/>
        <v>0</v>
      </c>
    </row>
    <row r="175" spans="1:32" x14ac:dyDescent="0.25">
      <c r="A175" s="198" t="b">
        <f t="shared" si="39"/>
        <v>0</v>
      </c>
      <c r="B175" s="204"/>
      <c r="C175" s="205"/>
      <c r="D175" s="205"/>
      <c r="E175" s="205"/>
      <c r="F175" s="205"/>
      <c r="G175" s="204"/>
      <c r="H175" s="127" t="str">
        <f t="shared" si="49"/>
        <v>Agr ungültig</v>
      </c>
      <c r="I175" s="127" t="str">
        <f t="shared" si="50"/>
        <v>Agr ungültig</v>
      </c>
      <c r="J175" s="205" t="str">
        <f t="shared" si="51"/>
        <v>Agr ungültig</v>
      </c>
      <c r="K175" s="197" t="str">
        <f>IF(D_SAV!$C175&lt;=2005,"ja","nein")</f>
        <v>ja</v>
      </c>
      <c r="L175" s="204" t="str">
        <f>IFERROR(VLOOKUP(D_SAV!$B175,A_Stammdaten!$I$6:$K$105,3,FALSE),"")</f>
        <v/>
      </c>
      <c r="M175" s="208"/>
      <c r="N175" s="208"/>
      <c r="O175" s="207"/>
      <c r="P175" s="207"/>
      <c r="Q175" s="207"/>
      <c r="R175" s="207"/>
      <c r="S175" s="194">
        <f>IF(V175=0,0,IF(A_Stammdaten!$B$12-$C175&lt;0,0,SUM(D_SAV!P175:Q175)-D_SAV!R175))</f>
        <v>0</v>
      </c>
      <c r="T175" s="207"/>
      <c r="U175" s="194">
        <f t="shared" si="40"/>
        <v>0</v>
      </c>
      <c r="V175" s="240">
        <f>IF(OR($B175=0,$C175=0,$J175=0,$J175="Agr ungültig"),0,IF($J175="keine","keine",IF(A_Stammdaten!$B$12-$C175&lt;0,0,MAX(0,$J175-(A_Stammdaten!$B$12-D_SAV!$C175)))))</f>
        <v>0</v>
      </c>
      <c r="W175" s="167">
        <f t="shared" si="41"/>
        <v>0</v>
      </c>
      <c r="X175" s="167">
        <f t="shared" si="42"/>
        <v>0</v>
      </c>
      <c r="Y175" s="209">
        <v>1</v>
      </c>
      <c r="Z175" s="167">
        <f t="shared" si="43"/>
        <v>0</v>
      </c>
      <c r="AA175" s="167">
        <f t="shared" si="44"/>
        <v>0</v>
      </c>
      <c r="AB175" s="167">
        <f t="shared" si="45"/>
        <v>0</v>
      </c>
      <c r="AC175" s="195">
        <f t="shared" si="52"/>
        <v>0</v>
      </c>
      <c r="AD175" s="192">
        <f t="shared" si="46"/>
        <v>0</v>
      </c>
      <c r="AE175" s="192">
        <f t="shared" si="47"/>
        <v>0</v>
      </c>
      <c r="AF175" s="192">
        <f t="shared" si="48"/>
        <v>0</v>
      </c>
    </row>
    <row r="176" spans="1:32" x14ac:dyDescent="0.25">
      <c r="A176" s="196" t="b">
        <f t="shared" si="39"/>
        <v>0</v>
      </c>
      <c r="B176" s="201"/>
      <c r="C176" s="202"/>
      <c r="D176" s="202"/>
      <c r="E176" s="202"/>
      <c r="F176" s="202"/>
      <c r="G176" s="201"/>
      <c r="H176" s="127" t="str">
        <f t="shared" si="49"/>
        <v>Agr ungültig</v>
      </c>
      <c r="I176" s="127" t="str">
        <f t="shared" si="50"/>
        <v>Agr ungültig</v>
      </c>
      <c r="J176" s="202" t="str">
        <f t="shared" si="51"/>
        <v>Agr ungültig</v>
      </c>
      <c r="K176" s="197" t="str">
        <f>IF(D_SAV!$C176&lt;=2005,"ja","nein")</f>
        <v>ja</v>
      </c>
      <c r="L176" s="201" t="str">
        <f>IFERROR(VLOOKUP(D_SAV!$B176,A_Stammdaten!$I$6:$K$105,3,FALSE),"")</f>
        <v/>
      </c>
      <c r="M176" s="206"/>
      <c r="N176" s="206"/>
      <c r="O176" s="207"/>
      <c r="P176" s="207"/>
      <c r="Q176" s="207"/>
      <c r="R176" s="207"/>
      <c r="S176" s="194">
        <f>IF(V176=0,0,IF(A_Stammdaten!$B$12-$C176&lt;0,0,SUM(D_SAV!P176:Q176)-D_SAV!R176))</f>
        <v>0</v>
      </c>
      <c r="T176" s="207"/>
      <c r="U176" s="194">
        <f t="shared" si="40"/>
        <v>0</v>
      </c>
      <c r="V176" s="240">
        <f>IF(OR($B176=0,$C176=0,$J176=0,$J176="Agr ungültig"),0,IF($J176="keine","keine",IF(A_Stammdaten!$B$12-$C176&lt;0,0,MAX(0,$J176-(A_Stammdaten!$B$12-D_SAV!$C176)))))</f>
        <v>0</v>
      </c>
      <c r="W176" s="167">
        <f t="shared" si="41"/>
        <v>0</v>
      </c>
      <c r="X176" s="167">
        <f t="shared" si="42"/>
        <v>0</v>
      </c>
      <c r="Y176" s="209">
        <v>1</v>
      </c>
      <c r="Z176" s="167">
        <f t="shared" si="43"/>
        <v>0</v>
      </c>
      <c r="AA176" s="167">
        <f t="shared" si="44"/>
        <v>0</v>
      </c>
      <c r="AB176" s="167">
        <f t="shared" si="45"/>
        <v>0</v>
      </c>
      <c r="AC176" s="195">
        <f t="shared" si="52"/>
        <v>0</v>
      </c>
      <c r="AD176" s="192">
        <f t="shared" si="46"/>
        <v>0</v>
      </c>
      <c r="AE176" s="192">
        <f t="shared" si="47"/>
        <v>0</v>
      </c>
      <c r="AF176" s="192">
        <f t="shared" si="48"/>
        <v>0</v>
      </c>
    </row>
    <row r="177" spans="1:32" x14ac:dyDescent="0.25">
      <c r="A177" s="196" t="b">
        <f t="shared" si="39"/>
        <v>0</v>
      </c>
      <c r="B177" s="201"/>
      <c r="C177" s="202"/>
      <c r="D177" s="202"/>
      <c r="E177" s="202"/>
      <c r="F177" s="202"/>
      <c r="G177" s="201"/>
      <c r="H177" s="127" t="str">
        <f t="shared" si="49"/>
        <v>Agr ungültig</v>
      </c>
      <c r="I177" s="127" t="str">
        <f t="shared" si="50"/>
        <v>Agr ungültig</v>
      </c>
      <c r="J177" s="202" t="str">
        <f t="shared" si="51"/>
        <v>Agr ungültig</v>
      </c>
      <c r="K177" s="197" t="str">
        <f>IF(D_SAV!$C177&lt;=2005,"ja","nein")</f>
        <v>ja</v>
      </c>
      <c r="L177" s="201" t="str">
        <f>IFERROR(VLOOKUP(D_SAV!$B177,A_Stammdaten!$I$6:$K$105,3,FALSE),"")</f>
        <v/>
      </c>
      <c r="M177" s="206"/>
      <c r="N177" s="206"/>
      <c r="O177" s="207"/>
      <c r="P177" s="207"/>
      <c r="Q177" s="207"/>
      <c r="R177" s="207"/>
      <c r="S177" s="194">
        <f>IF(V177=0,0,IF(A_Stammdaten!$B$12-$C177&lt;0,0,SUM(D_SAV!P177:Q177)-D_SAV!R177))</f>
        <v>0</v>
      </c>
      <c r="T177" s="207"/>
      <c r="U177" s="194">
        <f t="shared" si="40"/>
        <v>0</v>
      </c>
      <c r="V177" s="240">
        <f>IF(OR($B177=0,$C177=0,$J177=0,$J177="Agr ungültig"),0,IF($J177="keine","keine",IF(A_Stammdaten!$B$12-$C177&lt;0,0,MAX(0,$J177-(A_Stammdaten!$B$12-D_SAV!$C177)))))</f>
        <v>0</v>
      </c>
      <c r="W177" s="167">
        <f t="shared" si="41"/>
        <v>0</v>
      </c>
      <c r="X177" s="167">
        <f t="shared" si="42"/>
        <v>0</v>
      </c>
      <c r="Y177" s="209">
        <v>1</v>
      </c>
      <c r="Z177" s="167">
        <f t="shared" si="43"/>
        <v>0</v>
      </c>
      <c r="AA177" s="167">
        <f t="shared" si="44"/>
        <v>0</v>
      </c>
      <c r="AB177" s="167">
        <f t="shared" si="45"/>
        <v>0</v>
      </c>
      <c r="AC177" s="195">
        <f t="shared" si="52"/>
        <v>0</v>
      </c>
      <c r="AD177" s="192">
        <f t="shared" si="46"/>
        <v>0</v>
      </c>
      <c r="AE177" s="192">
        <f t="shared" si="47"/>
        <v>0</v>
      </c>
      <c r="AF177" s="192">
        <f t="shared" si="48"/>
        <v>0</v>
      </c>
    </row>
    <row r="178" spans="1:32" x14ac:dyDescent="0.25">
      <c r="A178" s="198" t="b">
        <f t="shared" si="39"/>
        <v>0</v>
      </c>
      <c r="B178" s="204"/>
      <c r="C178" s="205"/>
      <c r="D178" s="205"/>
      <c r="E178" s="205"/>
      <c r="F178" s="205"/>
      <c r="G178" s="204"/>
      <c r="H178" s="127" t="str">
        <f t="shared" si="49"/>
        <v>Agr ungültig</v>
      </c>
      <c r="I178" s="127" t="str">
        <f t="shared" si="50"/>
        <v>Agr ungültig</v>
      </c>
      <c r="J178" s="205" t="str">
        <f t="shared" si="51"/>
        <v>Agr ungültig</v>
      </c>
      <c r="K178" s="197" t="str">
        <f>IF(D_SAV!$C178&lt;=2005,"ja","nein")</f>
        <v>ja</v>
      </c>
      <c r="L178" s="204" t="str">
        <f>IFERROR(VLOOKUP(D_SAV!$B178,A_Stammdaten!$I$6:$K$105,3,FALSE),"")</f>
        <v/>
      </c>
      <c r="M178" s="208"/>
      <c r="N178" s="208"/>
      <c r="O178" s="207"/>
      <c r="P178" s="207"/>
      <c r="Q178" s="207"/>
      <c r="R178" s="207"/>
      <c r="S178" s="194">
        <f>IF(V178=0,0,IF(A_Stammdaten!$B$12-$C178&lt;0,0,SUM(D_SAV!P178:Q178)-D_SAV!R178))</f>
        <v>0</v>
      </c>
      <c r="T178" s="207"/>
      <c r="U178" s="194">
        <f t="shared" si="40"/>
        <v>0</v>
      </c>
      <c r="V178" s="240">
        <f>IF(OR($B178=0,$C178=0,$J178=0,$J178="Agr ungültig"),0,IF($J178="keine","keine",IF(A_Stammdaten!$B$12-$C178&lt;0,0,MAX(0,$J178-(A_Stammdaten!$B$12-D_SAV!$C178)))))</f>
        <v>0</v>
      </c>
      <c r="W178" s="167">
        <f t="shared" si="41"/>
        <v>0</v>
      </c>
      <c r="X178" s="167">
        <f t="shared" si="42"/>
        <v>0</v>
      </c>
      <c r="Y178" s="209">
        <v>1</v>
      </c>
      <c r="Z178" s="167">
        <f t="shared" si="43"/>
        <v>0</v>
      </c>
      <c r="AA178" s="167">
        <f t="shared" si="44"/>
        <v>0</v>
      </c>
      <c r="AB178" s="167">
        <f t="shared" si="45"/>
        <v>0</v>
      </c>
      <c r="AC178" s="195">
        <f t="shared" si="52"/>
        <v>0</v>
      </c>
      <c r="AD178" s="192">
        <f t="shared" si="46"/>
        <v>0</v>
      </c>
      <c r="AE178" s="192">
        <f t="shared" si="47"/>
        <v>0</v>
      </c>
      <c r="AF178" s="192">
        <f t="shared" si="48"/>
        <v>0</v>
      </c>
    </row>
    <row r="179" spans="1:32" x14ac:dyDescent="0.25">
      <c r="A179" s="196" t="b">
        <f t="shared" si="39"/>
        <v>0</v>
      </c>
      <c r="B179" s="201"/>
      <c r="C179" s="202"/>
      <c r="D179" s="202"/>
      <c r="E179" s="202"/>
      <c r="F179" s="202"/>
      <c r="G179" s="201"/>
      <c r="H179" s="127" t="str">
        <f t="shared" si="49"/>
        <v>Agr ungültig</v>
      </c>
      <c r="I179" s="127" t="str">
        <f t="shared" si="50"/>
        <v>Agr ungültig</v>
      </c>
      <c r="J179" s="202" t="str">
        <f t="shared" si="51"/>
        <v>Agr ungültig</v>
      </c>
      <c r="K179" s="197" t="str">
        <f>IF(D_SAV!$C179&lt;=2005,"ja","nein")</f>
        <v>ja</v>
      </c>
      <c r="L179" s="201" t="str">
        <f>IFERROR(VLOOKUP(D_SAV!$B179,A_Stammdaten!$I$6:$K$105,3,FALSE),"")</f>
        <v/>
      </c>
      <c r="M179" s="206"/>
      <c r="N179" s="206"/>
      <c r="O179" s="207"/>
      <c r="P179" s="207"/>
      <c r="Q179" s="207"/>
      <c r="R179" s="207"/>
      <c r="S179" s="194">
        <f>IF(V179=0,0,IF(A_Stammdaten!$B$12-$C179&lt;0,0,SUM(D_SAV!P179:Q179)-D_SAV!R179))</f>
        <v>0</v>
      </c>
      <c r="T179" s="207"/>
      <c r="U179" s="194">
        <f t="shared" si="40"/>
        <v>0</v>
      </c>
      <c r="V179" s="240">
        <f>IF(OR($B179=0,$C179=0,$J179=0,$J179="Agr ungültig"),0,IF($J179="keine","keine",IF(A_Stammdaten!$B$12-$C179&lt;0,0,MAX(0,$J179-(A_Stammdaten!$B$12-D_SAV!$C179)))))</f>
        <v>0</v>
      </c>
      <c r="W179" s="167">
        <f t="shared" si="41"/>
        <v>0</v>
      </c>
      <c r="X179" s="167">
        <f t="shared" si="42"/>
        <v>0</v>
      </c>
      <c r="Y179" s="209">
        <v>1</v>
      </c>
      <c r="Z179" s="167">
        <f t="shared" si="43"/>
        <v>0</v>
      </c>
      <c r="AA179" s="167">
        <f t="shared" si="44"/>
        <v>0</v>
      </c>
      <c r="AB179" s="167">
        <f t="shared" si="45"/>
        <v>0</v>
      </c>
      <c r="AC179" s="195">
        <f t="shared" si="52"/>
        <v>0</v>
      </c>
      <c r="AD179" s="192">
        <f t="shared" si="46"/>
        <v>0</v>
      </c>
      <c r="AE179" s="192">
        <f t="shared" si="47"/>
        <v>0</v>
      </c>
      <c r="AF179" s="192">
        <f t="shared" si="48"/>
        <v>0</v>
      </c>
    </row>
    <row r="180" spans="1:32" x14ac:dyDescent="0.25">
      <c r="A180" s="196" t="b">
        <f t="shared" si="39"/>
        <v>0</v>
      </c>
      <c r="B180" s="201"/>
      <c r="C180" s="202"/>
      <c r="D180" s="202"/>
      <c r="E180" s="202"/>
      <c r="F180" s="202"/>
      <c r="G180" s="201"/>
      <c r="H180" s="127" t="str">
        <f t="shared" si="49"/>
        <v>Agr ungültig</v>
      </c>
      <c r="I180" s="127" t="str">
        <f t="shared" si="50"/>
        <v>Agr ungültig</v>
      </c>
      <c r="J180" s="202" t="str">
        <f t="shared" si="51"/>
        <v>Agr ungültig</v>
      </c>
      <c r="K180" s="197" t="str">
        <f>IF(D_SAV!$C180&lt;=2005,"ja","nein")</f>
        <v>ja</v>
      </c>
      <c r="L180" s="201" t="str">
        <f>IFERROR(VLOOKUP(D_SAV!$B180,A_Stammdaten!$I$6:$K$105,3,FALSE),"")</f>
        <v/>
      </c>
      <c r="M180" s="206"/>
      <c r="N180" s="206"/>
      <c r="O180" s="207"/>
      <c r="P180" s="207"/>
      <c r="Q180" s="207"/>
      <c r="R180" s="207"/>
      <c r="S180" s="194">
        <f>IF(V180=0,0,IF(A_Stammdaten!$B$12-$C180&lt;0,0,SUM(D_SAV!P180:Q180)-D_SAV!R180))</f>
        <v>0</v>
      </c>
      <c r="T180" s="207"/>
      <c r="U180" s="194">
        <f t="shared" si="40"/>
        <v>0</v>
      </c>
      <c r="V180" s="240">
        <f>IF(OR($B180=0,$C180=0,$J180=0,$J180="Agr ungültig"),0,IF($J180="keine","keine",IF(A_Stammdaten!$B$12-$C180&lt;0,0,MAX(0,$J180-(A_Stammdaten!$B$12-D_SAV!$C180)))))</f>
        <v>0</v>
      </c>
      <c r="W180" s="167">
        <f t="shared" si="41"/>
        <v>0</v>
      </c>
      <c r="X180" s="167">
        <f t="shared" si="42"/>
        <v>0</v>
      </c>
      <c r="Y180" s="209">
        <v>1</v>
      </c>
      <c r="Z180" s="167">
        <f t="shared" si="43"/>
        <v>0</v>
      </c>
      <c r="AA180" s="167">
        <f t="shared" si="44"/>
        <v>0</v>
      </c>
      <c r="AB180" s="167">
        <f t="shared" si="45"/>
        <v>0</v>
      </c>
      <c r="AC180" s="195">
        <f t="shared" si="52"/>
        <v>0</v>
      </c>
      <c r="AD180" s="192">
        <f t="shared" si="46"/>
        <v>0</v>
      </c>
      <c r="AE180" s="192">
        <f t="shared" si="47"/>
        <v>0</v>
      </c>
      <c r="AF180" s="192">
        <f t="shared" si="48"/>
        <v>0</v>
      </c>
    </row>
    <row r="181" spans="1:32" x14ac:dyDescent="0.25">
      <c r="A181" s="198" t="b">
        <f t="shared" si="39"/>
        <v>0</v>
      </c>
      <c r="B181" s="204"/>
      <c r="C181" s="205"/>
      <c r="D181" s="205"/>
      <c r="E181" s="205"/>
      <c r="F181" s="205"/>
      <c r="G181" s="204"/>
      <c r="H181" s="127" t="str">
        <f t="shared" si="49"/>
        <v>Agr ungültig</v>
      </c>
      <c r="I181" s="127" t="str">
        <f t="shared" si="50"/>
        <v>Agr ungültig</v>
      </c>
      <c r="J181" s="205" t="str">
        <f t="shared" si="51"/>
        <v>Agr ungültig</v>
      </c>
      <c r="K181" s="197" t="str">
        <f>IF(D_SAV!$C181&lt;=2005,"ja","nein")</f>
        <v>ja</v>
      </c>
      <c r="L181" s="204" t="str">
        <f>IFERROR(VLOOKUP(D_SAV!$B181,A_Stammdaten!$I$6:$K$105,3,FALSE),"")</f>
        <v/>
      </c>
      <c r="M181" s="208"/>
      <c r="N181" s="208"/>
      <c r="O181" s="207"/>
      <c r="P181" s="207"/>
      <c r="Q181" s="207"/>
      <c r="R181" s="207"/>
      <c r="S181" s="194">
        <f>IF(V181=0,0,IF(A_Stammdaten!$B$12-$C181&lt;0,0,SUM(D_SAV!P181:Q181)-D_SAV!R181))</f>
        <v>0</v>
      </c>
      <c r="T181" s="207"/>
      <c r="U181" s="194">
        <f t="shared" si="40"/>
        <v>0</v>
      </c>
      <c r="V181" s="240">
        <f>IF(OR($B181=0,$C181=0,$J181=0,$J181="Agr ungültig"),0,IF($J181="keine","keine",IF(A_Stammdaten!$B$12-$C181&lt;0,0,MAX(0,$J181-(A_Stammdaten!$B$12-D_SAV!$C181)))))</f>
        <v>0</v>
      </c>
      <c r="W181" s="167">
        <f t="shared" si="41"/>
        <v>0</v>
      </c>
      <c r="X181" s="167">
        <f t="shared" si="42"/>
        <v>0</v>
      </c>
      <c r="Y181" s="209">
        <v>1</v>
      </c>
      <c r="Z181" s="167">
        <f t="shared" si="43"/>
        <v>0</v>
      </c>
      <c r="AA181" s="167">
        <f t="shared" si="44"/>
        <v>0</v>
      </c>
      <c r="AB181" s="167">
        <f t="shared" si="45"/>
        <v>0</v>
      </c>
      <c r="AC181" s="195">
        <f t="shared" si="52"/>
        <v>0</v>
      </c>
      <c r="AD181" s="192">
        <f t="shared" si="46"/>
        <v>0</v>
      </c>
      <c r="AE181" s="192">
        <f t="shared" si="47"/>
        <v>0</v>
      </c>
      <c r="AF181" s="192">
        <f t="shared" si="48"/>
        <v>0</v>
      </c>
    </row>
    <row r="182" spans="1:32" x14ac:dyDescent="0.25">
      <c r="A182" s="196" t="b">
        <f t="shared" si="39"/>
        <v>0</v>
      </c>
      <c r="B182" s="201"/>
      <c r="C182" s="202"/>
      <c r="D182" s="202"/>
      <c r="E182" s="202"/>
      <c r="F182" s="202"/>
      <c r="G182" s="201"/>
      <c r="H182" s="127" t="str">
        <f t="shared" si="49"/>
        <v>Agr ungültig</v>
      </c>
      <c r="I182" s="127" t="str">
        <f t="shared" si="50"/>
        <v>Agr ungültig</v>
      </c>
      <c r="J182" s="202" t="str">
        <f t="shared" si="51"/>
        <v>Agr ungültig</v>
      </c>
      <c r="K182" s="197" t="str">
        <f>IF(D_SAV!$C182&lt;=2005,"ja","nein")</f>
        <v>ja</v>
      </c>
      <c r="L182" s="201" t="str">
        <f>IFERROR(VLOOKUP(D_SAV!$B182,A_Stammdaten!$I$6:$K$105,3,FALSE),"")</f>
        <v/>
      </c>
      <c r="M182" s="206"/>
      <c r="N182" s="206"/>
      <c r="O182" s="207"/>
      <c r="P182" s="207"/>
      <c r="Q182" s="207"/>
      <c r="R182" s="207"/>
      <c r="S182" s="194">
        <f>IF(V182=0,0,IF(A_Stammdaten!$B$12-$C182&lt;0,0,SUM(D_SAV!P182:Q182)-D_SAV!R182))</f>
        <v>0</v>
      </c>
      <c r="T182" s="207"/>
      <c r="U182" s="194">
        <f t="shared" si="40"/>
        <v>0</v>
      </c>
      <c r="V182" s="240">
        <f>IF(OR($B182=0,$C182=0,$J182=0,$J182="Agr ungültig"),0,IF($J182="keine","keine",IF(A_Stammdaten!$B$12-$C182&lt;0,0,MAX(0,$J182-(A_Stammdaten!$B$12-D_SAV!$C182)))))</f>
        <v>0</v>
      </c>
      <c r="W182" s="167">
        <f t="shared" si="41"/>
        <v>0</v>
      </c>
      <c r="X182" s="167">
        <f t="shared" si="42"/>
        <v>0</v>
      </c>
      <c r="Y182" s="209">
        <v>1</v>
      </c>
      <c r="Z182" s="167">
        <f t="shared" si="43"/>
        <v>0</v>
      </c>
      <c r="AA182" s="167">
        <f t="shared" si="44"/>
        <v>0</v>
      </c>
      <c r="AB182" s="167">
        <f t="shared" si="45"/>
        <v>0</v>
      </c>
      <c r="AC182" s="195">
        <f t="shared" si="52"/>
        <v>0</v>
      </c>
      <c r="AD182" s="192">
        <f t="shared" si="46"/>
        <v>0</v>
      </c>
      <c r="AE182" s="192">
        <f t="shared" si="47"/>
        <v>0</v>
      </c>
      <c r="AF182" s="192">
        <f t="shared" si="48"/>
        <v>0</v>
      </c>
    </row>
    <row r="183" spans="1:32" x14ac:dyDescent="0.25">
      <c r="A183" s="196" t="b">
        <f t="shared" si="39"/>
        <v>0</v>
      </c>
      <c r="B183" s="201"/>
      <c r="C183" s="202"/>
      <c r="D183" s="202"/>
      <c r="E183" s="202"/>
      <c r="F183" s="202"/>
      <c r="G183" s="201"/>
      <c r="H183" s="127" t="str">
        <f t="shared" si="49"/>
        <v>Agr ungültig</v>
      </c>
      <c r="I183" s="127" t="str">
        <f t="shared" si="50"/>
        <v>Agr ungültig</v>
      </c>
      <c r="J183" s="202" t="str">
        <f t="shared" si="51"/>
        <v>Agr ungültig</v>
      </c>
      <c r="K183" s="197" t="str">
        <f>IF(D_SAV!$C183&lt;=2005,"ja","nein")</f>
        <v>ja</v>
      </c>
      <c r="L183" s="201" t="str">
        <f>IFERROR(VLOOKUP(D_SAV!$B183,A_Stammdaten!$I$6:$K$105,3,FALSE),"")</f>
        <v/>
      </c>
      <c r="M183" s="206"/>
      <c r="N183" s="206"/>
      <c r="O183" s="207"/>
      <c r="P183" s="207"/>
      <c r="Q183" s="207"/>
      <c r="R183" s="207"/>
      <c r="S183" s="194">
        <f>IF(V183=0,0,IF(A_Stammdaten!$B$12-$C183&lt;0,0,SUM(D_SAV!P183:Q183)-D_SAV!R183))</f>
        <v>0</v>
      </c>
      <c r="T183" s="207"/>
      <c r="U183" s="194">
        <f t="shared" si="40"/>
        <v>0</v>
      </c>
      <c r="V183" s="240">
        <f>IF(OR($B183=0,$C183=0,$J183=0,$J183="Agr ungültig"),0,IF($J183="keine","keine",IF(A_Stammdaten!$B$12-$C183&lt;0,0,MAX(0,$J183-(A_Stammdaten!$B$12-D_SAV!$C183)))))</f>
        <v>0</v>
      </c>
      <c r="W183" s="167">
        <f t="shared" si="41"/>
        <v>0</v>
      </c>
      <c r="X183" s="167">
        <f t="shared" si="42"/>
        <v>0</v>
      </c>
      <c r="Y183" s="209">
        <v>1</v>
      </c>
      <c r="Z183" s="167">
        <f t="shared" si="43"/>
        <v>0</v>
      </c>
      <c r="AA183" s="167">
        <f t="shared" si="44"/>
        <v>0</v>
      </c>
      <c r="AB183" s="167">
        <f t="shared" si="45"/>
        <v>0</v>
      </c>
      <c r="AC183" s="195">
        <f t="shared" si="52"/>
        <v>0</v>
      </c>
      <c r="AD183" s="192">
        <f t="shared" si="46"/>
        <v>0</v>
      </c>
      <c r="AE183" s="192">
        <f t="shared" si="47"/>
        <v>0</v>
      </c>
      <c r="AF183" s="192">
        <f t="shared" si="48"/>
        <v>0</v>
      </c>
    </row>
    <row r="184" spans="1:32" x14ac:dyDescent="0.25">
      <c r="A184" s="198" t="b">
        <f t="shared" si="39"/>
        <v>0</v>
      </c>
      <c r="B184" s="204"/>
      <c r="C184" s="205"/>
      <c r="D184" s="205"/>
      <c r="E184" s="205"/>
      <c r="F184" s="205"/>
      <c r="G184" s="204"/>
      <c r="H184" s="127" t="str">
        <f t="shared" si="49"/>
        <v>Agr ungültig</v>
      </c>
      <c r="I184" s="127" t="str">
        <f t="shared" si="50"/>
        <v>Agr ungültig</v>
      </c>
      <c r="J184" s="205" t="str">
        <f t="shared" si="51"/>
        <v>Agr ungültig</v>
      </c>
      <c r="K184" s="197" t="str">
        <f>IF(D_SAV!$C184&lt;=2005,"ja","nein")</f>
        <v>ja</v>
      </c>
      <c r="L184" s="204" t="str">
        <f>IFERROR(VLOOKUP(D_SAV!$B184,A_Stammdaten!$I$6:$K$105,3,FALSE),"")</f>
        <v/>
      </c>
      <c r="M184" s="208"/>
      <c r="N184" s="208"/>
      <c r="O184" s="207"/>
      <c r="P184" s="207"/>
      <c r="Q184" s="207"/>
      <c r="R184" s="207"/>
      <c r="S184" s="194">
        <f>IF(V184=0,0,IF(A_Stammdaten!$B$12-$C184&lt;0,0,SUM(D_SAV!P184:Q184)-D_SAV!R184))</f>
        <v>0</v>
      </c>
      <c r="T184" s="207"/>
      <c r="U184" s="194">
        <f t="shared" si="40"/>
        <v>0</v>
      </c>
      <c r="V184" s="240">
        <f>IF(OR($B184=0,$C184=0,$J184=0,$J184="Agr ungültig"),0,IF($J184="keine","keine",IF(A_Stammdaten!$B$12-$C184&lt;0,0,MAX(0,$J184-(A_Stammdaten!$B$12-D_SAV!$C184)))))</f>
        <v>0</v>
      </c>
      <c r="W184" s="167">
        <f t="shared" si="41"/>
        <v>0</v>
      </c>
      <c r="X184" s="167">
        <f t="shared" si="42"/>
        <v>0</v>
      </c>
      <c r="Y184" s="209">
        <v>1</v>
      </c>
      <c r="Z184" s="167">
        <f t="shared" si="43"/>
        <v>0</v>
      </c>
      <c r="AA184" s="167">
        <f t="shared" si="44"/>
        <v>0</v>
      </c>
      <c r="AB184" s="167">
        <f t="shared" si="45"/>
        <v>0</v>
      </c>
      <c r="AC184" s="195">
        <f t="shared" si="52"/>
        <v>0</v>
      </c>
      <c r="AD184" s="192">
        <f t="shared" si="46"/>
        <v>0</v>
      </c>
      <c r="AE184" s="192">
        <f t="shared" si="47"/>
        <v>0</v>
      </c>
      <c r="AF184" s="192">
        <f t="shared" si="48"/>
        <v>0</v>
      </c>
    </row>
    <row r="185" spans="1:32" x14ac:dyDescent="0.25">
      <c r="A185" s="196" t="b">
        <f t="shared" si="39"/>
        <v>0</v>
      </c>
      <c r="B185" s="201"/>
      <c r="C185" s="202"/>
      <c r="D185" s="202"/>
      <c r="E185" s="202"/>
      <c r="F185" s="202"/>
      <c r="G185" s="201"/>
      <c r="H185" s="127" t="str">
        <f t="shared" si="49"/>
        <v>Agr ungültig</v>
      </c>
      <c r="I185" s="127" t="str">
        <f t="shared" si="50"/>
        <v>Agr ungültig</v>
      </c>
      <c r="J185" s="202" t="str">
        <f t="shared" si="51"/>
        <v>Agr ungültig</v>
      </c>
      <c r="K185" s="197" t="str">
        <f>IF(D_SAV!$C185&lt;=2005,"ja","nein")</f>
        <v>ja</v>
      </c>
      <c r="L185" s="201" t="str">
        <f>IFERROR(VLOOKUP(D_SAV!$B185,A_Stammdaten!$I$6:$K$105,3,FALSE),"")</f>
        <v/>
      </c>
      <c r="M185" s="206"/>
      <c r="N185" s="206"/>
      <c r="O185" s="207"/>
      <c r="P185" s="207"/>
      <c r="Q185" s="207"/>
      <c r="R185" s="207"/>
      <c r="S185" s="194">
        <f>IF(V185=0,0,IF(A_Stammdaten!$B$12-$C185&lt;0,0,SUM(D_SAV!P185:Q185)-D_SAV!R185))</f>
        <v>0</v>
      </c>
      <c r="T185" s="207"/>
      <c r="U185" s="194">
        <f t="shared" si="40"/>
        <v>0</v>
      </c>
      <c r="V185" s="240">
        <f>IF(OR($B185=0,$C185=0,$J185=0,$J185="Agr ungültig"),0,IF($J185="keine","keine",IF(A_Stammdaten!$B$12-$C185&lt;0,0,MAX(0,$J185-(A_Stammdaten!$B$12-D_SAV!$C185)))))</f>
        <v>0</v>
      </c>
      <c r="W185" s="167">
        <f t="shared" si="41"/>
        <v>0</v>
      </c>
      <c r="X185" s="167">
        <f t="shared" si="42"/>
        <v>0</v>
      </c>
      <c r="Y185" s="209">
        <v>1</v>
      </c>
      <c r="Z185" s="167">
        <f t="shared" si="43"/>
        <v>0</v>
      </c>
      <c r="AA185" s="167">
        <f t="shared" si="44"/>
        <v>0</v>
      </c>
      <c r="AB185" s="167">
        <f t="shared" si="45"/>
        <v>0</v>
      </c>
      <c r="AC185" s="195">
        <f t="shared" si="52"/>
        <v>0</v>
      </c>
      <c r="AD185" s="192">
        <f t="shared" si="46"/>
        <v>0</v>
      </c>
      <c r="AE185" s="192">
        <f t="shared" si="47"/>
        <v>0</v>
      </c>
      <c r="AF185" s="192">
        <f t="shared" si="48"/>
        <v>0</v>
      </c>
    </row>
    <row r="186" spans="1:32" x14ac:dyDescent="0.25">
      <c r="A186" s="196" t="b">
        <f t="shared" si="39"/>
        <v>0</v>
      </c>
      <c r="B186" s="201"/>
      <c r="C186" s="202"/>
      <c r="D186" s="202"/>
      <c r="E186" s="202"/>
      <c r="F186" s="202"/>
      <c r="G186" s="201"/>
      <c r="H186" s="127" t="str">
        <f t="shared" si="49"/>
        <v>Agr ungültig</v>
      </c>
      <c r="I186" s="127" t="str">
        <f t="shared" si="50"/>
        <v>Agr ungültig</v>
      </c>
      <c r="J186" s="202" t="str">
        <f t="shared" si="51"/>
        <v>Agr ungültig</v>
      </c>
      <c r="K186" s="197" t="str">
        <f>IF(D_SAV!$C186&lt;=2005,"ja","nein")</f>
        <v>ja</v>
      </c>
      <c r="L186" s="201" t="str">
        <f>IFERROR(VLOOKUP(D_SAV!$B186,A_Stammdaten!$I$6:$K$105,3,FALSE),"")</f>
        <v/>
      </c>
      <c r="M186" s="206"/>
      <c r="N186" s="206"/>
      <c r="O186" s="207"/>
      <c r="P186" s="207"/>
      <c r="Q186" s="207"/>
      <c r="R186" s="207"/>
      <c r="S186" s="194">
        <f>IF(V186=0,0,IF(A_Stammdaten!$B$12-$C186&lt;0,0,SUM(D_SAV!P186:Q186)-D_SAV!R186))</f>
        <v>0</v>
      </c>
      <c r="T186" s="207"/>
      <c r="U186" s="194">
        <f t="shared" si="40"/>
        <v>0</v>
      </c>
      <c r="V186" s="240">
        <f>IF(OR($B186=0,$C186=0,$J186=0,$J186="Agr ungültig"),0,IF($J186="keine","keine",IF(A_Stammdaten!$B$12-$C186&lt;0,0,MAX(0,$J186-(A_Stammdaten!$B$12-D_SAV!$C186)))))</f>
        <v>0</v>
      </c>
      <c r="W186" s="167">
        <f t="shared" si="41"/>
        <v>0</v>
      </c>
      <c r="X186" s="167">
        <f t="shared" si="42"/>
        <v>0</v>
      </c>
      <c r="Y186" s="209">
        <v>1</v>
      </c>
      <c r="Z186" s="167">
        <f t="shared" si="43"/>
        <v>0</v>
      </c>
      <c r="AA186" s="167">
        <f t="shared" si="44"/>
        <v>0</v>
      </c>
      <c r="AB186" s="167">
        <f t="shared" si="45"/>
        <v>0</v>
      </c>
      <c r="AC186" s="195">
        <f t="shared" si="52"/>
        <v>0</v>
      </c>
      <c r="AD186" s="192">
        <f t="shared" si="46"/>
        <v>0</v>
      </c>
      <c r="AE186" s="192">
        <f t="shared" si="47"/>
        <v>0</v>
      </c>
      <c r="AF186" s="192">
        <f t="shared" si="48"/>
        <v>0</v>
      </c>
    </row>
    <row r="187" spans="1:32" x14ac:dyDescent="0.25">
      <c r="A187" s="198" t="b">
        <f t="shared" ref="A187:A250" si="53">IF(AND(B187&lt;&gt;0,C187&lt;&gt;0),IF(D187&lt;&gt;0,CONCATENATE(B187,"-",C187,"-",D187),CONCATENATE(B187,"-",C187)))</f>
        <v>0</v>
      </c>
      <c r="B187" s="204"/>
      <c r="C187" s="205"/>
      <c r="D187" s="205"/>
      <c r="E187" s="205"/>
      <c r="F187" s="205"/>
      <c r="G187" s="204"/>
      <c r="H187" s="127" t="str">
        <f t="shared" si="49"/>
        <v>Agr ungültig</v>
      </c>
      <c r="I187" s="127" t="str">
        <f t="shared" si="50"/>
        <v>Agr ungültig</v>
      </c>
      <c r="J187" s="205" t="str">
        <f t="shared" si="51"/>
        <v>Agr ungültig</v>
      </c>
      <c r="K187" s="197" t="str">
        <f>IF(D_SAV!$C187&lt;=2005,"ja","nein")</f>
        <v>ja</v>
      </c>
      <c r="L187" s="204" t="str">
        <f>IFERROR(VLOOKUP(D_SAV!$B187,A_Stammdaten!$I$6:$K$105,3,FALSE),"")</f>
        <v/>
      </c>
      <c r="M187" s="208"/>
      <c r="N187" s="208"/>
      <c r="O187" s="207"/>
      <c r="P187" s="207"/>
      <c r="Q187" s="207"/>
      <c r="R187" s="207"/>
      <c r="S187" s="194">
        <f>IF(V187=0,0,IF(A_Stammdaten!$B$12-$C187&lt;0,0,SUM(D_SAV!P187:Q187)-D_SAV!R187))</f>
        <v>0</v>
      </c>
      <c r="T187" s="207"/>
      <c r="U187" s="194">
        <f t="shared" ref="U187:U250" si="54">IF(OR(G187="Anlagen im Bau/geleistete Anzahlungen des Sachanlagevermögens",G187="geleistete Anzahlungen des immateriellen Vermögens"),S187,S187+T187)</f>
        <v>0</v>
      </c>
      <c r="V187" s="240">
        <f>IF(OR($B187=0,$C187=0,$J187=0,$J187="Agr ungültig"),0,IF($J187="keine","keine",IF(A_Stammdaten!$B$12-$C187&lt;0,0,MAX(0,$J187-(A_Stammdaten!$B$12-D_SAV!$C187)))))</f>
        <v>0</v>
      </c>
      <c r="W187" s="167">
        <f t="shared" ref="W187:W250" si="55">IF(G187="Anlagen im Bau/geleistete Anzahlungen des Sachanlagevermögens",0,S187+T187-X187)</f>
        <v>0</v>
      </c>
      <c r="X187" s="167">
        <f t="shared" ref="X187:X250" si="56">IF(V187=0,0,IF(V187="keine",S187+T187,(S187+T187)/V187*(V187-1)))</f>
        <v>0</v>
      </c>
      <c r="Y187" s="209">
        <v>1</v>
      </c>
      <c r="Z187" s="167">
        <f t="shared" ref="Z187:Z250" si="57">S187*Y187</f>
        <v>0</v>
      </c>
      <c r="AA187" s="167">
        <f t="shared" ref="AA187:AA250" si="58">W187*Y187</f>
        <v>0</v>
      </c>
      <c r="AB187" s="167">
        <f t="shared" ref="AB187:AB250" si="59">X187*Y187</f>
        <v>0</v>
      </c>
      <c r="AC187" s="195">
        <f t="shared" si="52"/>
        <v>0</v>
      </c>
      <c r="AD187" s="192">
        <f t="shared" ref="AD187:AD250" si="60">$AC187*Z187</f>
        <v>0</v>
      </c>
      <c r="AE187" s="192">
        <f t="shared" ref="AE187:AE250" si="61">$AC187*AA187</f>
        <v>0</v>
      </c>
      <c r="AF187" s="192">
        <f t="shared" ref="AF187:AF250" si="62">$AC187*AB187</f>
        <v>0</v>
      </c>
    </row>
    <row r="188" spans="1:32" x14ac:dyDescent="0.25">
      <c r="A188" s="196" t="b">
        <f t="shared" si="53"/>
        <v>0</v>
      </c>
      <c r="B188" s="201"/>
      <c r="C188" s="202"/>
      <c r="D188" s="202"/>
      <c r="E188" s="202"/>
      <c r="F188" s="202"/>
      <c r="G188" s="201"/>
      <c r="H188" s="127" t="str">
        <f t="shared" si="49"/>
        <v>Agr ungültig</v>
      </c>
      <c r="I188" s="127" t="str">
        <f t="shared" si="50"/>
        <v>Agr ungültig</v>
      </c>
      <c r="J188" s="202" t="str">
        <f t="shared" si="51"/>
        <v>Agr ungültig</v>
      </c>
      <c r="K188" s="197" t="str">
        <f>IF(D_SAV!$C188&lt;=2005,"ja","nein")</f>
        <v>ja</v>
      </c>
      <c r="L188" s="201" t="str">
        <f>IFERROR(VLOOKUP(D_SAV!$B188,A_Stammdaten!$I$6:$K$105,3,FALSE),"")</f>
        <v/>
      </c>
      <c r="M188" s="206"/>
      <c r="N188" s="206"/>
      <c r="O188" s="207"/>
      <c r="P188" s="207"/>
      <c r="Q188" s="207"/>
      <c r="R188" s="207"/>
      <c r="S188" s="194">
        <f>IF(V188=0,0,IF(A_Stammdaten!$B$12-$C188&lt;0,0,SUM(D_SAV!P188:Q188)-D_SAV!R188))</f>
        <v>0</v>
      </c>
      <c r="T188" s="207"/>
      <c r="U188" s="194">
        <f t="shared" si="54"/>
        <v>0</v>
      </c>
      <c r="V188" s="240">
        <f>IF(OR($B188=0,$C188=0,$J188=0,$J188="Agr ungültig"),0,IF($J188="keine","keine",IF(A_Stammdaten!$B$12-$C188&lt;0,0,MAX(0,$J188-(A_Stammdaten!$B$12-D_SAV!$C188)))))</f>
        <v>0</v>
      </c>
      <c r="W188" s="167">
        <f t="shared" si="55"/>
        <v>0</v>
      </c>
      <c r="X188" s="167">
        <f t="shared" si="56"/>
        <v>0</v>
      </c>
      <c r="Y188" s="209">
        <v>1</v>
      </c>
      <c r="Z188" s="167">
        <f t="shared" si="57"/>
        <v>0</v>
      </c>
      <c r="AA188" s="167">
        <f t="shared" si="58"/>
        <v>0</v>
      </c>
      <c r="AB188" s="167">
        <f t="shared" si="59"/>
        <v>0</v>
      </c>
      <c r="AC188" s="195">
        <f t="shared" si="52"/>
        <v>0</v>
      </c>
      <c r="AD188" s="192">
        <f t="shared" si="60"/>
        <v>0</v>
      </c>
      <c r="AE188" s="192">
        <f t="shared" si="61"/>
        <v>0</v>
      </c>
      <c r="AF188" s="192">
        <f t="shared" si="62"/>
        <v>0</v>
      </c>
    </row>
    <row r="189" spans="1:32" x14ac:dyDescent="0.25">
      <c r="A189" s="196" t="b">
        <f t="shared" si="53"/>
        <v>0</v>
      </c>
      <c r="B189" s="201"/>
      <c r="C189" s="202"/>
      <c r="D189" s="202"/>
      <c r="E189" s="202"/>
      <c r="F189" s="202"/>
      <c r="G189" s="201"/>
      <c r="H189" s="127" t="str">
        <f t="shared" si="49"/>
        <v>Agr ungültig</v>
      </c>
      <c r="I189" s="127" t="str">
        <f t="shared" si="50"/>
        <v>Agr ungültig</v>
      </c>
      <c r="J189" s="202" t="str">
        <f t="shared" si="51"/>
        <v>Agr ungültig</v>
      </c>
      <c r="K189" s="197" t="str">
        <f>IF(D_SAV!$C189&lt;=2005,"ja","nein")</f>
        <v>ja</v>
      </c>
      <c r="L189" s="201" t="str">
        <f>IFERROR(VLOOKUP(D_SAV!$B189,A_Stammdaten!$I$6:$K$105,3,FALSE),"")</f>
        <v/>
      </c>
      <c r="M189" s="206"/>
      <c r="N189" s="206"/>
      <c r="O189" s="207"/>
      <c r="P189" s="207"/>
      <c r="Q189" s="207"/>
      <c r="R189" s="207"/>
      <c r="S189" s="194">
        <f>IF(V189=0,0,IF(A_Stammdaten!$B$12-$C189&lt;0,0,SUM(D_SAV!P189:Q189)-D_SAV!R189))</f>
        <v>0</v>
      </c>
      <c r="T189" s="207"/>
      <c r="U189" s="194">
        <f t="shared" si="54"/>
        <v>0</v>
      </c>
      <c r="V189" s="240">
        <f>IF(OR($B189=0,$C189=0,$J189=0,$J189="Agr ungültig"),0,IF($J189="keine","keine",IF(A_Stammdaten!$B$12-$C189&lt;0,0,MAX(0,$J189-(A_Stammdaten!$B$12-D_SAV!$C189)))))</f>
        <v>0</v>
      </c>
      <c r="W189" s="167">
        <f t="shared" si="55"/>
        <v>0</v>
      </c>
      <c r="X189" s="167">
        <f t="shared" si="56"/>
        <v>0</v>
      </c>
      <c r="Y189" s="209">
        <v>1</v>
      </c>
      <c r="Z189" s="167">
        <f t="shared" si="57"/>
        <v>0</v>
      </c>
      <c r="AA189" s="167">
        <f t="shared" si="58"/>
        <v>0</v>
      </c>
      <c r="AB189" s="167">
        <f t="shared" si="59"/>
        <v>0</v>
      </c>
      <c r="AC189" s="195">
        <f t="shared" si="52"/>
        <v>0</v>
      </c>
      <c r="AD189" s="192">
        <f t="shared" si="60"/>
        <v>0</v>
      </c>
      <c r="AE189" s="192">
        <f t="shared" si="61"/>
        <v>0</v>
      </c>
      <c r="AF189" s="192">
        <f t="shared" si="62"/>
        <v>0</v>
      </c>
    </row>
    <row r="190" spans="1:32" x14ac:dyDescent="0.25">
      <c r="A190" s="198" t="b">
        <f t="shared" si="53"/>
        <v>0</v>
      </c>
      <c r="B190" s="204"/>
      <c r="C190" s="205"/>
      <c r="D190" s="205"/>
      <c r="E190" s="205"/>
      <c r="F190" s="205"/>
      <c r="G190" s="204"/>
      <c r="H190" s="127" t="str">
        <f t="shared" si="49"/>
        <v>Agr ungültig</v>
      </c>
      <c r="I190" s="127" t="str">
        <f t="shared" si="50"/>
        <v>Agr ungültig</v>
      </c>
      <c r="J190" s="205" t="str">
        <f t="shared" si="51"/>
        <v>Agr ungültig</v>
      </c>
      <c r="K190" s="197" t="str">
        <f>IF(D_SAV!$C190&lt;=2005,"ja","nein")</f>
        <v>ja</v>
      </c>
      <c r="L190" s="204" t="str">
        <f>IFERROR(VLOOKUP(D_SAV!$B190,A_Stammdaten!$I$6:$K$105,3,FALSE),"")</f>
        <v/>
      </c>
      <c r="M190" s="208"/>
      <c r="N190" s="208"/>
      <c r="O190" s="207"/>
      <c r="P190" s="207"/>
      <c r="Q190" s="207"/>
      <c r="R190" s="207"/>
      <c r="S190" s="194">
        <f>IF(V190=0,0,IF(A_Stammdaten!$B$12-$C190&lt;0,0,SUM(D_SAV!P190:Q190)-D_SAV!R190))</f>
        <v>0</v>
      </c>
      <c r="T190" s="207"/>
      <c r="U190" s="194">
        <f t="shared" si="54"/>
        <v>0</v>
      </c>
      <c r="V190" s="240">
        <f>IF(OR($B190=0,$C190=0,$J190=0,$J190="Agr ungültig"),0,IF($J190="keine","keine",IF(A_Stammdaten!$B$12-$C190&lt;0,0,MAX(0,$J190-(A_Stammdaten!$B$12-D_SAV!$C190)))))</f>
        <v>0</v>
      </c>
      <c r="W190" s="167">
        <f t="shared" si="55"/>
        <v>0</v>
      </c>
      <c r="X190" s="167">
        <f t="shared" si="56"/>
        <v>0</v>
      </c>
      <c r="Y190" s="209">
        <v>1</v>
      </c>
      <c r="Z190" s="167">
        <f t="shared" si="57"/>
        <v>0</v>
      </c>
      <c r="AA190" s="167">
        <f t="shared" si="58"/>
        <v>0</v>
      </c>
      <c r="AB190" s="167">
        <f t="shared" si="59"/>
        <v>0</v>
      </c>
      <c r="AC190" s="195">
        <f t="shared" si="52"/>
        <v>0</v>
      </c>
      <c r="AD190" s="192">
        <f t="shared" si="60"/>
        <v>0</v>
      </c>
      <c r="AE190" s="192">
        <f t="shared" si="61"/>
        <v>0</v>
      </c>
      <c r="AF190" s="192">
        <f t="shared" si="62"/>
        <v>0</v>
      </c>
    </row>
    <row r="191" spans="1:32" x14ac:dyDescent="0.25">
      <c r="A191" s="196" t="b">
        <f t="shared" si="53"/>
        <v>0</v>
      </c>
      <c r="B191" s="201"/>
      <c r="C191" s="202"/>
      <c r="D191" s="202"/>
      <c r="E191" s="202"/>
      <c r="F191" s="202"/>
      <c r="G191" s="201"/>
      <c r="H191" s="127" t="str">
        <f t="shared" si="49"/>
        <v>Agr ungültig</v>
      </c>
      <c r="I191" s="127" t="str">
        <f t="shared" si="50"/>
        <v>Agr ungültig</v>
      </c>
      <c r="J191" s="202" t="str">
        <f t="shared" si="51"/>
        <v>Agr ungültig</v>
      </c>
      <c r="K191" s="197" t="str">
        <f>IF(D_SAV!$C191&lt;=2005,"ja","nein")</f>
        <v>ja</v>
      </c>
      <c r="L191" s="201" t="str">
        <f>IFERROR(VLOOKUP(D_SAV!$B191,A_Stammdaten!$I$6:$K$105,3,FALSE),"")</f>
        <v/>
      </c>
      <c r="M191" s="206"/>
      <c r="N191" s="206"/>
      <c r="O191" s="207"/>
      <c r="P191" s="207"/>
      <c r="Q191" s="207"/>
      <c r="R191" s="207"/>
      <c r="S191" s="194">
        <f>IF(V191=0,0,IF(A_Stammdaten!$B$12-$C191&lt;0,0,SUM(D_SAV!P191:Q191)-D_SAV!R191))</f>
        <v>0</v>
      </c>
      <c r="T191" s="207"/>
      <c r="U191" s="194">
        <f t="shared" si="54"/>
        <v>0</v>
      </c>
      <c r="V191" s="240">
        <f>IF(OR($B191=0,$C191=0,$J191=0,$J191="Agr ungültig"),0,IF($J191="keine","keine",IF(A_Stammdaten!$B$12-$C191&lt;0,0,MAX(0,$J191-(A_Stammdaten!$B$12-D_SAV!$C191)))))</f>
        <v>0</v>
      </c>
      <c r="W191" s="167">
        <f t="shared" si="55"/>
        <v>0</v>
      </c>
      <c r="X191" s="167">
        <f t="shared" si="56"/>
        <v>0</v>
      </c>
      <c r="Y191" s="209">
        <v>1</v>
      </c>
      <c r="Z191" s="167">
        <f t="shared" si="57"/>
        <v>0</v>
      </c>
      <c r="AA191" s="167">
        <f t="shared" si="58"/>
        <v>0</v>
      </c>
      <c r="AB191" s="167">
        <f t="shared" si="59"/>
        <v>0</v>
      </c>
      <c r="AC191" s="195">
        <f t="shared" si="52"/>
        <v>0</v>
      </c>
      <c r="AD191" s="192">
        <f t="shared" si="60"/>
        <v>0</v>
      </c>
      <c r="AE191" s="192">
        <f t="shared" si="61"/>
        <v>0</v>
      </c>
      <c r="AF191" s="192">
        <f t="shared" si="62"/>
        <v>0</v>
      </c>
    </row>
    <row r="192" spans="1:32" x14ac:dyDescent="0.25">
      <c r="A192" s="196" t="b">
        <f t="shared" si="53"/>
        <v>0</v>
      </c>
      <c r="B192" s="201"/>
      <c r="C192" s="202"/>
      <c r="D192" s="202"/>
      <c r="E192" s="202"/>
      <c r="F192" s="202"/>
      <c r="G192" s="201"/>
      <c r="H192" s="127" t="str">
        <f t="shared" si="49"/>
        <v>Agr ungültig</v>
      </c>
      <c r="I192" s="127" t="str">
        <f t="shared" si="50"/>
        <v>Agr ungültig</v>
      </c>
      <c r="J192" s="202" t="str">
        <f t="shared" si="51"/>
        <v>Agr ungültig</v>
      </c>
      <c r="K192" s="197" t="str">
        <f>IF(D_SAV!$C192&lt;=2005,"ja","nein")</f>
        <v>ja</v>
      </c>
      <c r="L192" s="201" t="str">
        <f>IFERROR(VLOOKUP(D_SAV!$B192,A_Stammdaten!$I$6:$K$105,3,FALSE),"")</f>
        <v/>
      </c>
      <c r="M192" s="206"/>
      <c r="N192" s="206"/>
      <c r="O192" s="207"/>
      <c r="P192" s="207"/>
      <c r="Q192" s="207"/>
      <c r="R192" s="207"/>
      <c r="S192" s="194">
        <f>IF(V192=0,0,IF(A_Stammdaten!$B$12-$C192&lt;0,0,SUM(D_SAV!P192:Q192)-D_SAV!R192))</f>
        <v>0</v>
      </c>
      <c r="T192" s="207"/>
      <c r="U192" s="194">
        <f t="shared" si="54"/>
        <v>0</v>
      </c>
      <c r="V192" s="240">
        <f>IF(OR($B192=0,$C192=0,$J192=0,$J192="Agr ungültig"),0,IF($J192="keine","keine",IF(A_Stammdaten!$B$12-$C192&lt;0,0,MAX(0,$J192-(A_Stammdaten!$B$12-D_SAV!$C192)))))</f>
        <v>0</v>
      </c>
      <c r="W192" s="167">
        <f t="shared" si="55"/>
        <v>0</v>
      </c>
      <c r="X192" s="167">
        <f t="shared" si="56"/>
        <v>0</v>
      </c>
      <c r="Y192" s="209">
        <v>1</v>
      </c>
      <c r="Z192" s="167">
        <f t="shared" si="57"/>
        <v>0</v>
      </c>
      <c r="AA192" s="167">
        <f t="shared" si="58"/>
        <v>0</v>
      </c>
      <c r="AB192" s="167">
        <f t="shared" si="59"/>
        <v>0</v>
      </c>
      <c r="AC192" s="195">
        <f t="shared" si="52"/>
        <v>0</v>
      </c>
      <c r="AD192" s="192">
        <f t="shared" si="60"/>
        <v>0</v>
      </c>
      <c r="AE192" s="192">
        <f t="shared" si="61"/>
        <v>0</v>
      </c>
      <c r="AF192" s="192">
        <f t="shared" si="62"/>
        <v>0</v>
      </c>
    </row>
    <row r="193" spans="1:32" x14ac:dyDescent="0.25">
      <c r="A193" s="198" t="b">
        <f t="shared" si="53"/>
        <v>0</v>
      </c>
      <c r="B193" s="204"/>
      <c r="C193" s="205"/>
      <c r="D193" s="205"/>
      <c r="E193" s="205"/>
      <c r="F193" s="205"/>
      <c r="G193" s="204"/>
      <c r="H193" s="127" t="str">
        <f t="shared" si="49"/>
        <v>Agr ungültig</v>
      </c>
      <c r="I193" s="127" t="str">
        <f t="shared" si="50"/>
        <v>Agr ungültig</v>
      </c>
      <c r="J193" s="205" t="str">
        <f t="shared" si="51"/>
        <v>Agr ungültig</v>
      </c>
      <c r="K193" s="197" t="str">
        <f>IF(D_SAV!$C193&lt;=2005,"ja","nein")</f>
        <v>ja</v>
      </c>
      <c r="L193" s="204" t="str">
        <f>IFERROR(VLOOKUP(D_SAV!$B193,A_Stammdaten!$I$6:$K$105,3,FALSE),"")</f>
        <v/>
      </c>
      <c r="M193" s="208"/>
      <c r="N193" s="208"/>
      <c r="O193" s="207"/>
      <c r="P193" s="207"/>
      <c r="Q193" s="207"/>
      <c r="R193" s="207"/>
      <c r="S193" s="194">
        <f>IF(V193=0,0,IF(A_Stammdaten!$B$12-$C193&lt;0,0,SUM(D_SAV!P193:Q193)-D_SAV!R193))</f>
        <v>0</v>
      </c>
      <c r="T193" s="207"/>
      <c r="U193" s="194">
        <f t="shared" si="54"/>
        <v>0</v>
      </c>
      <c r="V193" s="240">
        <f>IF(OR($B193=0,$C193=0,$J193=0,$J193="Agr ungültig"),0,IF($J193="keine","keine",IF(A_Stammdaten!$B$12-$C193&lt;0,0,MAX(0,$J193-(A_Stammdaten!$B$12-D_SAV!$C193)))))</f>
        <v>0</v>
      </c>
      <c r="W193" s="167">
        <f t="shared" si="55"/>
        <v>0</v>
      </c>
      <c r="X193" s="167">
        <f t="shared" si="56"/>
        <v>0</v>
      </c>
      <c r="Y193" s="209">
        <v>1</v>
      </c>
      <c r="Z193" s="167">
        <f t="shared" si="57"/>
        <v>0</v>
      </c>
      <c r="AA193" s="167">
        <f t="shared" si="58"/>
        <v>0</v>
      </c>
      <c r="AB193" s="167">
        <f t="shared" si="59"/>
        <v>0</v>
      </c>
      <c r="AC193" s="195">
        <f t="shared" si="52"/>
        <v>0</v>
      </c>
      <c r="AD193" s="192">
        <f t="shared" si="60"/>
        <v>0</v>
      </c>
      <c r="AE193" s="192">
        <f t="shared" si="61"/>
        <v>0</v>
      </c>
      <c r="AF193" s="192">
        <f t="shared" si="62"/>
        <v>0</v>
      </c>
    </row>
    <row r="194" spans="1:32" x14ac:dyDescent="0.25">
      <c r="A194" s="196" t="b">
        <f t="shared" si="53"/>
        <v>0</v>
      </c>
      <c r="B194" s="201"/>
      <c r="C194" s="202"/>
      <c r="D194" s="202"/>
      <c r="E194" s="202"/>
      <c r="F194" s="202"/>
      <c r="G194" s="201"/>
      <c r="H194" s="127" t="str">
        <f t="shared" si="49"/>
        <v>Agr ungültig</v>
      </c>
      <c r="I194" s="127" t="str">
        <f t="shared" si="50"/>
        <v>Agr ungültig</v>
      </c>
      <c r="J194" s="202" t="str">
        <f t="shared" si="51"/>
        <v>Agr ungültig</v>
      </c>
      <c r="K194" s="197" t="str">
        <f>IF(D_SAV!$C194&lt;=2005,"ja","nein")</f>
        <v>ja</v>
      </c>
      <c r="L194" s="201" t="str">
        <f>IFERROR(VLOOKUP(D_SAV!$B194,A_Stammdaten!$I$6:$K$105,3,FALSE),"")</f>
        <v/>
      </c>
      <c r="M194" s="206"/>
      <c r="N194" s="206"/>
      <c r="O194" s="207"/>
      <c r="P194" s="207"/>
      <c r="Q194" s="207"/>
      <c r="R194" s="207"/>
      <c r="S194" s="194">
        <f>IF(V194=0,0,IF(A_Stammdaten!$B$12-$C194&lt;0,0,SUM(D_SAV!P194:Q194)-D_SAV!R194))</f>
        <v>0</v>
      </c>
      <c r="T194" s="207"/>
      <c r="U194" s="194">
        <f t="shared" si="54"/>
        <v>0</v>
      </c>
      <c r="V194" s="240">
        <f>IF(OR($B194=0,$C194=0,$J194=0,$J194="Agr ungültig"),0,IF($J194="keine","keine",IF(A_Stammdaten!$B$12-$C194&lt;0,0,MAX(0,$J194-(A_Stammdaten!$B$12-D_SAV!$C194)))))</f>
        <v>0</v>
      </c>
      <c r="W194" s="167">
        <f t="shared" si="55"/>
        <v>0</v>
      </c>
      <c r="X194" s="167">
        <f t="shared" si="56"/>
        <v>0</v>
      </c>
      <c r="Y194" s="209">
        <v>1</v>
      </c>
      <c r="Z194" s="167">
        <f t="shared" si="57"/>
        <v>0</v>
      </c>
      <c r="AA194" s="167">
        <f t="shared" si="58"/>
        <v>0</v>
      </c>
      <c r="AB194" s="167">
        <f t="shared" si="59"/>
        <v>0</v>
      </c>
      <c r="AC194" s="195">
        <f t="shared" si="52"/>
        <v>0</v>
      </c>
      <c r="AD194" s="192">
        <f t="shared" si="60"/>
        <v>0</v>
      </c>
      <c r="AE194" s="192">
        <f t="shared" si="61"/>
        <v>0</v>
      </c>
      <c r="AF194" s="192">
        <f t="shared" si="62"/>
        <v>0</v>
      </c>
    </row>
    <row r="195" spans="1:32" x14ac:dyDescent="0.25">
      <c r="A195" s="196" t="b">
        <f t="shared" si="53"/>
        <v>0</v>
      </c>
      <c r="B195" s="201"/>
      <c r="C195" s="202"/>
      <c r="D195" s="202"/>
      <c r="E195" s="202"/>
      <c r="F195" s="202"/>
      <c r="G195" s="201"/>
      <c r="H195" s="127" t="str">
        <f t="shared" si="49"/>
        <v>Agr ungültig</v>
      </c>
      <c r="I195" s="127" t="str">
        <f t="shared" si="50"/>
        <v>Agr ungültig</v>
      </c>
      <c r="J195" s="202" t="str">
        <f t="shared" si="51"/>
        <v>Agr ungültig</v>
      </c>
      <c r="K195" s="197" t="str">
        <f>IF(D_SAV!$C195&lt;=2005,"ja","nein")</f>
        <v>ja</v>
      </c>
      <c r="L195" s="201" t="str">
        <f>IFERROR(VLOOKUP(D_SAV!$B195,A_Stammdaten!$I$6:$K$105,3,FALSE),"")</f>
        <v/>
      </c>
      <c r="M195" s="206"/>
      <c r="N195" s="206"/>
      <c r="O195" s="207"/>
      <c r="P195" s="207"/>
      <c r="Q195" s="207"/>
      <c r="R195" s="207"/>
      <c r="S195" s="194">
        <f>IF(V195=0,0,IF(A_Stammdaten!$B$12-$C195&lt;0,0,SUM(D_SAV!P195:Q195)-D_SAV!R195))</f>
        <v>0</v>
      </c>
      <c r="T195" s="207"/>
      <c r="U195" s="194">
        <f t="shared" si="54"/>
        <v>0</v>
      </c>
      <c r="V195" s="240">
        <f>IF(OR($B195=0,$C195=0,$J195=0,$J195="Agr ungültig"),0,IF($J195="keine","keine",IF(A_Stammdaten!$B$12-$C195&lt;0,0,MAX(0,$J195-(A_Stammdaten!$B$12-D_SAV!$C195)))))</f>
        <v>0</v>
      </c>
      <c r="W195" s="167">
        <f t="shared" si="55"/>
        <v>0</v>
      </c>
      <c r="X195" s="167">
        <f t="shared" si="56"/>
        <v>0</v>
      </c>
      <c r="Y195" s="209">
        <v>1</v>
      </c>
      <c r="Z195" s="167">
        <f t="shared" si="57"/>
        <v>0</v>
      </c>
      <c r="AA195" s="167">
        <f t="shared" si="58"/>
        <v>0</v>
      </c>
      <c r="AB195" s="167">
        <f t="shared" si="59"/>
        <v>0</v>
      </c>
      <c r="AC195" s="195">
        <f t="shared" si="52"/>
        <v>0</v>
      </c>
      <c r="AD195" s="192">
        <f t="shared" si="60"/>
        <v>0</v>
      </c>
      <c r="AE195" s="192">
        <f t="shared" si="61"/>
        <v>0</v>
      </c>
      <c r="AF195" s="192">
        <f t="shared" si="62"/>
        <v>0</v>
      </c>
    </row>
    <row r="196" spans="1:32" x14ac:dyDescent="0.25">
      <c r="A196" s="198" t="b">
        <f t="shared" si="53"/>
        <v>0</v>
      </c>
      <c r="B196" s="204"/>
      <c r="C196" s="205"/>
      <c r="D196" s="205"/>
      <c r="E196" s="205"/>
      <c r="F196" s="205"/>
      <c r="G196" s="204"/>
      <c r="H196" s="127" t="str">
        <f t="shared" si="49"/>
        <v>Agr ungültig</v>
      </c>
      <c r="I196" s="127" t="str">
        <f t="shared" si="50"/>
        <v>Agr ungültig</v>
      </c>
      <c r="J196" s="205" t="str">
        <f t="shared" si="51"/>
        <v>Agr ungültig</v>
      </c>
      <c r="K196" s="197" t="str">
        <f>IF(D_SAV!$C196&lt;=2005,"ja","nein")</f>
        <v>ja</v>
      </c>
      <c r="L196" s="204" t="str">
        <f>IFERROR(VLOOKUP(D_SAV!$B196,A_Stammdaten!$I$6:$K$105,3,FALSE),"")</f>
        <v/>
      </c>
      <c r="M196" s="208"/>
      <c r="N196" s="208"/>
      <c r="O196" s="207"/>
      <c r="P196" s="207"/>
      <c r="Q196" s="207"/>
      <c r="R196" s="207"/>
      <c r="S196" s="194">
        <f>IF(V196=0,0,IF(A_Stammdaten!$B$12-$C196&lt;0,0,SUM(D_SAV!P196:Q196)-D_SAV!R196))</f>
        <v>0</v>
      </c>
      <c r="T196" s="207"/>
      <c r="U196" s="194">
        <f t="shared" si="54"/>
        <v>0</v>
      </c>
      <c r="V196" s="240">
        <f>IF(OR($B196=0,$C196=0,$J196=0,$J196="Agr ungültig"),0,IF($J196="keine","keine",IF(A_Stammdaten!$B$12-$C196&lt;0,0,MAX(0,$J196-(A_Stammdaten!$B$12-D_SAV!$C196)))))</f>
        <v>0</v>
      </c>
      <c r="W196" s="167">
        <f t="shared" si="55"/>
        <v>0</v>
      </c>
      <c r="X196" s="167">
        <f t="shared" si="56"/>
        <v>0</v>
      </c>
      <c r="Y196" s="209">
        <v>1</v>
      </c>
      <c r="Z196" s="167">
        <f t="shared" si="57"/>
        <v>0</v>
      </c>
      <c r="AA196" s="167">
        <f t="shared" si="58"/>
        <v>0</v>
      </c>
      <c r="AB196" s="167">
        <f t="shared" si="59"/>
        <v>0</v>
      </c>
      <c r="AC196" s="195">
        <f t="shared" si="52"/>
        <v>0</v>
      </c>
      <c r="AD196" s="192">
        <f t="shared" si="60"/>
        <v>0</v>
      </c>
      <c r="AE196" s="192">
        <f t="shared" si="61"/>
        <v>0</v>
      </c>
      <c r="AF196" s="192">
        <f t="shared" si="62"/>
        <v>0</v>
      </c>
    </row>
    <row r="197" spans="1:32" x14ac:dyDescent="0.25">
      <c r="A197" s="196" t="b">
        <f t="shared" si="53"/>
        <v>0</v>
      </c>
      <c r="B197" s="201"/>
      <c r="C197" s="202"/>
      <c r="D197" s="202"/>
      <c r="E197" s="202"/>
      <c r="F197" s="202"/>
      <c r="G197" s="201"/>
      <c r="H197" s="127" t="str">
        <f t="shared" si="49"/>
        <v>Agr ungültig</v>
      </c>
      <c r="I197" s="127" t="str">
        <f t="shared" si="50"/>
        <v>Agr ungültig</v>
      </c>
      <c r="J197" s="202" t="str">
        <f t="shared" si="51"/>
        <v>Agr ungültig</v>
      </c>
      <c r="K197" s="197" t="str">
        <f>IF(D_SAV!$C197&lt;=2005,"ja","nein")</f>
        <v>ja</v>
      </c>
      <c r="L197" s="201" t="str">
        <f>IFERROR(VLOOKUP(D_SAV!$B197,A_Stammdaten!$I$6:$K$105,3,FALSE),"")</f>
        <v/>
      </c>
      <c r="M197" s="206"/>
      <c r="N197" s="206"/>
      <c r="O197" s="207"/>
      <c r="P197" s="207"/>
      <c r="Q197" s="207"/>
      <c r="R197" s="207"/>
      <c r="S197" s="194">
        <f>IF(V197=0,0,IF(A_Stammdaten!$B$12-$C197&lt;0,0,SUM(D_SAV!P197:Q197)-D_SAV!R197))</f>
        <v>0</v>
      </c>
      <c r="T197" s="207"/>
      <c r="U197" s="194">
        <f t="shared" si="54"/>
        <v>0</v>
      </c>
      <c r="V197" s="240">
        <f>IF(OR($B197=0,$C197=0,$J197=0,$J197="Agr ungültig"),0,IF($J197="keine","keine",IF(A_Stammdaten!$B$12-$C197&lt;0,0,MAX(0,$J197-(A_Stammdaten!$B$12-D_SAV!$C197)))))</f>
        <v>0</v>
      </c>
      <c r="W197" s="167">
        <f t="shared" si="55"/>
        <v>0</v>
      </c>
      <c r="X197" s="167">
        <f t="shared" si="56"/>
        <v>0</v>
      </c>
      <c r="Y197" s="209">
        <v>1</v>
      </c>
      <c r="Z197" s="167">
        <f t="shared" si="57"/>
        <v>0</v>
      </c>
      <c r="AA197" s="167">
        <f t="shared" si="58"/>
        <v>0</v>
      </c>
      <c r="AB197" s="167">
        <f t="shared" si="59"/>
        <v>0</v>
      </c>
      <c r="AC197" s="195">
        <f t="shared" si="52"/>
        <v>0</v>
      </c>
      <c r="AD197" s="192">
        <f t="shared" si="60"/>
        <v>0</v>
      </c>
      <c r="AE197" s="192">
        <f t="shared" si="61"/>
        <v>0</v>
      </c>
      <c r="AF197" s="192">
        <f t="shared" si="62"/>
        <v>0</v>
      </c>
    </row>
    <row r="198" spans="1:32" x14ac:dyDescent="0.25">
      <c r="A198" s="196" t="b">
        <f t="shared" si="53"/>
        <v>0</v>
      </c>
      <c r="B198" s="201"/>
      <c r="C198" s="202"/>
      <c r="D198" s="202"/>
      <c r="E198" s="202"/>
      <c r="F198" s="202"/>
      <c r="G198" s="201"/>
      <c r="H198" s="127" t="str">
        <f t="shared" si="49"/>
        <v>Agr ungültig</v>
      </c>
      <c r="I198" s="127" t="str">
        <f t="shared" si="50"/>
        <v>Agr ungültig</v>
      </c>
      <c r="J198" s="202" t="str">
        <f t="shared" si="51"/>
        <v>Agr ungültig</v>
      </c>
      <c r="K198" s="197" t="str">
        <f>IF(D_SAV!$C198&lt;=2005,"ja","nein")</f>
        <v>ja</v>
      </c>
      <c r="L198" s="201" t="str">
        <f>IFERROR(VLOOKUP(D_SAV!$B198,A_Stammdaten!$I$6:$K$105,3,FALSE),"")</f>
        <v/>
      </c>
      <c r="M198" s="206"/>
      <c r="N198" s="206"/>
      <c r="O198" s="207"/>
      <c r="P198" s="207"/>
      <c r="Q198" s="207"/>
      <c r="R198" s="207"/>
      <c r="S198" s="194">
        <f>IF(V198=0,0,IF(A_Stammdaten!$B$12-$C198&lt;0,0,SUM(D_SAV!P198:Q198)-D_SAV!R198))</f>
        <v>0</v>
      </c>
      <c r="T198" s="207"/>
      <c r="U198" s="194">
        <f t="shared" si="54"/>
        <v>0</v>
      </c>
      <c r="V198" s="240">
        <f>IF(OR($B198=0,$C198=0,$J198=0,$J198="Agr ungültig"),0,IF($J198="keine","keine",IF(A_Stammdaten!$B$12-$C198&lt;0,0,MAX(0,$J198-(A_Stammdaten!$B$12-D_SAV!$C198)))))</f>
        <v>0</v>
      </c>
      <c r="W198" s="167">
        <f t="shared" si="55"/>
        <v>0</v>
      </c>
      <c r="X198" s="167">
        <f t="shared" si="56"/>
        <v>0</v>
      </c>
      <c r="Y198" s="209">
        <v>1</v>
      </c>
      <c r="Z198" s="167">
        <f t="shared" si="57"/>
        <v>0</v>
      </c>
      <c r="AA198" s="167">
        <f t="shared" si="58"/>
        <v>0</v>
      </c>
      <c r="AB198" s="167">
        <f t="shared" si="59"/>
        <v>0</v>
      </c>
      <c r="AC198" s="195">
        <f t="shared" si="52"/>
        <v>0</v>
      </c>
      <c r="AD198" s="192">
        <f t="shared" si="60"/>
        <v>0</v>
      </c>
      <c r="AE198" s="192">
        <f t="shared" si="61"/>
        <v>0</v>
      </c>
      <c r="AF198" s="192">
        <f t="shared" si="62"/>
        <v>0</v>
      </c>
    </row>
    <row r="199" spans="1:32" x14ac:dyDescent="0.25">
      <c r="A199" s="198" t="b">
        <f t="shared" si="53"/>
        <v>0</v>
      </c>
      <c r="B199" s="204"/>
      <c r="C199" s="205"/>
      <c r="D199" s="205"/>
      <c r="E199" s="205"/>
      <c r="F199" s="205"/>
      <c r="G199" s="204"/>
      <c r="H199" s="127" t="str">
        <f t="shared" si="49"/>
        <v>Agr ungültig</v>
      </c>
      <c r="I199" s="127" t="str">
        <f t="shared" si="50"/>
        <v>Agr ungültig</v>
      </c>
      <c r="J199" s="205" t="str">
        <f t="shared" si="51"/>
        <v>Agr ungültig</v>
      </c>
      <c r="K199" s="197" t="str">
        <f>IF(D_SAV!$C199&lt;=2005,"ja","nein")</f>
        <v>ja</v>
      </c>
      <c r="L199" s="204" t="str">
        <f>IFERROR(VLOOKUP(D_SAV!$B199,A_Stammdaten!$I$6:$K$105,3,FALSE),"")</f>
        <v/>
      </c>
      <c r="M199" s="208"/>
      <c r="N199" s="208"/>
      <c r="O199" s="207"/>
      <c r="P199" s="207"/>
      <c r="Q199" s="207"/>
      <c r="R199" s="207"/>
      <c r="S199" s="194">
        <f>IF(V199=0,0,IF(A_Stammdaten!$B$12-$C199&lt;0,0,SUM(D_SAV!P199:Q199)-D_SAV!R199))</f>
        <v>0</v>
      </c>
      <c r="T199" s="207"/>
      <c r="U199" s="194">
        <f t="shared" si="54"/>
        <v>0</v>
      </c>
      <c r="V199" s="240">
        <f>IF(OR($B199=0,$C199=0,$J199=0,$J199="Agr ungültig"),0,IF($J199="keine","keine",IF(A_Stammdaten!$B$12-$C199&lt;0,0,MAX(0,$J199-(A_Stammdaten!$B$12-D_SAV!$C199)))))</f>
        <v>0</v>
      </c>
      <c r="W199" s="167">
        <f t="shared" si="55"/>
        <v>0</v>
      </c>
      <c r="X199" s="167">
        <f t="shared" si="56"/>
        <v>0</v>
      </c>
      <c r="Y199" s="209">
        <v>1</v>
      </c>
      <c r="Z199" s="167">
        <f t="shared" si="57"/>
        <v>0</v>
      </c>
      <c r="AA199" s="167">
        <f t="shared" si="58"/>
        <v>0</v>
      </c>
      <c r="AB199" s="167">
        <f t="shared" si="59"/>
        <v>0</v>
      </c>
      <c r="AC199" s="195">
        <f t="shared" si="52"/>
        <v>0</v>
      </c>
      <c r="AD199" s="192">
        <f t="shared" si="60"/>
        <v>0</v>
      </c>
      <c r="AE199" s="192">
        <f t="shared" si="61"/>
        <v>0</v>
      </c>
      <c r="AF199" s="192">
        <f t="shared" si="62"/>
        <v>0</v>
      </c>
    </row>
    <row r="200" spans="1:32" x14ac:dyDescent="0.25">
      <c r="A200" s="196" t="b">
        <f t="shared" si="53"/>
        <v>0</v>
      </c>
      <c r="B200" s="201"/>
      <c r="C200" s="202"/>
      <c r="D200" s="202"/>
      <c r="E200" s="202"/>
      <c r="F200" s="202"/>
      <c r="G200" s="201"/>
      <c r="H200" s="127" t="str">
        <f t="shared" si="49"/>
        <v>Agr ungültig</v>
      </c>
      <c r="I200" s="127" t="str">
        <f t="shared" si="50"/>
        <v>Agr ungültig</v>
      </c>
      <c r="J200" s="202" t="str">
        <f t="shared" si="51"/>
        <v>Agr ungültig</v>
      </c>
      <c r="K200" s="197" t="str">
        <f>IF(D_SAV!$C200&lt;=2005,"ja","nein")</f>
        <v>ja</v>
      </c>
      <c r="L200" s="201" t="str">
        <f>IFERROR(VLOOKUP(D_SAV!$B200,A_Stammdaten!$I$6:$K$105,3,FALSE),"")</f>
        <v/>
      </c>
      <c r="M200" s="206"/>
      <c r="N200" s="206"/>
      <c r="O200" s="207"/>
      <c r="P200" s="207"/>
      <c r="Q200" s="207"/>
      <c r="R200" s="207"/>
      <c r="S200" s="194">
        <f>IF(V200=0,0,IF(A_Stammdaten!$B$12-$C200&lt;0,0,SUM(D_SAV!P200:Q200)-D_SAV!R200))</f>
        <v>0</v>
      </c>
      <c r="T200" s="207"/>
      <c r="U200" s="194">
        <f t="shared" si="54"/>
        <v>0</v>
      </c>
      <c r="V200" s="240">
        <f>IF(OR($B200=0,$C200=0,$J200=0,$J200="Agr ungültig"),0,IF($J200="keine","keine",IF(A_Stammdaten!$B$12-$C200&lt;0,0,MAX(0,$J200-(A_Stammdaten!$B$12-D_SAV!$C200)))))</f>
        <v>0</v>
      </c>
      <c r="W200" s="167">
        <f t="shared" si="55"/>
        <v>0</v>
      </c>
      <c r="X200" s="167">
        <f t="shared" si="56"/>
        <v>0</v>
      </c>
      <c r="Y200" s="209">
        <v>1</v>
      </c>
      <c r="Z200" s="167">
        <f t="shared" si="57"/>
        <v>0</v>
      </c>
      <c r="AA200" s="167">
        <f t="shared" si="58"/>
        <v>0</v>
      </c>
      <c r="AB200" s="167">
        <f t="shared" si="59"/>
        <v>0</v>
      </c>
      <c r="AC200" s="195">
        <f t="shared" si="52"/>
        <v>0</v>
      </c>
      <c r="AD200" s="192">
        <f t="shared" si="60"/>
        <v>0</v>
      </c>
      <c r="AE200" s="192">
        <f t="shared" si="61"/>
        <v>0</v>
      </c>
      <c r="AF200" s="192">
        <f t="shared" si="62"/>
        <v>0</v>
      </c>
    </row>
    <row r="201" spans="1:32" x14ac:dyDescent="0.25">
      <c r="A201" s="196" t="b">
        <f t="shared" si="53"/>
        <v>0</v>
      </c>
      <c r="B201" s="201"/>
      <c r="C201" s="202"/>
      <c r="D201" s="202"/>
      <c r="E201" s="202"/>
      <c r="F201" s="202"/>
      <c r="G201" s="201"/>
      <c r="H201" s="127" t="str">
        <f t="shared" si="49"/>
        <v>Agr ungültig</v>
      </c>
      <c r="I201" s="127" t="str">
        <f t="shared" si="50"/>
        <v>Agr ungültig</v>
      </c>
      <c r="J201" s="202" t="str">
        <f t="shared" si="51"/>
        <v>Agr ungültig</v>
      </c>
      <c r="K201" s="197" t="str">
        <f>IF(D_SAV!$C201&lt;=2005,"ja","nein")</f>
        <v>ja</v>
      </c>
      <c r="L201" s="201" t="str">
        <f>IFERROR(VLOOKUP(D_SAV!$B201,A_Stammdaten!$I$6:$K$105,3,FALSE),"")</f>
        <v/>
      </c>
      <c r="M201" s="206"/>
      <c r="N201" s="206"/>
      <c r="O201" s="207"/>
      <c r="P201" s="207"/>
      <c r="Q201" s="207"/>
      <c r="R201" s="207"/>
      <c r="S201" s="194">
        <f>IF(V201=0,0,IF(A_Stammdaten!$B$12-$C201&lt;0,0,SUM(D_SAV!P201:Q201)-D_SAV!R201))</f>
        <v>0</v>
      </c>
      <c r="T201" s="207"/>
      <c r="U201" s="194">
        <f t="shared" si="54"/>
        <v>0</v>
      </c>
      <c r="V201" s="240">
        <f>IF(OR($B201=0,$C201=0,$J201=0,$J201="Agr ungültig"),0,IF($J201="keine","keine",IF(A_Stammdaten!$B$12-$C201&lt;0,0,MAX(0,$J201-(A_Stammdaten!$B$12-D_SAV!$C201)))))</f>
        <v>0</v>
      </c>
      <c r="W201" s="167">
        <f t="shared" si="55"/>
        <v>0</v>
      </c>
      <c r="X201" s="167">
        <f t="shared" si="56"/>
        <v>0</v>
      </c>
      <c r="Y201" s="209">
        <v>1</v>
      </c>
      <c r="Z201" s="167">
        <f t="shared" si="57"/>
        <v>0</v>
      </c>
      <c r="AA201" s="167">
        <f t="shared" si="58"/>
        <v>0</v>
      </c>
      <c r="AB201" s="167">
        <f t="shared" si="59"/>
        <v>0</v>
      </c>
      <c r="AC201" s="195">
        <f t="shared" si="52"/>
        <v>0</v>
      </c>
      <c r="AD201" s="192">
        <f t="shared" si="60"/>
        <v>0</v>
      </c>
      <c r="AE201" s="192">
        <f t="shared" si="61"/>
        <v>0</v>
      </c>
      <c r="AF201" s="192">
        <f t="shared" si="62"/>
        <v>0</v>
      </c>
    </row>
    <row r="202" spans="1:32" x14ac:dyDescent="0.25">
      <c r="A202" s="198" t="b">
        <f t="shared" si="53"/>
        <v>0</v>
      </c>
      <c r="B202" s="204"/>
      <c r="C202" s="205"/>
      <c r="D202" s="205"/>
      <c r="E202" s="205"/>
      <c r="F202" s="205"/>
      <c r="G202" s="204"/>
      <c r="H202" s="127" t="str">
        <f t="shared" si="49"/>
        <v>Agr ungültig</v>
      </c>
      <c r="I202" s="127" t="str">
        <f t="shared" si="50"/>
        <v>Agr ungültig</v>
      </c>
      <c r="J202" s="205" t="str">
        <f t="shared" si="51"/>
        <v>Agr ungültig</v>
      </c>
      <c r="K202" s="197" t="str">
        <f>IF(D_SAV!$C202&lt;=2005,"ja","nein")</f>
        <v>ja</v>
      </c>
      <c r="L202" s="204" t="str">
        <f>IFERROR(VLOOKUP(D_SAV!$B202,A_Stammdaten!$I$6:$K$105,3,FALSE),"")</f>
        <v/>
      </c>
      <c r="M202" s="208"/>
      <c r="N202" s="208"/>
      <c r="O202" s="207"/>
      <c r="P202" s="207"/>
      <c r="Q202" s="207"/>
      <c r="R202" s="207"/>
      <c r="S202" s="194">
        <f>IF(V202=0,0,IF(A_Stammdaten!$B$12-$C202&lt;0,0,SUM(D_SAV!P202:Q202)-D_SAV!R202))</f>
        <v>0</v>
      </c>
      <c r="T202" s="207"/>
      <c r="U202" s="194">
        <f t="shared" si="54"/>
        <v>0</v>
      </c>
      <c r="V202" s="240">
        <f>IF(OR($B202=0,$C202=0,$J202=0,$J202="Agr ungültig"),0,IF($J202="keine","keine",IF(A_Stammdaten!$B$12-$C202&lt;0,0,MAX(0,$J202-(A_Stammdaten!$B$12-D_SAV!$C202)))))</f>
        <v>0</v>
      </c>
      <c r="W202" s="167">
        <f t="shared" si="55"/>
        <v>0</v>
      </c>
      <c r="X202" s="167">
        <f t="shared" si="56"/>
        <v>0</v>
      </c>
      <c r="Y202" s="209">
        <v>1</v>
      </c>
      <c r="Z202" s="167">
        <f t="shared" si="57"/>
        <v>0</v>
      </c>
      <c r="AA202" s="167">
        <f t="shared" si="58"/>
        <v>0</v>
      </c>
      <c r="AB202" s="167">
        <f t="shared" si="59"/>
        <v>0</v>
      </c>
      <c r="AC202" s="195">
        <f t="shared" si="52"/>
        <v>0</v>
      </c>
      <c r="AD202" s="192">
        <f t="shared" si="60"/>
        <v>0</v>
      </c>
      <c r="AE202" s="192">
        <f t="shared" si="61"/>
        <v>0</v>
      </c>
      <c r="AF202" s="192">
        <f t="shared" si="62"/>
        <v>0</v>
      </c>
    </row>
    <row r="203" spans="1:32" x14ac:dyDescent="0.25">
      <c r="A203" s="196" t="b">
        <f t="shared" si="53"/>
        <v>0</v>
      </c>
      <c r="B203" s="201"/>
      <c r="C203" s="202"/>
      <c r="D203" s="202"/>
      <c r="E203" s="202"/>
      <c r="F203" s="202"/>
      <c r="G203" s="201"/>
      <c r="H203" s="127" t="str">
        <f t="shared" si="49"/>
        <v>Agr ungültig</v>
      </c>
      <c r="I203" s="127" t="str">
        <f t="shared" si="50"/>
        <v>Agr ungültig</v>
      </c>
      <c r="J203" s="202" t="str">
        <f t="shared" si="51"/>
        <v>Agr ungültig</v>
      </c>
      <c r="K203" s="197" t="str">
        <f>IF(D_SAV!$C203&lt;=2005,"ja","nein")</f>
        <v>ja</v>
      </c>
      <c r="L203" s="201" t="str">
        <f>IFERROR(VLOOKUP(D_SAV!$B203,A_Stammdaten!$I$6:$K$105,3,FALSE),"")</f>
        <v/>
      </c>
      <c r="M203" s="206"/>
      <c r="N203" s="206"/>
      <c r="O203" s="207"/>
      <c r="P203" s="207"/>
      <c r="Q203" s="207"/>
      <c r="R203" s="207"/>
      <c r="S203" s="194">
        <f>IF(V203=0,0,IF(A_Stammdaten!$B$12-$C203&lt;0,0,SUM(D_SAV!P203:Q203)-D_SAV!R203))</f>
        <v>0</v>
      </c>
      <c r="T203" s="207"/>
      <c r="U203" s="194">
        <f t="shared" si="54"/>
        <v>0</v>
      </c>
      <c r="V203" s="240">
        <f>IF(OR($B203=0,$C203=0,$J203=0,$J203="Agr ungültig"),0,IF($J203="keine","keine",IF(A_Stammdaten!$B$12-$C203&lt;0,0,MAX(0,$J203-(A_Stammdaten!$B$12-D_SAV!$C203)))))</f>
        <v>0</v>
      </c>
      <c r="W203" s="167">
        <f t="shared" si="55"/>
        <v>0</v>
      </c>
      <c r="X203" s="167">
        <f t="shared" si="56"/>
        <v>0</v>
      </c>
      <c r="Y203" s="209">
        <v>1</v>
      </c>
      <c r="Z203" s="167">
        <f t="shared" si="57"/>
        <v>0</v>
      </c>
      <c r="AA203" s="167">
        <f t="shared" si="58"/>
        <v>0</v>
      </c>
      <c r="AB203" s="167">
        <f t="shared" si="59"/>
        <v>0</v>
      </c>
      <c r="AC203" s="195">
        <f t="shared" si="52"/>
        <v>0</v>
      </c>
      <c r="AD203" s="192">
        <f t="shared" si="60"/>
        <v>0</v>
      </c>
      <c r="AE203" s="192">
        <f t="shared" si="61"/>
        <v>0</v>
      </c>
      <c r="AF203" s="192">
        <f t="shared" si="62"/>
        <v>0</v>
      </c>
    </row>
    <row r="204" spans="1:32" x14ac:dyDescent="0.25">
      <c r="A204" s="196" t="b">
        <f t="shared" si="53"/>
        <v>0</v>
      </c>
      <c r="B204" s="201"/>
      <c r="C204" s="202"/>
      <c r="D204" s="202"/>
      <c r="E204" s="202"/>
      <c r="F204" s="202"/>
      <c r="G204" s="201"/>
      <c r="H204" s="127" t="str">
        <f t="shared" si="49"/>
        <v>Agr ungültig</v>
      </c>
      <c r="I204" s="127" t="str">
        <f t="shared" si="50"/>
        <v>Agr ungültig</v>
      </c>
      <c r="J204" s="202" t="str">
        <f t="shared" si="51"/>
        <v>Agr ungültig</v>
      </c>
      <c r="K204" s="197" t="str">
        <f>IF(D_SAV!$C204&lt;=2005,"ja","nein")</f>
        <v>ja</v>
      </c>
      <c r="L204" s="201" t="str">
        <f>IFERROR(VLOOKUP(D_SAV!$B204,A_Stammdaten!$I$6:$K$105,3,FALSE),"")</f>
        <v/>
      </c>
      <c r="M204" s="206"/>
      <c r="N204" s="206"/>
      <c r="O204" s="207"/>
      <c r="P204" s="207"/>
      <c r="Q204" s="207"/>
      <c r="R204" s="207"/>
      <c r="S204" s="194">
        <f>IF(V204=0,0,IF(A_Stammdaten!$B$12-$C204&lt;0,0,SUM(D_SAV!P204:Q204)-D_SAV!R204))</f>
        <v>0</v>
      </c>
      <c r="T204" s="207"/>
      <c r="U204" s="194">
        <f t="shared" si="54"/>
        <v>0</v>
      </c>
      <c r="V204" s="240">
        <f>IF(OR($B204=0,$C204=0,$J204=0,$J204="Agr ungültig"),0,IF($J204="keine","keine",IF(A_Stammdaten!$B$12-$C204&lt;0,0,MAX(0,$J204-(A_Stammdaten!$B$12-D_SAV!$C204)))))</f>
        <v>0</v>
      </c>
      <c r="W204" s="167">
        <f t="shared" si="55"/>
        <v>0</v>
      </c>
      <c r="X204" s="167">
        <f t="shared" si="56"/>
        <v>0</v>
      </c>
      <c r="Y204" s="209">
        <v>1</v>
      </c>
      <c r="Z204" s="167">
        <f t="shared" si="57"/>
        <v>0</v>
      </c>
      <c r="AA204" s="167">
        <f t="shared" si="58"/>
        <v>0</v>
      </c>
      <c r="AB204" s="167">
        <f t="shared" si="59"/>
        <v>0</v>
      </c>
      <c r="AC204" s="195">
        <f t="shared" si="52"/>
        <v>0</v>
      </c>
      <c r="AD204" s="192">
        <f t="shared" si="60"/>
        <v>0</v>
      </c>
      <c r="AE204" s="192">
        <f t="shared" si="61"/>
        <v>0</v>
      </c>
      <c r="AF204" s="192">
        <f t="shared" si="62"/>
        <v>0</v>
      </c>
    </row>
    <row r="205" spans="1:32" x14ac:dyDescent="0.25">
      <c r="A205" s="198" t="b">
        <f t="shared" si="53"/>
        <v>0</v>
      </c>
      <c r="B205" s="204"/>
      <c r="C205" s="205"/>
      <c r="D205" s="205"/>
      <c r="E205" s="205"/>
      <c r="F205" s="205"/>
      <c r="G205" s="204"/>
      <c r="H205" s="127" t="str">
        <f t="shared" si="49"/>
        <v>Agr ungültig</v>
      </c>
      <c r="I205" s="127" t="str">
        <f t="shared" si="50"/>
        <v>Agr ungültig</v>
      </c>
      <c r="J205" s="205" t="str">
        <f t="shared" si="51"/>
        <v>Agr ungültig</v>
      </c>
      <c r="K205" s="197" t="str">
        <f>IF(D_SAV!$C205&lt;=2005,"ja","nein")</f>
        <v>ja</v>
      </c>
      <c r="L205" s="204" t="str">
        <f>IFERROR(VLOOKUP(D_SAV!$B205,A_Stammdaten!$I$6:$K$105,3,FALSE),"")</f>
        <v/>
      </c>
      <c r="M205" s="208"/>
      <c r="N205" s="208"/>
      <c r="O205" s="207"/>
      <c r="P205" s="207"/>
      <c r="Q205" s="207"/>
      <c r="R205" s="207"/>
      <c r="S205" s="194">
        <f>IF(V205=0,0,IF(A_Stammdaten!$B$12-$C205&lt;0,0,SUM(D_SAV!P205:Q205)-D_SAV!R205))</f>
        <v>0</v>
      </c>
      <c r="T205" s="207"/>
      <c r="U205" s="194">
        <f t="shared" si="54"/>
        <v>0</v>
      </c>
      <c r="V205" s="240">
        <f>IF(OR($B205=0,$C205=0,$J205=0,$J205="Agr ungültig"),0,IF($J205="keine","keine",IF(A_Stammdaten!$B$12-$C205&lt;0,0,MAX(0,$J205-(A_Stammdaten!$B$12-D_SAV!$C205)))))</f>
        <v>0</v>
      </c>
      <c r="W205" s="167">
        <f t="shared" si="55"/>
        <v>0</v>
      </c>
      <c r="X205" s="167">
        <f t="shared" si="56"/>
        <v>0</v>
      </c>
      <c r="Y205" s="209">
        <v>1</v>
      </c>
      <c r="Z205" s="167">
        <f t="shared" si="57"/>
        <v>0</v>
      </c>
      <c r="AA205" s="167">
        <f t="shared" si="58"/>
        <v>0</v>
      </c>
      <c r="AB205" s="167">
        <f t="shared" si="59"/>
        <v>0</v>
      </c>
      <c r="AC205" s="195">
        <f t="shared" si="52"/>
        <v>0</v>
      </c>
      <c r="AD205" s="192">
        <f t="shared" si="60"/>
        <v>0</v>
      </c>
      <c r="AE205" s="192">
        <f t="shared" si="61"/>
        <v>0</v>
      </c>
      <c r="AF205" s="192">
        <f t="shared" si="62"/>
        <v>0</v>
      </c>
    </row>
    <row r="206" spans="1:32" x14ac:dyDescent="0.25">
      <c r="A206" s="196" t="b">
        <f t="shared" si="53"/>
        <v>0</v>
      </c>
      <c r="B206" s="201"/>
      <c r="C206" s="202"/>
      <c r="D206" s="202"/>
      <c r="E206" s="202"/>
      <c r="F206" s="202"/>
      <c r="G206" s="201"/>
      <c r="H206" s="127" t="str">
        <f t="shared" si="49"/>
        <v>Agr ungültig</v>
      </c>
      <c r="I206" s="127" t="str">
        <f t="shared" si="50"/>
        <v>Agr ungültig</v>
      </c>
      <c r="J206" s="202" t="str">
        <f t="shared" si="51"/>
        <v>Agr ungültig</v>
      </c>
      <c r="K206" s="197" t="str">
        <f>IF(D_SAV!$C206&lt;=2005,"ja","nein")</f>
        <v>ja</v>
      </c>
      <c r="L206" s="201" t="str">
        <f>IFERROR(VLOOKUP(D_SAV!$B206,A_Stammdaten!$I$6:$K$105,3,FALSE),"")</f>
        <v/>
      </c>
      <c r="M206" s="206"/>
      <c r="N206" s="206"/>
      <c r="O206" s="207"/>
      <c r="P206" s="207"/>
      <c r="Q206" s="207"/>
      <c r="R206" s="207"/>
      <c r="S206" s="194">
        <f>IF(V206=0,0,IF(A_Stammdaten!$B$12-$C206&lt;0,0,SUM(D_SAV!P206:Q206)-D_SAV!R206))</f>
        <v>0</v>
      </c>
      <c r="T206" s="207"/>
      <c r="U206" s="194">
        <f t="shared" si="54"/>
        <v>0</v>
      </c>
      <c r="V206" s="240">
        <f>IF(OR($B206=0,$C206=0,$J206=0,$J206="Agr ungültig"),0,IF($J206="keine","keine",IF(A_Stammdaten!$B$12-$C206&lt;0,0,MAX(0,$J206-(A_Stammdaten!$B$12-D_SAV!$C206)))))</f>
        <v>0</v>
      </c>
      <c r="W206" s="167">
        <f t="shared" si="55"/>
        <v>0</v>
      </c>
      <c r="X206" s="167">
        <f t="shared" si="56"/>
        <v>0</v>
      </c>
      <c r="Y206" s="209">
        <v>1</v>
      </c>
      <c r="Z206" s="167">
        <f t="shared" si="57"/>
        <v>0</v>
      </c>
      <c r="AA206" s="167">
        <f t="shared" si="58"/>
        <v>0</v>
      </c>
      <c r="AB206" s="167">
        <f t="shared" si="59"/>
        <v>0</v>
      </c>
      <c r="AC206" s="195">
        <f t="shared" si="52"/>
        <v>0</v>
      </c>
      <c r="AD206" s="192">
        <f t="shared" si="60"/>
        <v>0</v>
      </c>
      <c r="AE206" s="192">
        <f t="shared" si="61"/>
        <v>0</v>
      </c>
      <c r="AF206" s="192">
        <f t="shared" si="62"/>
        <v>0</v>
      </c>
    </row>
    <row r="207" spans="1:32" x14ac:dyDescent="0.25">
      <c r="A207" s="196" t="b">
        <f t="shared" si="53"/>
        <v>0</v>
      </c>
      <c r="B207" s="201"/>
      <c r="C207" s="202"/>
      <c r="D207" s="202"/>
      <c r="E207" s="202"/>
      <c r="F207" s="202"/>
      <c r="G207" s="201"/>
      <c r="H207" s="127" t="str">
        <f t="shared" si="49"/>
        <v>Agr ungültig</v>
      </c>
      <c r="I207" s="127" t="str">
        <f t="shared" si="50"/>
        <v>Agr ungültig</v>
      </c>
      <c r="J207" s="202" t="str">
        <f t="shared" si="51"/>
        <v>Agr ungültig</v>
      </c>
      <c r="K207" s="197" t="str">
        <f>IF(D_SAV!$C207&lt;=2005,"ja","nein")</f>
        <v>ja</v>
      </c>
      <c r="L207" s="201" t="str">
        <f>IFERROR(VLOOKUP(D_SAV!$B207,A_Stammdaten!$I$6:$K$105,3,FALSE),"")</f>
        <v/>
      </c>
      <c r="M207" s="206"/>
      <c r="N207" s="206"/>
      <c r="O207" s="207"/>
      <c r="P207" s="207"/>
      <c r="Q207" s="207"/>
      <c r="R207" s="207"/>
      <c r="S207" s="194">
        <f>IF(V207=0,0,IF(A_Stammdaten!$B$12-$C207&lt;0,0,SUM(D_SAV!P207:Q207)-D_SAV!R207))</f>
        <v>0</v>
      </c>
      <c r="T207" s="207"/>
      <c r="U207" s="194">
        <f t="shared" si="54"/>
        <v>0</v>
      </c>
      <c r="V207" s="240">
        <f>IF(OR($B207=0,$C207=0,$J207=0,$J207="Agr ungültig"),0,IF($J207="keine","keine",IF(A_Stammdaten!$B$12-$C207&lt;0,0,MAX(0,$J207-(A_Stammdaten!$B$12-D_SAV!$C207)))))</f>
        <v>0</v>
      </c>
      <c r="W207" s="167">
        <f t="shared" si="55"/>
        <v>0</v>
      </c>
      <c r="X207" s="167">
        <f t="shared" si="56"/>
        <v>0</v>
      </c>
      <c r="Y207" s="209">
        <v>1</v>
      </c>
      <c r="Z207" s="167">
        <f t="shared" si="57"/>
        <v>0</v>
      </c>
      <c r="AA207" s="167">
        <f t="shared" si="58"/>
        <v>0</v>
      </c>
      <c r="AB207" s="167">
        <f t="shared" si="59"/>
        <v>0</v>
      </c>
      <c r="AC207" s="195">
        <f t="shared" si="52"/>
        <v>0</v>
      </c>
      <c r="AD207" s="192">
        <f t="shared" si="60"/>
        <v>0</v>
      </c>
      <c r="AE207" s="192">
        <f t="shared" si="61"/>
        <v>0</v>
      </c>
      <c r="AF207" s="192">
        <f t="shared" si="62"/>
        <v>0</v>
      </c>
    </row>
    <row r="208" spans="1:32" x14ac:dyDescent="0.25">
      <c r="A208" s="198" t="b">
        <f t="shared" si="53"/>
        <v>0</v>
      </c>
      <c r="B208" s="204"/>
      <c r="C208" s="205"/>
      <c r="D208" s="205"/>
      <c r="E208" s="205"/>
      <c r="F208" s="205"/>
      <c r="G208" s="204"/>
      <c r="H208" s="127" t="str">
        <f t="shared" si="49"/>
        <v>Agr ungültig</v>
      </c>
      <c r="I208" s="127" t="str">
        <f t="shared" si="50"/>
        <v>Agr ungültig</v>
      </c>
      <c r="J208" s="205" t="str">
        <f t="shared" si="51"/>
        <v>Agr ungültig</v>
      </c>
      <c r="K208" s="197" t="str">
        <f>IF(D_SAV!$C208&lt;=2005,"ja","nein")</f>
        <v>ja</v>
      </c>
      <c r="L208" s="204" t="str">
        <f>IFERROR(VLOOKUP(D_SAV!$B208,A_Stammdaten!$I$6:$K$105,3,FALSE),"")</f>
        <v/>
      </c>
      <c r="M208" s="208"/>
      <c r="N208" s="208"/>
      <c r="O208" s="207"/>
      <c r="P208" s="207"/>
      <c r="Q208" s="207"/>
      <c r="R208" s="207"/>
      <c r="S208" s="194">
        <f>IF(V208=0,0,IF(A_Stammdaten!$B$12-$C208&lt;0,0,SUM(D_SAV!P208:Q208)-D_SAV!R208))</f>
        <v>0</v>
      </c>
      <c r="T208" s="207"/>
      <c r="U208" s="194">
        <f t="shared" si="54"/>
        <v>0</v>
      </c>
      <c r="V208" s="240">
        <f>IF(OR($B208=0,$C208=0,$J208=0,$J208="Agr ungültig"),0,IF($J208="keine","keine",IF(A_Stammdaten!$B$12-$C208&lt;0,0,MAX(0,$J208-(A_Stammdaten!$B$12-D_SAV!$C208)))))</f>
        <v>0</v>
      </c>
      <c r="W208" s="167">
        <f t="shared" si="55"/>
        <v>0</v>
      </c>
      <c r="X208" s="167">
        <f t="shared" si="56"/>
        <v>0</v>
      </c>
      <c r="Y208" s="209">
        <v>1</v>
      </c>
      <c r="Z208" s="167">
        <f t="shared" si="57"/>
        <v>0</v>
      </c>
      <c r="AA208" s="167">
        <f t="shared" si="58"/>
        <v>0</v>
      </c>
      <c r="AB208" s="167">
        <f t="shared" si="59"/>
        <v>0</v>
      </c>
      <c r="AC208" s="195">
        <f t="shared" si="52"/>
        <v>0</v>
      </c>
      <c r="AD208" s="192">
        <f t="shared" si="60"/>
        <v>0</v>
      </c>
      <c r="AE208" s="192">
        <f t="shared" si="61"/>
        <v>0</v>
      </c>
      <c r="AF208" s="192">
        <f t="shared" si="62"/>
        <v>0</v>
      </c>
    </row>
    <row r="209" spans="1:32" x14ac:dyDescent="0.25">
      <c r="A209" s="196" t="b">
        <f t="shared" si="53"/>
        <v>0</v>
      </c>
      <c r="B209" s="201"/>
      <c r="C209" s="202"/>
      <c r="D209" s="202"/>
      <c r="E209" s="202"/>
      <c r="F209" s="202"/>
      <c r="G209" s="201"/>
      <c r="H209" s="127" t="str">
        <f t="shared" si="49"/>
        <v>Agr ungültig</v>
      </c>
      <c r="I209" s="127" t="str">
        <f t="shared" si="50"/>
        <v>Agr ungültig</v>
      </c>
      <c r="J209" s="202" t="str">
        <f t="shared" si="51"/>
        <v>Agr ungültig</v>
      </c>
      <c r="K209" s="197" t="str">
        <f>IF(D_SAV!$C209&lt;=2005,"ja","nein")</f>
        <v>ja</v>
      </c>
      <c r="L209" s="201" t="str">
        <f>IFERROR(VLOOKUP(D_SAV!$B209,A_Stammdaten!$I$6:$K$105,3,FALSE),"")</f>
        <v/>
      </c>
      <c r="M209" s="206"/>
      <c r="N209" s="206"/>
      <c r="O209" s="207"/>
      <c r="P209" s="207"/>
      <c r="Q209" s="207"/>
      <c r="R209" s="207"/>
      <c r="S209" s="194">
        <f>IF(V209=0,0,IF(A_Stammdaten!$B$12-$C209&lt;0,0,SUM(D_SAV!P209:Q209)-D_SAV!R209))</f>
        <v>0</v>
      </c>
      <c r="T209" s="207"/>
      <c r="U209" s="194">
        <f t="shared" si="54"/>
        <v>0</v>
      </c>
      <c r="V209" s="240">
        <f>IF(OR($B209=0,$C209=0,$J209=0,$J209="Agr ungültig"),0,IF($J209="keine","keine",IF(A_Stammdaten!$B$12-$C209&lt;0,0,MAX(0,$J209-(A_Stammdaten!$B$12-D_SAV!$C209)))))</f>
        <v>0</v>
      </c>
      <c r="W209" s="167">
        <f t="shared" si="55"/>
        <v>0</v>
      </c>
      <c r="X209" s="167">
        <f t="shared" si="56"/>
        <v>0</v>
      </c>
      <c r="Y209" s="209">
        <v>1</v>
      </c>
      <c r="Z209" s="167">
        <f t="shared" si="57"/>
        <v>0</v>
      </c>
      <c r="AA209" s="167">
        <f t="shared" si="58"/>
        <v>0</v>
      </c>
      <c r="AB209" s="167">
        <f t="shared" si="59"/>
        <v>0</v>
      </c>
      <c r="AC209" s="195">
        <f t="shared" si="52"/>
        <v>0</v>
      </c>
      <c r="AD209" s="192">
        <f t="shared" si="60"/>
        <v>0</v>
      </c>
      <c r="AE209" s="192">
        <f t="shared" si="61"/>
        <v>0</v>
      </c>
      <c r="AF209" s="192">
        <f t="shared" si="62"/>
        <v>0</v>
      </c>
    </row>
    <row r="210" spans="1:32" x14ac:dyDescent="0.25">
      <c r="A210" s="196" t="b">
        <f t="shared" si="53"/>
        <v>0</v>
      </c>
      <c r="B210" s="201"/>
      <c r="C210" s="202"/>
      <c r="D210" s="202"/>
      <c r="E210" s="202"/>
      <c r="F210" s="202"/>
      <c r="G210" s="201"/>
      <c r="H210" s="127" t="str">
        <f t="shared" si="49"/>
        <v>Agr ungültig</v>
      </c>
      <c r="I210" s="127" t="str">
        <f t="shared" si="50"/>
        <v>Agr ungültig</v>
      </c>
      <c r="J210" s="202" t="str">
        <f t="shared" si="51"/>
        <v>Agr ungültig</v>
      </c>
      <c r="K210" s="197" t="str">
        <f>IF(D_SAV!$C210&lt;=2005,"ja","nein")</f>
        <v>ja</v>
      </c>
      <c r="L210" s="201" t="str">
        <f>IFERROR(VLOOKUP(D_SAV!$B210,A_Stammdaten!$I$6:$K$105,3,FALSE),"")</f>
        <v/>
      </c>
      <c r="M210" s="206"/>
      <c r="N210" s="206"/>
      <c r="O210" s="207"/>
      <c r="P210" s="207"/>
      <c r="Q210" s="207"/>
      <c r="R210" s="207"/>
      <c r="S210" s="194">
        <f>IF(V210=0,0,IF(A_Stammdaten!$B$12-$C210&lt;0,0,SUM(D_SAV!P210:Q210)-D_SAV!R210))</f>
        <v>0</v>
      </c>
      <c r="T210" s="207"/>
      <c r="U210" s="194">
        <f t="shared" si="54"/>
        <v>0</v>
      </c>
      <c r="V210" s="240">
        <f>IF(OR($B210=0,$C210=0,$J210=0,$J210="Agr ungültig"),0,IF($J210="keine","keine",IF(A_Stammdaten!$B$12-$C210&lt;0,0,MAX(0,$J210-(A_Stammdaten!$B$12-D_SAV!$C210)))))</f>
        <v>0</v>
      </c>
      <c r="W210" s="167">
        <f t="shared" si="55"/>
        <v>0</v>
      </c>
      <c r="X210" s="167">
        <f t="shared" si="56"/>
        <v>0</v>
      </c>
      <c r="Y210" s="209">
        <v>1</v>
      </c>
      <c r="Z210" s="167">
        <f t="shared" si="57"/>
        <v>0</v>
      </c>
      <c r="AA210" s="167">
        <f t="shared" si="58"/>
        <v>0</v>
      </c>
      <c r="AB210" s="167">
        <f t="shared" si="59"/>
        <v>0</v>
      </c>
      <c r="AC210" s="195">
        <f t="shared" si="52"/>
        <v>0</v>
      </c>
      <c r="AD210" s="192">
        <f t="shared" si="60"/>
        <v>0</v>
      </c>
      <c r="AE210" s="192">
        <f t="shared" si="61"/>
        <v>0</v>
      </c>
      <c r="AF210" s="192">
        <f t="shared" si="62"/>
        <v>0</v>
      </c>
    </row>
    <row r="211" spans="1:32" x14ac:dyDescent="0.25">
      <c r="A211" s="198" t="b">
        <f t="shared" si="53"/>
        <v>0</v>
      </c>
      <c r="B211" s="204"/>
      <c r="C211" s="205"/>
      <c r="D211" s="205"/>
      <c r="E211" s="205"/>
      <c r="F211" s="205"/>
      <c r="G211" s="204"/>
      <c r="H211" s="127" t="str">
        <f t="shared" si="49"/>
        <v>Agr ungültig</v>
      </c>
      <c r="I211" s="127" t="str">
        <f t="shared" si="50"/>
        <v>Agr ungültig</v>
      </c>
      <c r="J211" s="205" t="str">
        <f t="shared" si="51"/>
        <v>Agr ungültig</v>
      </c>
      <c r="K211" s="197" t="str">
        <f>IF(D_SAV!$C211&lt;=2005,"ja","nein")</f>
        <v>ja</v>
      </c>
      <c r="L211" s="204" t="str">
        <f>IFERROR(VLOOKUP(D_SAV!$B211,A_Stammdaten!$I$6:$K$105,3,FALSE),"")</f>
        <v/>
      </c>
      <c r="M211" s="208"/>
      <c r="N211" s="208"/>
      <c r="O211" s="207"/>
      <c r="P211" s="207"/>
      <c r="Q211" s="207"/>
      <c r="R211" s="207"/>
      <c r="S211" s="194">
        <f>IF(V211=0,0,IF(A_Stammdaten!$B$12-$C211&lt;0,0,SUM(D_SAV!P211:Q211)-D_SAV!R211))</f>
        <v>0</v>
      </c>
      <c r="T211" s="207"/>
      <c r="U211" s="194">
        <f t="shared" si="54"/>
        <v>0</v>
      </c>
      <c r="V211" s="240">
        <f>IF(OR($B211=0,$C211=0,$J211=0,$J211="Agr ungültig"),0,IF($J211="keine","keine",IF(A_Stammdaten!$B$12-$C211&lt;0,0,MAX(0,$J211-(A_Stammdaten!$B$12-D_SAV!$C211)))))</f>
        <v>0</v>
      </c>
      <c r="W211" s="167">
        <f t="shared" si="55"/>
        <v>0</v>
      </c>
      <c r="X211" s="167">
        <f t="shared" si="56"/>
        <v>0</v>
      </c>
      <c r="Y211" s="209">
        <v>1</v>
      </c>
      <c r="Z211" s="167">
        <f t="shared" si="57"/>
        <v>0</v>
      </c>
      <c r="AA211" s="167">
        <f t="shared" si="58"/>
        <v>0</v>
      </c>
      <c r="AB211" s="167">
        <f t="shared" si="59"/>
        <v>0</v>
      </c>
      <c r="AC211" s="195">
        <f t="shared" si="52"/>
        <v>0</v>
      </c>
      <c r="AD211" s="192">
        <f t="shared" si="60"/>
        <v>0</v>
      </c>
      <c r="AE211" s="192">
        <f t="shared" si="61"/>
        <v>0</v>
      </c>
      <c r="AF211" s="192">
        <f t="shared" si="62"/>
        <v>0</v>
      </c>
    </row>
    <row r="212" spans="1:32" x14ac:dyDescent="0.25">
      <c r="A212" s="196" t="b">
        <f t="shared" si="53"/>
        <v>0</v>
      </c>
      <c r="B212" s="201"/>
      <c r="C212" s="202"/>
      <c r="D212" s="202"/>
      <c r="E212" s="202"/>
      <c r="F212" s="202"/>
      <c r="G212" s="201"/>
      <c r="H212" s="127" t="str">
        <f t="shared" si="49"/>
        <v>Agr ungültig</v>
      </c>
      <c r="I212" s="127" t="str">
        <f t="shared" si="50"/>
        <v>Agr ungültig</v>
      </c>
      <c r="J212" s="202" t="str">
        <f t="shared" si="51"/>
        <v>Agr ungültig</v>
      </c>
      <c r="K212" s="197" t="str">
        <f>IF(D_SAV!$C212&lt;=2005,"ja","nein")</f>
        <v>ja</v>
      </c>
      <c r="L212" s="201" t="str">
        <f>IFERROR(VLOOKUP(D_SAV!$B212,A_Stammdaten!$I$6:$K$105,3,FALSE),"")</f>
        <v/>
      </c>
      <c r="M212" s="206"/>
      <c r="N212" s="206"/>
      <c r="O212" s="207"/>
      <c r="P212" s="207"/>
      <c r="Q212" s="207"/>
      <c r="R212" s="207"/>
      <c r="S212" s="194">
        <f>IF(V212=0,0,IF(A_Stammdaten!$B$12-$C212&lt;0,0,SUM(D_SAV!P212:Q212)-D_SAV!R212))</f>
        <v>0</v>
      </c>
      <c r="T212" s="207"/>
      <c r="U212" s="194">
        <f t="shared" si="54"/>
        <v>0</v>
      </c>
      <c r="V212" s="240">
        <f>IF(OR($B212=0,$C212=0,$J212=0,$J212="Agr ungültig"),0,IF($J212="keine","keine",IF(A_Stammdaten!$B$12-$C212&lt;0,0,MAX(0,$J212-(A_Stammdaten!$B$12-D_SAV!$C212)))))</f>
        <v>0</v>
      </c>
      <c r="W212" s="167">
        <f t="shared" si="55"/>
        <v>0</v>
      </c>
      <c r="X212" s="167">
        <f t="shared" si="56"/>
        <v>0</v>
      </c>
      <c r="Y212" s="209">
        <v>1</v>
      </c>
      <c r="Z212" s="167">
        <f t="shared" si="57"/>
        <v>0</v>
      </c>
      <c r="AA212" s="167">
        <f t="shared" si="58"/>
        <v>0</v>
      </c>
      <c r="AB212" s="167">
        <f t="shared" si="59"/>
        <v>0</v>
      </c>
      <c r="AC212" s="195">
        <f t="shared" si="52"/>
        <v>0</v>
      </c>
      <c r="AD212" s="192">
        <f t="shared" si="60"/>
        <v>0</v>
      </c>
      <c r="AE212" s="192">
        <f t="shared" si="61"/>
        <v>0</v>
      </c>
      <c r="AF212" s="192">
        <f t="shared" si="62"/>
        <v>0</v>
      </c>
    </row>
    <row r="213" spans="1:32" x14ac:dyDescent="0.25">
      <c r="A213" s="196" t="b">
        <f t="shared" si="53"/>
        <v>0</v>
      </c>
      <c r="B213" s="201"/>
      <c r="C213" s="202"/>
      <c r="D213" s="202"/>
      <c r="E213" s="202"/>
      <c r="F213" s="202"/>
      <c r="G213" s="201"/>
      <c r="H213" s="127" t="str">
        <f t="shared" si="49"/>
        <v>Agr ungültig</v>
      </c>
      <c r="I213" s="127" t="str">
        <f t="shared" si="50"/>
        <v>Agr ungültig</v>
      </c>
      <c r="J213" s="202" t="str">
        <f t="shared" si="51"/>
        <v>Agr ungültig</v>
      </c>
      <c r="K213" s="197" t="str">
        <f>IF(D_SAV!$C213&lt;=2005,"ja","nein")</f>
        <v>ja</v>
      </c>
      <c r="L213" s="201" t="str">
        <f>IFERROR(VLOOKUP(D_SAV!$B213,A_Stammdaten!$I$6:$K$105,3,FALSE),"")</f>
        <v/>
      </c>
      <c r="M213" s="206"/>
      <c r="N213" s="206"/>
      <c r="O213" s="207"/>
      <c r="P213" s="207"/>
      <c r="Q213" s="207"/>
      <c r="R213" s="207"/>
      <c r="S213" s="194">
        <f>IF(V213=0,0,IF(A_Stammdaten!$B$12-$C213&lt;0,0,SUM(D_SAV!P213:Q213)-D_SAV!R213))</f>
        <v>0</v>
      </c>
      <c r="T213" s="207"/>
      <c r="U213" s="194">
        <f t="shared" si="54"/>
        <v>0</v>
      </c>
      <c r="V213" s="240">
        <f>IF(OR($B213=0,$C213=0,$J213=0,$J213="Agr ungültig"),0,IF($J213="keine","keine",IF(A_Stammdaten!$B$12-$C213&lt;0,0,MAX(0,$J213-(A_Stammdaten!$B$12-D_SAV!$C213)))))</f>
        <v>0</v>
      </c>
      <c r="W213" s="167">
        <f t="shared" si="55"/>
        <v>0</v>
      </c>
      <c r="X213" s="167">
        <f t="shared" si="56"/>
        <v>0</v>
      </c>
      <c r="Y213" s="209">
        <v>1</v>
      </c>
      <c r="Z213" s="167">
        <f t="shared" si="57"/>
        <v>0</v>
      </c>
      <c r="AA213" s="167">
        <f t="shared" si="58"/>
        <v>0</v>
      </c>
      <c r="AB213" s="167">
        <f t="shared" si="59"/>
        <v>0</v>
      </c>
      <c r="AC213" s="195">
        <f t="shared" si="52"/>
        <v>0</v>
      </c>
      <c r="AD213" s="192">
        <f t="shared" si="60"/>
        <v>0</v>
      </c>
      <c r="AE213" s="192">
        <f t="shared" si="61"/>
        <v>0</v>
      </c>
      <c r="AF213" s="192">
        <f t="shared" si="62"/>
        <v>0</v>
      </c>
    </row>
    <row r="214" spans="1:32" x14ac:dyDescent="0.25">
      <c r="A214" s="198" t="b">
        <f t="shared" si="53"/>
        <v>0</v>
      </c>
      <c r="B214" s="204"/>
      <c r="C214" s="205"/>
      <c r="D214" s="205"/>
      <c r="E214" s="205"/>
      <c r="F214" s="205"/>
      <c r="G214" s="204"/>
      <c r="H214" s="127" t="str">
        <f t="shared" si="49"/>
        <v>Agr ungültig</v>
      </c>
      <c r="I214" s="127" t="str">
        <f t="shared" si="50"/>
        <v>Agr ungültig</v>
      </c>
      <c r="J214" s="205" t="str">
        <f t="shared" si="51"/>
        <v>Agr ungültig</v>
      </c>
      <c r="K214" s="197" t="str">
        <f>IF(D_SAV!$C214&lt;=2005,"ja","nein")</f>
        <v>ja</v>
      </c>
      <c r="L214" s="204" t="str">
        <f>IFERROR(VLOOKUP(D_SAV!$B214,A_Stammdaten!$I$6:$K$105,3,FALSE),"")</f>
        <v/>
      </c>
      <c r="M214" s="208"/>
      <c r="N214" s="208"/>
      <c r="O214" s="207"/>
      <c r="P214" s="207"/>
      <c r="Q214" s="207"/>
      <c r="R214" s="207"/>
      <c r="S214" s="194">
        <f>IF(V214=0,0,IF(A_Stammdaten!$B$12-$C214&lt;0,0,SUM(D_SAV!P214:Q214)-D_SAV!R214))</f>
        <v>0</v>
      </c>
      <c r="T214" s="207"/>
      <c r="U214" s="194">
        <f t="shared" si="54"/>
        <v>0</v>
      </c>
      <c r="V214" s="240">
        <f>IF(OR($B214=0,$C214=0,$J214=0,$J214="Agr ungültig"),0,IF($J214="keine","keine",IF(A_Stammdaten!$B$12-$C214&lt;0,0,MAX(0,$J214-(A_Stammdaten!$B$12-D_SAV!$C214)))))</f>
        <v>0</v>
      </c>
      <c r="W214" s="167">
        <f t="shared" si="55"/>
        <v>0</v>
      </c>
      <c r="X214" s="167">
        <f t="shared" si="56"/>
        <v>0</v>
      </c>
      <c r="Y214" s="209">
        <v>1</v>
      </c>
      <c r="Z214" s="167">
        <f t="shared" si="57"/>
        <v>0</v>
      </c>
      <c r="AA214" s="167">
        <f t="shared" si="58"/>
        <v>0</v>
      </c>
      <c r="AB214" s="167">
        <f t="shared" si="59"/>
        <v>0</v>
      </c>
      <c r="AC214" s="195">
        <f t="shared" si="52"/>
        <v>0</v>
      </c>
      <c r="AD214" s="192">
        <f t="shared" si="60"/>
        <v>0</v>
      </c>
      <c r="AE214" s="192">
        <f t="shared" si="61"/>
        <v>0</v>
      </c>
      <c r="AF214" s="192">
        <f t="shared" si="62"/>
        <v>0</v>
      </c>
    </row>
    <row r="215" spans="1:32" x14ac:dyDescent="0.25">
      <c r="A215" s="196" t="b">
        <f t="shared" si="53"/>
        <v>0</v>
      </c>
      <c r="B215" s="201"/>
      <c r="C215" s="202"/>
      <c r="D215" s="202"/>
      <c r="E215" s="202"/>
      <c r="F215" s="202"/>
      <c r="G215" s="201"/>
      <c r="H215" s="127" t="str">
        <f t="shared" si="49"/>
        <v>Agr ungültig</v>
      </c>
      <c r="I215" s="127" t="str">
        <f t="shared" si="50"/>
        <v>Agr ungültig</v>
      </c>
      <c r="J215" s="202" t="str">
        <f t="shared" si="51"/>
        <v>Agr ungültig</v>
      </c>
      <c r="K215" s="197" t="str">
        <f>IF(D_SAV!$C215&lt;=2005,"ja","nein")</f>
        <v>ja</v>
      </c>
      <c r="L215" s="201" t="str">
        <f>IFERROR(VLOOKUP(D_SAV!$B215,A_Stammdaten!$I$6:$K$105,3,FALSE),"")</f>
        <v/>
      </c>
      <c r="M215" s="206"/>
      <c r="N215" s="206"/>
      <c r="O215" s="207"/>
      <c r="P215" s="207"/>
      <c r="Q215" s="207"/>
      <c r="R215" s="207"/>
      <c r="S215" s="194">
        <f>IF(V215=0,0,IF(A_Stammdaten!$B$12-$C215&lt;0,0,SUM(D_SAV!P215:Q215)-D_SAV!R215))</f>
        <v>0</v>
      </c>
      <c r="T215" s="207"/>
      <c r="U215" s="194">
        <f t="shared" si="54"/>
        <v>0</v>
      </c>
      <c r="V215" s="240">
        <f>IF(OR($B215=0,$C215=0,$J215=0,$J215="Agr ungültig"),0,IF($J215="keine","keine",IF(A_Stammdaten!$B$12-$C215&lt;0,0,MAX(0,$J215-(A_Stammdaten!$B$12-D_SAV!$C215)))))</f>
        <v>0</v>
      </c>
      <c r="W215" s="167">
        <f t="shared" si="55"/>
        <v>0</v>
      </c>
      <c r="X215" s="167">
        <f t="shared" si="56"/>
        <v>0</v>
      </c>
      <c r="Y215" s="209">
        <v>1</v>
      </c>
      <c r="Z215" s="167">
        <f t="shared" si="57"/>
        <v>0</v>
      </c>
      <c r="AA215" s="167">
        <f t="shared" si="58"/>
        <v>0</v>
      </c>
      <c r="AB215" s="167">
        <f t="shared" si="59"/>
        <v>0</v>
      </c>
      <c r="AC215" s="195">
        <f t="shared" si="52"/>
        <v>0</v>
      </c>
      <c r="AD215" s="192">
        <f t="shared" si="60"/>
        <v>0</v>
      </c>
      <c r="AE215" s="192">
        <f t="shared" si="61"/>
        <v>0</v>
      </c>
      <c r="AF215" s="192">
        <f t="shared" si="62"/>
        <v>0</v>
      </c>
    </row>
    <row r="216" spans="1:32" x14ac:dyDescent="0.25">
      <c r="A216" s="196" t="b">
        <f t="shared" si="53"/>
        <v>0</v>
      </c>
      <c r="B216" s="201"/>
      <c r="C216" s="202"/>
      <c r="D216" s="202"/>
      <c r="E216" s="202"/>
      <c r="F216" s="202"/>
      <c r="G216" s="201"/>
      <c r="H216" s="127" t="str">
        <f t="shared" si="49"/>
        <v>Agr ungültig</v>
      </c>
      <c r="I216" s="127" t="str">
        <f t="shared" si="50"/>
        <v>Agr ungültig</v>
      </c>
      <c r="J216" s="202" t="str">
        <f t="shared" si="51"/>
        <v>Agr ungültig</v>
      </c>
      <c r="K216" s="197" t="str">
        <f>IF(D_SAV!$C216&lt;=2005,"ja","nein")</f>
        <v>ja</v>
      </c>
      <c r="L216" s="201" t="str">
        <f>IFERROR(VLOOKUP(D_SAV!$B216,A_Stammdaten!$I$6:$K$105,3,FALSE),"")</f>
        <v/>
      </c>
      <c r="M216" s="206"/>
      <c r="N216" s="206"/>
      <c r="O216" s="207"/>
      <c r="P216" s="207"/>
      <c r="Q216" s="207"/>
      <c r="R216" s="207"/>
      <c r="S216" s="194">
        <f>IF(V216=0,0,IF(A_Stammdaten!$B$12-$C216&lt;0,0,SUM(D_SAV!P216:Q216)-D_SAV!R216))</f>
        <v>0</v>
      </c>
      <c r="T216" s="207"/>
      <c r="U216" s="194">
        <f t="shared" si="54"/>
        <v>0</v>
      </c>
      <c r="V216" s="240">
        <f>IF(OR($B216=0,$C216=0,$J216=0,$J216="Agr ungültig"),0,IF($J216="keine","keine",IF(A_Stammdaten!$B$12-$C216&lt;0,0,MAX(0,$J216-(A_Stammdaten!$B$12-D_SAV!$C216)))))</f>
        <v>0</v>
      </c>
      <c r="W216" s="167">
        <f t="shared" si="55"/>
        <v>0</v>
      </c>
      <c r="X216" s="167">
        <f t="shared" si="56"/>
        <v>0</v>
      </c>
      <c r="Y216" s="209">
        <v>1</v>
      </c>
      <c r="Z216" s="167">
        <f t="shared" si="57"/>
        <v>0</v>
      </c>
      <c r="AA216" s="167">
        <f t="shared" si="58"/>
        <v>0</v>
      </c>
      <c r="AB216" s="167">
        <f t="shared" si="59"/>
        <v>0</v>
      </c>
      <c r="AC216" s="195">
        <f t="shared" si="52"/>
        <v>0</v>
      </c>
      <c r="AD216" s="192">
        <f t="shared" si="60"/>
        <v>0</v>
      </c>
      <c r="AE216" s="192">
        <f t="shared" si="61"/>
        <v>0</v>
      </c>
      <c r="AF216" s="192">
        <f t="shared" si="62"/>
        <v>0</v>
      </c>
    </row>
    <row r="217" spans="1:32" x14ac:dyDescent="0.25">
      <c r="A217" s="198" t="b">
        <f t="shared" si="53"/>
        <v>0</v>
      </c>
      <c r="B217" s="204"/>
      <c r="C217" s="205"/>
      <c r="D217" s="205"/>
      <c r="E217" s="205"/>
      <c r="F217" s="205"/>
      <c r="G217" s="204"/>
      <c r="H217" s="127" t="str">
        <f t="shared" si="49"/>
        <v>Agr ungültig</v>
      </c>
      <c r="I217" s="127" t="str">
        <f t="shared" si="50"/>
        <v>Agr ungültig</v>
      </c>
      <c r="J217" s="205" t="str">
        <f t="shared" si="51"/>
        <v>Agr ungültig</v>
      </c>
      <c r="K217" s="197" t="str">
        <f>IF(D_SAV!$C217&lt;=2005,"ja","nein")</f>
        <v>ja</v>
      </c>
      <c r="L217" s="204" t="str">
        <f>IFERROR(VLOOKUP(D_SAV!$B217,A_Stammdaten!$I$6:$K$105,3,FALSE),"")</f>
        <v/>
      </c>
      <c r="M217" s="208"/>
      <c r="N217" s="208"/>
      <c r="O217" s="207"/>
      <c r="P217" s="207"/>
      <c r="Q217" s="207"/>
      <c r="R217" s="207"/>
      <c r="S217" s="194">
        <f>IF(V217=0,0,IF(A_Stammdaten!$B$12-$C217&lt;0,0,SUM(D_SAV!P217:Q217)-D_SAV!R217))</f>
        <v>0</v>
      </c>
      <c r="T217" s="207"/>
      <c r="U217" s="194">
        <f t="shared" si="54"/>
        <v>0</v>
      </c>
      <c r="V217" s="240">
        <f>IF(OR($B217=0,$C217=0,$J217=0,$J217="Agr ungültig"),0,IF($J217="keine","keine",IF(A_Stammdaten!$B$12-$C217&lt;0,0,MAX(0,$J217-(A_Stammdaten!$B$12-D_SAV!$C217)))))</f>
        <v>0</v>
      </c>
      <c r="W217" s="167">
        <f t="shared" si="55"/>
        <v>0</v>
      </c>
      <c r="X217" s="167">
        <f t="shared" si="56"/>
        <v>0</v>
      </c>
      <c r="Y217" s="209">
        <v>1</v>
      </c>
      <c r="Z217" s="167">
        <f t="shared" si="57"/>
        <v>0</v>
      </c>
      <c r="AA217" s="167">
        <f t="shared" si="58"/>
        <v>0</v>
      </c>
      <c r="AB217" s="167">
        <f t="shared" si="59"/>
        <v>0</v>
      </c>
      <c r="AC217" s="195">
        <f t="shared" si="52"/>
        <v>0</v>
      </c>
      <c r="AD217" s="192">
        <f t="shared" si="60"/>
        <v>0</v>
      </c>
      <c r="AE217" s="192">
        <f t="shared" si="61"/>
        <v>0</v>
      </c>
      <c r="AF217" s="192">
        <f t="shared" si="62"/>
        <v>0</v>
      </c>
    </row>
    <row r="218" spans="1:32" x14ac:dyDescent="0.25">
      <c r="A218" s="196" t="b">
        <f t="shared" si="53"/>
        <v>0</v>
      </c>
      <c r="B218" s="201"/>
      <c r="C218" s="202"/>
      <c r="D218" s="202"/>
      <c r="E218" s="202"/>
      <c r="F218" s="202"/>
      <c r="G218" s="201"/>
      <c r="H218" s="127" t="str">
        <f t="shared" si="49"/>
        <v>Agr ungültig</v>
      </c>
      <c r="I218" s="127" t="str">
        <f t="shared" si="50"/>
        <v>Agr ungültig</v>
      </c>
      <c r="J218" s="202" t="str">
        <f t="shared" si="51"/>
        <v>Agr ungültig</v>
      </c>
      <c r="K218" s="197" t="str">
        <f>IF(D_SAV!$C218&lt;=2005,"ja","nein")</f>
        <v>ja</v>
      </c>
      <c r="L218" s="201" t="str">
        <f>IFERROR(VLOOKUP(D_SAV!$B218,A_Stammdaten!$I$6:$K$105,3,FALSE),"")</f>
        <v/>
      </c>
      <c r="M218" s="206"/>
      <c r="N218" s="206"/>
      <c r="O218" s="207"/>
      <c r="P218" s="207"/>
      <c r="Q218" s="207"/>
      <c r="R218" s="207"/>
      <c r="S218" s="194">
        <f>IF(V218=0,0,IF(A_Stammdaten!$B$12-$C218&lt;0,0,SUM(D_SAV!P218:Q218)-D_SAV!R218))</f>
        <v>0</v>
      </c>
      <c r="T218" s="207"/>
      <c r="U218" s="194">
        <f t="shared" si="54"/>
        <v>0</v>
      </c>
      <c r="V218" s="240">
        <f>IF(OR($B218=0,$C218=0,$J218=0,$J218="Agr ungültig"),0,IF($J218="keine","keine",IF(A_Stammdaten!$B$12-$C218&lt;0,0,MAX(0,$J218-(A_Stammdaten!$B$12-D_SAV!$C218)))))</f>
        <v>0</v>
      </c>
      <c r="W218" s="167">
        <f t="shared" si="55"/>
        <v>0</v>
      </c>
      <c r="X218" s="167">
        <f t="shared" si="56"/>
        <v>0</v>
      </c>
      <c r="Y218" s="209">
        <v>1</v>
      </c>
      <c r="Z218" s="167">
        <f t="shared" si="57"/>
        <v>0</v>
      </c>
      <c r="AA218" s="167">
        <f t="shared" si="58"/>
        <v>0</v>
      </c>
      <c r="AB218" s="167">
        <f t="shared" si="59"/>
        <v>0</v>
      </c>
      <c r="AC218" s="195">
        <f t="shared" si="52"/>
        <v>0</v>
      </c>
      <c r="AD218" s="192">
        <f t="shared" si="60"/>
        <v>0</v>
      </c>
      <c r="AE218" s="192">
        <f t="shared" si="61"/>
        <v>0</v>
      </c>
      <c r="AF218" s="192">
        <f t="shared" si="62"/>
        <v>0</v>
      </c>
    </row>
    <row r="219" spans="1:32" x14ac:dyDescent="0.25">
      <c r="A219" s="196" t="b">
        <f t="shared" si="53"/>
        <v>0</v>
      </c>
      <c r="B219" s="201"/>
      <c r="C219" s="202"/>
      <c r="D219" s="202"/>
      <c r="E219" s="202"/>
      <c r="F219" s="202"/>
      <c r="G219" s="201"/>
      <c r="H219" s="127" t="str">
        <f t="shared" si="49"/>
        <v>Agr ungültig</v>
      </c>
      <c r="I219" s="127" t="str">
        <f t="shared" si="50"/>
        <v>Agr ungültig</v>
      </c>
      <c r="J219" s="202" t="str">
        <f t="shared" si="51"/>
        <v>Agr ungültig</v>
      </c>
      <c r="K219" s="197" t="str">
        <f>IF(D_SAV!$C219&lt;=2005,"ja","nein")</f>
        <v>ja</v>
      </c>
      <c r="L219" s="201" t="str">
        <f>IFERROR(VLOOKUP(D_SAV!$B219,A_Stammdaten!$I$6:$K$105,3,FALSE),"")</f>
        <v/>
      </c>
      <c r="M219" s="206"/>
      <c r="N219" s="206"/>
      <c r="O219" s="207"/>
      <c r="P219" s="207"/>
      <c r="Q219" s="207"/>
      <c r="R219" s="207"/>
      <c r="S219" s="194">
        <f>IF(V219=0,0,IF(A_Stammdaten!$B$12-$C219&lt;0,0,SUM(D_SAV!P219:Q219)-D_SAV!R219))</f>
        <v>0</v>
      </c>
      <c r="T219" s="207"/>
      <c r="U219" s="194">
        <f t="shared" si="54"/>
        <v>0</v>
      </c>
      <c r="V219" s="240">
        <f>IF(OR($B219=0,$C219=0,$J219=0,$J219="Agr ungültig"),0,IF($J219="keine","keine",IF(A_Stammdaten!$B$12-$C219&lt;0,0,MAX(0,$J219-(A_Stammdaten!$B$12-D_SAV!$C219)))))</f>
        <v>0</v>
      </c>
      <c r="W219" s="167">
        <f t="shared" si="55"/>
        <v>0</v>
      </c>
      <c r="X219" s="167">
        <f t="shared" si="56"/>
        <v>0</v>
      </c>
      <c r="Y219" s="209">
        <v>1</v>
      </c>
      <c r="Z219" s="167">
        <f t="shared" si="57"/>
        <v>0</v>
      </c>
      <c r="AA219" s="167">
        <f t="shared" si="58"/>
        <v>0</v>
      </c>
      <c r="AB219" s="167">
        <f t="shared" si="59"/>
        <v>0</v>
      </c>
      <c r="AC219" s="195">
        <f t="shared" si="52"/>
        <v>0</v>
      </c>
      <c r="AD219" s="192">
        <f t="shared" si="60"/>
        <v>0</v>
      </c>
      <c r="AE219" s="192">
        <f t="shared" si="61"/>
        <v>0</v>
      </c>
      <c r="AF219" s="192">
        <f t="shared" si="62"/>
        <v>0</v>
      </c>
    </row>
    <row r="220" spans="1:32" x14ac:dyDescent="0.25">
      <c r="A220" s="198" t="b">
        <f t="shared" si="53"/>
        <v>0</v>
      </c>
      <c r="B220" s="204"/>
      <c r="C220" s="205"/>
      <c r="D220" s="205"/>
      <c r="E220" s="205"/>
      <c r="F220" s="205"/>
      <c r="G220" s="204"/>
      <c r="H220" s="127" t="str">
        <f t="shared" si="49"/>
        <v>Agr ungültig</v>
      </c>
      <c r="I220" s="127" t="str">
        <f t="shared" si="50"/>
        <v>Agr ungültig</v>
      </c>
      <c r="J220" s="205" t="str">
        <f t="shared" si="51"/>
        <v>Agr ungültig</v>
      </c>
      <c r="K220" s="197" t="str">
        <f>IF(D_SAV!$C220&lt;=2005,"ja","nein")</f>
        <v>ja</v>
      </c>
      <c r="L220" s="204" t="str">
        <f>IFERROR(VLOOKUP(D_SAV!$B220,A_Stammdaten!$I$6:$K$105,3,FALSE),"")</f>
        <v/>
      </c>
      <c r="M220" s="208"/>
      <c r="N220" s="208"/>
      <c r="O220" s="207"/>
      <c r="P220" s="207"/>
      <c r="Q220" s="207"/>
      <c r="R220" s="207"/>
      <c r="S220" s="194">
        <f>IF(V220=0,0,IF(A_Stammdaten!$B$12-$C220&lt;0,0,SUM(D_SAV!P220:Q220)-D_SAV!R220))</f>
        <v>0</v>
      </c>
      <c r="T220" s="207"/>
      <c r="U220" s="194">
        <f t="shared" si="54"/>
        <v>0</v>
      </c>
      <c r="V220" s="240">
        <f>IF(OR($B220=0,$C220=0,$J220=0,$J220="Agr ungültig"),0,IF($J220="keine","keine",IF(A_Stammdaten!$B$12-$C220&lt;0,0,MAX(0,$J220-(A_Stammdaten!$B$12-D_SAV!$C220)))))</f>
        <v>0</v>
      </c>
      <c r="W220" s="167">
        <f t="shared" si="55"/>
        <v>0</v>
      </c>
      <c r="X220" s="167">
        <f t="shared" si="56"/>
        <v>0</v>
      </c>
      <c r="Y220" s="209">
        <v>1</v>
      </c>
      <c r="Z220" s="167">
        <f t="shared" si="57"/>
        <v>0</v>
      </c>
      <c r="AA220" s="167">
        <f t="shared" si="58"/>
        <v>0</v>
      </c>
      <c r="AB220" s="167">
        <f t="shared" si="59"/>
        <v>0</v>
      </c>
      <c r="AC220" s="195">
        <f t="shared" si="52"/>
        <v>0</v>
      </c>
      <c r="AD220" s="192">
        <f t="shared" si="60"/>
        <v>0</v>
      </c>
      <c r="AE220" s="192">
        <f t="shared" si="61"/>
        <v>0</v>
      </c>
      <c r="AF220" s="192">
        <f t="shared" si="62"/>
        <v>0</v>
      </c>
    </row>
    <row r="221" spans="1:32" x14ac:dyDescent="0.25">
      <c r="A221" s="196" t="b">
        <f t="shared" si="53"/>
        <v>0</v>
      </c>
      <c r="B221" s="201"/>
      <c r="C221" s="202"/>
      <c r="D221" s="202"/>
      <c r="E221" s="202"/>
      <c r="F221" s="202"/>
      <c r="G221" s="201"/>
      <c r="H221" s="127" t="str">
        <f t="shared" si="49"/>
        <v>Agr ungültig</v>
      </c>
      <c r="I221" s="127" t="str">
        <f t="shared" si="50"/>
        <v>Agr ungültig</v>
      </c>
      <c r="J221" s="202" t="str">
        <f t="shared" si="51"/>
        <v>Agr ungültig</v>
      </c>
      <c r="K221" s="197" t="str">
        <f>IF(D_SAV!$C221&lt;=2005,"ja","nein")</f>
        <v>ja</v>
      </c>
      <c r="L221" s="201" t="str">
        <f>IFERROR(VLOOKUP(D_SAV!$B221,A_Stammdaten!$I$6:$K$105,3,FALSE),"")</f>
        <v/>
      </c>
      <c r="M221" s="206"/>
      <c r="N221" s="206"/>
      <c r="O221" s="207"/>
      <c r="P221" s="207"/>
      <c r="Q221" s="207"/>
      <c r="R221" s="207"/>
      <c r="S221" s="194">
        <f>IF(V221=0,0,IF(A_Stammdaten!$B$12-$C221&lt;0,0,SUM(D_SAV!P221:Q221)-D_SAV!R221))</f>
        <v>0</v>
      </c>
      <c r="T221" s="207"/>
      <c r="U221" s="194">
        <f t="shared" si="54"/>
        <v>0</v>
      </c>
      <c r="V221" s="240">
        <f>IF(OR($B221=0,$C221=0,$J221=0,$J221="Agr ungültig"),0,IF($J221="keine","keine",IF(A_Stammdaten!$B$12-$C221&lt;0,0,MAX(0,$J221-(A_Stammdaten!$B$12-D_SAV!$C221)))))</f>
        <v>0</v>
      </c>
      <c r="W221" s="167">
        <f t="shared" si="55"/>
        <v>0</v>
      </c>
      <c r="X221" s="167">
        <f t="shared" si="56"/>
        <v>0</v>
      </c>
      <c r="Y221" s="209">
        <v>1</v>
      </c>
      <c r="Z221" s="167">
        <f t="shared" si="57"/>
        <v>0</v>
      </c>
      <c r="AA221" s="167">
        <f t="shared" si="58"/>
        <v>0</v>
      </c>
      <c r="AB221" s="167">
        <f t="shared" si="59"/>
        <v>0</v>
      </c>
      <c r="AC221" s="195">
        <f t="shared" si="52"/>
        <v>0</v>
      </c>
      <c r="AD221" s="192">
        <f t="shared" si="60"/>
        <v>0</v>
      </c>
      <c r="AE221" s="192">
        <f t="shared" si="61"/>
        <v>0</v>
      </c>
      <c r="AF221" s="192">
        <f t="shared" si="62"/>
        <v>0</v>
      </c>
    </row>
    <row r="222" spans="1:32" x14ac:dyDescent="0.25">
      <c r="A222" s="196" t="b">
        <f t="shared" si="53"/>
        <v>0</v>
      </c>
      <c r="B222" s="201"/>
      <c r="C222" s="202"/>
      <c r="D222" s="202"/>
      <c r="E222" s="202"/>
      <c r="F222" s="202"/>
      <c r="G222" s="201"/>
      <c r="H222" s="127" t="str">
        <f t="shared" si="49"/>
        <v>Agr ungültig</v>
      </c>
      <c r="I222" s="127" t="str">
        <f t="shared" si="50"/>
        <v>Agr ungültig</v>
      </c>
      <c r="J222" s="202" t="str">
        <f t="shared" si="51"/>
        <v>Agr ungültig</v>
      </c>
      <c r="K222" s="197" t="str">
        <f>IF(D_SAV!$C222&lt;=2005,"ja","nein")</f>
        <v>ja</v>
      </c>
      <c r="L222" s="201" t="str">
        <f>IFERROR(VLOOKUP(D_SAV!$B222,A_Stammdaten!$I$6:$K$105,3,FALSE),"")</f>
        <v/>
      </c>
      <c r="M222" s="206"/>
      <c r="N222" s="206"/>
      <c r="O222" s="207"/>
      <c r="P222" s="207"/>
      <c r="Q222" s="207"/>
      <c r="R222" s="207"/>
      <c r="S222" s="194">
        <f>IF(V222=0,0,IF(A_Stammdaten!$B$12-$C222&lt;0,0,SUM(D_SAV!P222:Q222)-D_SAV!R222))</f>
        <v>0</v>
      </c>
      <c r="T222" s="207"/>
      <c r="U222" s="194">
        <f t="shared" si="54"/>
        <v>0</v>
      </c>
      <c r="V222" s="240">
        <f>IF(OR($B222=0,$C222=0,$J222=0,$J222="Agr ungültig"),0,IF($J222="keine","keine",IF(A_Stammdaten!$B$12-$C222&lt;0,0,MAX(0,$J222-(A_Stammdaten!$B$12-D_SAV!$C222)))))</f>
        <v>0</v>
      </c>
      <c r="W222" s="167">
        <f t="shared" si="55"/>
        <v>0</v>
      </c>
      <c r="X222" s="167">
        <f t="shared" si="56"/>
        <v>0</v>
      </c>
      <c r="Y222" s="209">
        <v>1</v>
      </c>
      <c r="Z222" s="167">
        <f t="shared" si="57"/>
        <v>0</v>
      </c>
      <c r="AA222" s="167">
        <f t="shared" si="58"/>
        <v>0</v>
      </c>
      <c r="AB222" s="167">
        <f t="shared" si="59"/>
        <v>0</v>
      </c>
      <c r="AC222" s="195">
        <f t="shared" si="52"/>
        <v>0</v>
      </c>
      <c r="AD222" s="192">
        <f t="shared" si="60"/>
        <v>0</v>
      </c>
      <c r="AE222" s="192">
        <f t="shared" si="61"/>
        <v>0</v>
      </c>
      <c r="AF222" s="192">
        <f t="shared" si="62"/>
        <v>0</v>
      </c>
    </row>
    <row r="223" spans="1:32" x14ac:dyDescent="0.25">
      <c r="A223" s="198" t="b">
        <f t="shared" si="53"/>
        <v>0</v>
      </c>
      <c r="B223" s="204"/>
      <c r="C223" s="205"/>
      <c r="D223" s="205"/>
      <c r="E223" s="205"/>
      <c r="F223" s="205"/>
      <c r="G223" s="204"/>
      <c r="H223" s="127" t="str">
        <f t="shared" si="49"/>
        <v>Agr ungültig</v>
      </c>
      <c r="I223" s="127" t="str">
        <f t="shared" si="50"/>
        <v>Agr ungültig</v>
      </c>
      <c r="J223" s="205" t="str">
        <f t="shared" si="51"/>
        <v>Agr ungültig</v>
      </c>
      <c r="K223" s="197" t="str">
        <f>IF(D_SAV!$C223&lt;=2005,"ja","nein")</f>
        <v>ja</v>
      </c>
      <c r="L223" s="204" t="str">
        <f>IFERROR(VLOOKUP(D_SAV!$B223,A_Stammdaten!$I$6:$K$105,3,FALSE),"")</f>
        <v/>
      </c>
      <c r="M223" s="208"/>
      <c r="N223" s="208"/>
      <c r="O223" s="207"/>
      <c r="P223" s="207"/>
      <c r="Q223" s="207"/>
      <c r="R223" s="207"/>
      <c r="S223" s="194">
        <f>IF(V223=0,0,IF(A_Stammdaten!$B$12-$C223&lt;0,0,SUM(D_SAV!P223:Q223)-D_SAV!R223))</f>
        <v>0</v>
      </c>
      <c r="T223" s="207"/>
      <c r="U223" s="194">
        <f t="shared" si="54"/>
        <v>0</v>
      </c>
      <c r="V223" s="240">
        <f>IF(OR($B223=0,$C223=0,$J223=0,$J223="Agr ungültig"),0,IF($J223="keine","keine",IF(A_Stammdaten!$B$12-$C223&lt;0,0,MAX(0,$J223-(A_Stammdaten!$B$12-D_SAV!$C223)))))</f>
        <v>0</v>
      </c>
      <c r="W223" s="167">
        <f t="shared" si="55"/>
        <v>0</v>
      </c>
      <c r="X223" s="167">
        <f t="shared" si="56"/>
        <v>0</v>
      </c>
      <c r="Y223" s="209">
        <v>1</v>
      </c>
      <c r="Z223" s="167">
        <f t="shared" si="57"/>
        <v>0</v>
      </c>
      <c r="AA223" s="167">
        <f t="shared" si="58"/>
        <v>0</v>
      </c>
      <c r="AB223" s="167">
        <f t="shared" si="59"/>
        <v>0</v>
      </c>
      <c r="AC223" s="195">
        <f t="shared" si="52"/>
        <v>0</v>
      </c>
      <c r="AD223" s="192">
        <f t="shared" si="60"/>
        <v>0</v>
      </c>
      <c r="AE223" s="192">
        <f t="shared" si="61"/>
        <v>0</v>
      </c>
      <c r="AF223" s="192">
        <f t="shared" si="62"/>
        <v>0</v>
      </c>
    </row>
    <row r="224" spans="1:32" x14ac:dyDescent="0.25">
      <c r="A224" s="196" t="b">
        <f t="shared" si="53"/>
        <v>0</v>
      </c>
      <c r="B224" s="201"/>
      <c r="C224" s="202"/>
      <c r="D224" s="202"/>
      <c r="E224" s="202"/>
      <c r="F224" s="202"/>
      <c r="G224" s="201"/>
      <c r="H224" s="127" t="str">
        <f t="shared" si="49"/>
        <v>Agr ungültig</v>
      </c>
      <c r="I224" s="127" t="str">
        <f t="shared" si="50"/>
        <v>Agr ungültig</v>
      </c>
      <c r="J224" s="202" t="str">
        <f t="shared" si="51"/>
        <v>Agr ungültig</v>
      </c>
      <c r="K224" s="197" t="str">
        <f>IF(D_SAV!$C224&lt;=2005,"ja","nein")</f>
        <v>ja</v>
      </c>
      <c r="L224" s="201" t="str">
        <f>IFERROR(VLOOKUP(D_SAV!$B224,A_Stammdaten!$I$6:$K$105,3,FALSE),"")</f>
        <v/>
      </c>
      <c r="M224" s="206"/>
      <c r="N224" s="206"/>
      <c r="O224" s="207"/>
      <c r="P224" s="207"/>
      <c r="Q224" s="207"/>
      <c r="R224" s="207"/>
      <c r="S224" s="194">
        <f>IF(V224=0,0,IF(A_Stammdaten!$B$12-$C224&lt;0,0,SUM(D_SAV!P224:Q224)-D_SAV!R224))</f>
        <v>0</v>
      </c>
      <c r="T224" s="207"/>
      <c r="U224" s="194">
        <f t="shared" si="54"/>
        <v>0</v>
      </c>
      <c r="V224" s="240">
        <f>IF(OR($B224=0,$C224=0,$J224=0,$J224="Agr ungültig"),0,IF($J224="keine","keine",IF(A_Stammdaten!$B$12-$C224&lt;0,0,MAX(0,$J224-(A_Stammdaten!$B$12-D_SAV!$C224)))))</f>
        <v>0</v>
      </c>
      <c r="W224" s="167">
        <f t="shared" si="55"/>
        <v>0</v>
      </c>
      <c r="X224" s="167">
        <f t="shared" si="56"/>
        <v>0</v>
      </c>
      <c r="Y224" s="209">
        <v>1</v>
      </c>
      <c r="Z224" s="167">
        <f t="shared" si="57"/>
        <v>0</v>
      </c>
      <c r="AA224" s="167">
        <f t="shared" si="58"/>
        <v>0</v>
      </c>
      <c r="AB224" s="167">
        <f t="shared" si="59"/>
        <v>0</v>
      </c>
      <c r="AC224" s="195">
        <f t="shared" si="52"/>
        <v>0</v>
      </c>
      <c r="AD224" s="192">
        <f t="shared" si="60"/>
        <v>0</v>
      </c>
      <c r="AE224" s="192">
        <f t="shared" si="61"/>
        <v>0</v>
      </c>
      <c r="AF224" s="192">
        <f t="shared" si="62"/>
        <v>0</v>
      </c>
    </row>
    <row r="225" spans="1:32" x14ac:dyDescent="0.25">
      <c r="A225" s="196" t="b">
        <f t="shared" si="53"/>
        <v>0</v>
      </c>
      <c r="B225" s="201"/>
      <c r="C225" s="202"/>
      <c r="D225" s="202"/>
      <c r="E225" s="202"/>
      <c r="F225" s="202"/>
      <c r="G225" s="201"/>
      <c r="H225" s="127" t="str">
        <f t="shared" si="49"/>
        <v>Agr ungültig</v>
      </c>
      <c r="I225" s="127" t="str">
        <f t="shared" si="50"/>
        <v>Agr ungültig</v>
      </c>
      <c r="J225" s="202" t="str">
        <f t="shared" si="51"/>
        <v>Agr ungültig</v>
      </c>
      <c r="K225" s="197" t="str">
        <f>IF(D_SAV!$C225&lt;=2005,"ja","nein")</f>
        <v>ja</v>
      </c>
      <c r="L225" s="201" t="str">
        <f>IFERROR(VLOOKUP(D_SAV!$B225,A_Stammdaten!$I$6:$K$105,3,FALSE),"")</f>
        <v/>
      </c>
      <c r="M225" s="206"/>
      <c r="N225" s="206"/>
      <c r="O225" s="207"/>
      <c r="P225" s="207"/>
      <c r="Q225" s="207"/>
      <c r="R225" s="207"/>
      <c r="S225" s="194">
        <f>IF(V225=0,0,IF(A_Stammdaten!$B$12-$C225&lt;0,0,SUM(D_SAV!P225:Q225)-D_SAV!R225))</f>
        <v>0</v>
      </c>
      <c r="T225" s="207"/>
      <c r="U225" s="194">
        <f t="shared" si="54"/>
        <v>0</v>
      </c>
      <c r="V225" s="240">
        <f>IF(OR($B225=0,$C225=0,$J225=0,$J225="Agr ungültig"),0,IF($J225="keine","keine",IF(A_Stammdaten!$B$12-$C225&lt;0,0,MAX(0,$J225-(A_Stammdaten!$B$12-D_SAV!$C225)))))</f>
        <v>0</v>
      </c>
      <c r="W225" s="167">
        <f t="shared" si="55"/>
        <v>0</v>
      </c>
      <c r="X225" s="167">
        <f t="shared" si="56"/>
        <v>0</v>
      </c>
      <c r="Y225" s="209">
        <v>1</v>
      </c>
      <c r="Z225" s="167">
        <f t="shared" si="57"/>
        <v>0</v>
      </c>
      <c r="AA225" s="167">
        <f t="shared" si="58"/>
        <v>0</v>
      </c>
      <c r="AB225" s="167">
        <f t="shared" si="59"/>
        <v>0</v>
      </c>
      <c r="AC225" s="195">
        <f t="shared" si="52"/>
        <v>0</v>
      </c>
      <c r="AD225" s="192">
        <f t="shared" si="60"/>
        <v>0</v>
      </c>
      <c r="AE225" s="192">
        <f t="shared" si="61"/>
        <v>0</v>
      </c>
      <c r="AF225" s="192">
        <f t="shared" si="62"/>
        <v>0</v>
      </c>
    </row>
    <row r="226" spans="1:32" x14ac:dyDescent="0.25">
      <c r="A226" s="198" t="b">
        <f t="shared" si="53"/>
        <v>0</v>
      </c>
      <c r="B226" s="204"/>
      <c r="C226" s="205"/>
      <c r="D226" s="205"/>
      <c r="E226" s="205"/>
      <c r="F226" s="205"/>
      <c r="G226" s="204"/>
      <c r="H226" s="127" t="str">
        <f t="shared" si="49"/>
        <v>Agr ungültig</v>
      </c>
      <c r="I226" s="127" t="str">
        <f t="shared" si="50"/>
        <v>Agr ungültig</v>
      </c>
      <c r="J226" s="205" t="str">
        <f t="shared" si="51"/>
        <v>Agr ungültig</v>
      </c>
      <c r="K226" s="197" t="str">
        <f>IF(D_SAV!$C226&lt;=2005,"ja","nein")</f>
        <v>ja</v>
      </c>
      <c r="L226" s="204" t="str">
        <f>IFERROR(VLOOKUP(D_SAV!$B226,A_Stammdaten!$I$6:$K$105,3,FALSE),"")</f>
        <v/>
      </c>
      <c r="M226" s="208"/>
      <c r="N226" s="208"/>
      <c r="O226" s="207"/>
      <c r="P226" s="207"/>
      <c r="Q226" s="207"/>
      <c r="R226" s="207"/>
      <c r="S226" s="194">
        <f>IF(V226=0,0,IF(A_Stammdaten!$B$12-$C226&lt;0,0,SUM(D_SAV!P226:Q226)-D_SAV!R226))</f>
        <v>0</v>
      </c>
      <c r="T226" s="207"/>
      <c r="U226" s="194">
        <f t="shared" si="54"/>
        <v>0</v>
      </c>
      <c r="V226" s="240">
        <f>IF(OR($B226=0,$C226=0,$J226=0,$J226="Agr ungültig"),0,IF($J226="keine","keine",IF(A_Stammdaten!$B$12-$C226&lt;0,0,MAX(0,$J226-(A_Stammdaten!$B$12-D_SAV!$C226)))))</f>
        <v>0</v>
      </c>
      <c r="W226" s="167">
        <f t="shared" si="55"/>
        <v>0</v>
      </c>
      <c r="X226" s="167">
        <f t="shared" si="56"/>
        <v>0</v>
      </c>
      <c r="Y226" s="209">
        <v>1</v>
      </c>
      <c r="Z226" s="167">
        <f t="shared" si="57"/>
        <v>0</v>
      </c>
      <c r="AA226" s="167">
        <f t="shared" si="58"/>
        <v>0</v>
      </c>
      <c r="AB226" s="167">
        <f t="shared" si="59"/>
        <v>0</v>
      </c>
      <c r="AC226" s="195">
        <f t="shared" si="52"/>
        <v>0</v>
      </c>
      <c r="AD226" s="192">
        <f t="shared" si="60"/>
        <v>0</v>
      </c>
      <c r="AE226" s="192">
        <f t="shared" si="61"/>
        <v>0</v>
      </c>
      <c r="AF226" s="192">
        <f t="shared" si="62"/>
        <v>0</v>
      </c>
    </row>
    <row r="227" spans="1:32" x14ac:dyDescent="0.25">
      <c r="A227" s="196" t="b">
        <f t="shared" si="53"/>
        <v>0</v>
      </c>
      <c r="B227" s="201"/>
      <c r="C227" s="202"/>
      <c r="D227" s="202"/>
      <c r="E227" s="202"/>
      <c r="F227" s="202"/>
      <c r="G227" s="201"/>
      <c r="H227" s="127" t="str">
        <f t="shared" si="49"/>
        <v>Agr ungültig</v>
      </c>
      <c r="I227" s="127" t="str">
        <f t="shared" si="50"/>
        <v>Agr ungültig</v>
      </c>
      <c r="J227" s="202" t="str">
        <f t="shared" si="51"/>
        <v>Agr ungültig</v>
      </c>
      <c r="K227" s="197" t="str">
        <f>IF(D_SAV!$C227&lt;=2005,"ja","nein")</f>
        <v>ja</v>
      </c>
      <c r="L227" s="201" t="str">
        <f>IFERROR(VLOOKUP(D_SAV!$B227,A_Stammdaten!$I$6:$K$105,3,FALSE),"")</f>
        <v/>
      </c>
      <c r="M227" s="206"/>
      <c r="N227" s="206"/>
      <c r="O227" s="207"/>
      <c r="P227" s="207"/>
      <c r="Q227" s="207"/>
      <c r="R227" s="207"/>
      <c r="S227" s="194">
        <f>IF(V227=0,0,IF(A_Stammdaten!$B$12-$C227&lt;0,0,SUM(D_SAV!P227:Q227)-D_SAV!R227))</f>
        <v>0</v>
      </c>
      <c r="T227" s="207"/>
      <c r="U227" s="194">
        <f t="shared" si="54"/>
        <v>0</v>
      </c>
      <c r="V227" s="240">
        <f>IF(OR($B227=0,$C227=0,$J227=0,$J227="Agr ungültig"),0,IF($J227="keine","keine",IF(A_Stammdaten!$B$12-$C227&lt;0,0,MAX(0,$J227-(A_Stammdaten!$B$12-D_SAV!$C227)))))</f>
        <v>0</v>
      </c>
      <c r="W227" s="167">
        <f t="shared" si="55"/>
        <v>0</v>
      </c>
      <c r="X227" s="167">
        <f t="shared" si="56"/>
        <v>0</v>
      </c>
      <c r="Y227" s="209">
        <v>1</v>
      </c>
      <c r="Z227" s="167">
        <f t="shared" si="57"/>
        <v>0</v>
      </c>
      <c r="AA227" s="167">
        <f t="shared" si="58"/>
        <v>0</v>
      </c>
      <c r="AB227" s="167">
        <f t="shared" si="59"/>
        <v>0</v>
      </c>
      <c r="AC227" s="195">
        <f t="shared" si="52"/>
        <v>0</v>
      </c>
      <c r="AD227" s="192">
        <f t="shared" si="60"/>
        <v>0</v>
      </c>
      <c r="AE227" s="192">
        <f t="shared" si="61"/>
        <v>0</v>
      </c>
      <c r="AF227" s="192">
        <f t="shared" si="62"/>
        <v>0</v>
      </c>
    </row>
    <row r="228" spans="1:32" x14ac:dyDescent="0.25">
      <c r="A228" s="196" t="b">
        <f t="shared" si="53"/>
        <v>0</v>
      </c>
      <c r="B228" s="201"/>
      <c r="C228" s="202"/>
      <c r="D228" s="202"/>
      <c r="E228" s="202"/>
      <c r="F228" s="202"/>
      <c r="G228" s="201"/>
      <c r="H228" s="127" t="str">
        <f t="shared" si="49"/>
        <v>Agr ungültig</v>
      </c>
      <c r="I228" s="127" t="str">
        <f t="shared" si="50"/>
        <v>Agr ungültig</v>
      </c>
      <c r="J228" s="202" t="str">
        <f t="shared" si="51"/>
        <v>Agr ungültig</v>
      </c>
      <c r="K228" s="197" t="str">
        <f>IF(D_SAV!$C228&lt;=2005,"ja","nein")</f>
        <v>ja</v>
      </c>
      <c r="L228" s="201" t="str">
        <f>IFERROR(VLOOKUP(D_SAV!$B228,A_Stammdaten!$I$6:$K$105,3,FALSE),"")</f>
        <v/>
      </c>
      <c r="M228" s="206"/>
      <c r="N228" s="206"/>
      <c r="O228" s="207"/>
      <c r="P228" s="207"/>
      <c r="Q228" s="207"/>
      <c r="R228" s="207"/>
      <c r="S228" s="194">
        <f>IF(V228=0,0,IF(A_Stammdaten!$B$12-$C228&lt;0,0,SUM(D_SAV!P228:Q228)-D_SAV!R228))</f>
        <v>0</v>
      </c>
      <c r="T228" s="207"/>
      <c r="U228" s="194">
        <f t="shared" si="54"/>
        <v>0</v>
      </c>
      <c r="V228" s="240">
        <f>IF(OR($B228=0,$C228=0,$J228=0,$J228="Agr ungültig"),0,IF($J228="keine","keine",IF(A_Stammdaten!$B$12-$C228&lt;0,0,MAX(0,$J228-(A_Stammdaten!$B$12-D_SAV!$C228)))))</f>
        <v>0</v>
      </c>
      <c r="W228" s="167">
        <f t="shared" si="55"/>
        <v>0</v>
      </c>
      <c r="X228" s="167">
        <f t="shared" si="56"/>
        <v>0</v>
      </c>
      <c r="Y228" s="209">
        <v>1</v>
      </c>
      <c r="Z228" s="167">
        <f t="shared" si="57"/>
        <v>0</v>
      </c>
      <c r="AA228" s="167">
        <f t="shared" si="58"/>
        <v>0</v>
      </c>
      <c r="AB228" s="167">
        <f t="shared" si="59"/>
        <v>0</v>
      </c>
      <c r="AC228" s="195">
        <f t="shared" si="52"/>
        <v>0</v>
      </c>
      <c r="AD228" s="192">
        <f t="shared" si="60"/>
        <v>0</v>
      </c>
      <c r="AE228" s="192">
        <f t="shared" si="61"/>
        <v>0</v>
      </c>
      <c r="AF228" s="192">
        <f t="shared" si="62"/>
        <v>0</v>
      </c>
    </row>
    <row r="229" spans="1:32" x14ac:dyDescent="0.25">
      <c r="A229" s="198" t="b">
        <f t="shared" si="53"/>
        <v>0</v>
      </c>
      <c r="B229" s="204"/>
      <c r="C229" s="205"/>
      <c r="D229" s="205"/>
      <c r="E229" s="205"/>
      <c r="F229" s="205"/>
      <c r="G229" s="204"/>
      <c r="H229" s="127" t="str">
        <f t="shared" si="49"/>
        <v>Agr ungültig</v>
      </c>
      <c r="I229" s="127" t="str">
        <f t="shared" si="50"/>
        <v>Agr ungültig</v>
      </c>
      <c r="J229" s="205" t="str">
        <f t="shared" si="51"/>
        <v>Agr ungültig</v>
      </c>
      <c r="K229" s="197" t="str">
        <f>IF(D_SAV!$C229&lt;=2005,"ja","nein")</f>
        <v>ja</v>
      </c>
      <c r="L229" s="204" t="str">
        <f>IFERROR(VLOOKUP(D_SAV!$B229,A_Stammdaten!$I$6:$K$105,3,FALSE),"")</f>
        <v/>
      </c>
      <c r="M229" s="208"/>
      <c r="N229" s="208"/>
      <c r="O229" s="207"/>
      <c r="P229" s="207"/>
      <c r="Q229" s="207"/>
      <c r="R229" s="207"/>
      <c r="S229" s="194">
        <f>IF(V229=0,0,IF(A_Stammdaten!$B$12-$C229&lt;0,0,SUM(D_SAV!P229:Q229)-D_SAV!R229))</f>
        <v>0</v>
      </c>
      <c r="T229" s="207"/>
      <c r="U229" s="194">
        <f t="shared" si="54"/>
        <v>0</v>
      </c>
      <c r="V229" s="240">
        <f>IF(OR($B229=0,$C229=0,$J229=0,$J229="Agr ungültig"),0,IF($J229="keine","keine",IF(A_Stammdaten!$B$12-$C229&lt;0,0,MAX(0,$J229-(A_Stammdaten!$B$12-D_SAV!$C229)))))</f>
        <v>0</v>
      </c>
      <c r="W229" s="167">
        <f t="shared" si="55"/>
        <v>0</v>
      </c>
      <c r="X229" s="167">
        <f t="shared" si="56"/>
        <v>0</v>
      </c>
      <c r="Y229" s="209">
        <v>1</v>
      </c>
      <c r="Z229" s="167">
        <f t="shared" si="57"/>
        <v>0</v>
      </c>
      <c r="AA229" s="167">
        <f t="shared" si="58"/>
        <v>0</v>
      </c>
      <c r="AB229" s="167">
        <f t="shared" si="59"/>
        <v>0</v>
      </c>
      <c r="AC229" s="195">
        <f t="shared" si="52"/>
        <v>0</v>
      </c>
      <c r="AD229" s="192">
        <f t="shared" si="60"/>
        <v>0</v>
      </c>
      <c r="AE229" s="192">
        <f t="shared" si="61"/>
        <v>0</v>
      </c>
      <c r="AF229" s="192">
        <f t="shared" si="62"/>
        <v>0</v>
      </c>
    </row>
    <row r="230" spans="1:32" x14ac:dyDescent="0.25">
      <c r="A230" s="196" t="b">
        <f t="shared" si="53"/>
        <v>0</v>
      </c>
      <c r="B230" s="201"/>
      <c r="C230" s="202"/>
      <c r="D230" s="202"/>
      <c r="E230" s="202"/>
      <c r="F230" s="202"/>
      <c r="G230" s="201"/>
      <c r="H230" s="127" t="str">
        <f t="shared" ref="H230:H293" si="63">IFERROR(VLOOKUP($G230,AnlGrTabelle,2,FALSE),"Agr ungültig")</f>
        <v>Agr ungültig</v>
      </c>
      <c r="I230" s="127" t="str">
        <f t="shared" ref="I230:I293" si="64">IFERROR(VLOOKUP($G230,AnlGrTabelle,3,FALSE),"Agr ungültig")</f>
        <v>Agr ungültig</v>
      </c>
      <c r="J230" s="202" t="str">
        <f t="shared" ref="J230:J293" si="65">IFERROR(VLOOKUP($G230,AnlGrTabelle,4,FALSE),"Agr ungültig")</f>
        <v>Agr ungültig</v>
      </c>
      <c r="K230" s="197" t="str">
        <f>IF(D_SAV!$C230&lt;=2005,"ja","nein")</f>
        <v>ja</v>
      </c>
      <c r="L230" s="201" t="str">
        <f>IFERROR(VLOOKUP(D_SAV!$B230,A_Stammdaten!$I$6:$K$105,3,FALSE),"")</f>
        <v/>
      </c>
      <c r="M230" s="206"/>
      <c r="N230" s="206"/>
      <c r="O230" s="207"/>
      <c r="P230" s="207"/>
      <c r="Q230" s="207"/>
      <c r="R230" s="207"/>
      <c r="S230" s="194">
        <f>IF(V230=0,0,IF(A_Stammdaten!$B$12-$C230&lt;0,0,SUM(D_SAV!P230:Q230)-D_SAV!R230))</f>
        <v>0</v>
      </c>
      <c r="T230" s="207"/>
      <c r="U230" s="194">
        <f t="shared" si="54"/>
        <v>0</v>
      </c>
      <c r="V230" s="240">
        <f>IF(OR($B230=0,$C230=0,$J230=0,$J230="Agr ungültig"),0,IF($J230="keine","keine",IF(A_Stammdaten!$B$12-$C230&lt;0,0,MAX(0,$J230-(A_Stammdaten!$B$12-D_SAV!$C230)))))</f>
        <v>0</v>
      </c>
      <c r="W230" s="167">
        <f t="shared" si="55"/>
        <v>0</v>
      </c>
      <c r="X230" s="167">
        <f t="shared" si="56"/>
        <v>0</v>
      </c>
      <c r="Y230" s="209">
        <v>1</v>
      </c>
      <c r="Z230" s="167">
        <f t="shared" si="57"/>
        <v>0</v>
      </c>
      <c r="AA230" s="167">
        <f t="shared" si="58"/>
        <v>0</v>
      </c>
      <c r="AB230" s="167">
        <f t="shared" si="59"/>
        <v>0</v>
      </c>
      <c r="AC230" s="195">
        <f t="shared" ref="AC230:AC293" si="66">IFERROR(IF(VLOOKUP($G230,AnlGrTabelle,5,FALSE)="keine",1,IFERROR(VLOOKUP($C230,TNWFaktoren,VLOOKUP($G230,AnlGrTabelle,5,FALSE)+5,FALSE),0)),0)</f>
        <v>0</v>
      </c>
      <c r="AD230" s="192">
        <f t="shared" si="60"/>
        <v>0</v>
      </c>
      <c r="AE230" s="192">
        <f t="shared" si="61"/>
        <v>0</v>
      </c>
      <c r="AF230" s="192">
        <f t="shared" si="62"/>
        <v>0</v>
      </c>
    </row>
    <row r="231" spans="1:32" x14ac:dyDescent="0.25">
      <c r="A231" s="196" t="b">
        <f t="shared" si="53"/>
        <v>0</v>
      </c>
      <c r="B231" s="201"/>
      <c r="C231" s="202"/>
      <c r="D231" s="202"/>
      <c r="E231" s="202"/>
      <c r="F231" s="202"/>
      <c r="G231" s="201"/>
      <c r="H231" s="127" t="str">
        <f t="shared" si="63"/>
        <v>Agr ungültig</v>
      </c>
      <c r="I231" s="127" t="str">
        <f t="shared" si="64"/>
        <v>Agr ungültig</v>
      </c>
      <c r="J231" s="202" t="str">
        <f t="shared" si="65"/>
        <v>Agr ungültig</v>
      </c>
      <c r="K231" s="197" t="str">
        <f>IF(D_SAV!$C231&lt;=2005,"ja","nein")</f>
        <v>ja</v>
      </c>
      <c r="L231" s="201" t="str">
        <f>IFERROR(VLOOKUP(D_SAV!$B231,A_Stammdaten!$I$6:$K$105,3,FALSE),"")</f>
        <v/>
      </c>
      <c r="M231" s="206"/>
      <c r="N231" s="206"/>
      <c r="O231" s="207"/>
      <c r="P231" s="207"/>
      <c r="Q231" s="207"/>
      <c r="R231" s="207"/>
      <c r="S231" s="194">
        <f>IF(V231=0,0,IF(A_Stammdaten!$B$12-$C231&lt;0,0,SUM(D_SAV!P231:Q231)-D_SAV!R231))</f>
        <v>0</v>
      </c>
      <c r="T231" s="207"/>
      <c r="U231" s="194">
        <f t="shared" si="54"/>
        <v>0</v>
      </c>
      <c r="V231" s="240">
        <f>IF(OR($B231=0,$C231=0,$J231=0,$J231="Agr ungültig"),0,IF($J231="keine","keine",IF(A_Stammdaten!$B$12-$C231&lt;0,0,MAX(0,$J231-(A_Stammdaten!$B$12-D_SAV!$C231)))))</f>
        <v>0</v>
      </c>
      <c r="W231" s="167">
        <f t="shared" si="55"/>
        <v>0</v>
      </c>
      <c r="X231" s="167">
        <f t="shared" si="56"/>
        <v>0</v>
      </c>
      <c r="Y231" s="209">
        <v>1</v>
      </c>
      <c r="Z231" s="167">
        <f t="shared" si="57"/>
        <v>0</v>
      </c>
      <c r="AA231" s="167">
        <f t="shared" si="58"/>
        <v>0</v>
      </c>
      <c r="AB231" s="167">
        <f t="shared" si="59"/>
        <v>0</v>
      </c>
      <c r="AC231" s="195">
        <f t="shared" si="66"/>
        <v>0</v>
      </c>
      <c r="AD231" s="192">
        <f t="shared" si="60"/>
        <v>0</v>
      </c>
      <c r="AE231" s="192">
        <f t="shared" si="61"/>
        <v>0</v>
      </c>
      <c r="AF231" s="192">
        <f t="shared" si="62"/>
        <v>0</v>
      </c>
    </row>
    <row r="232" spans="1:32" x14ac:dyDescent="0.25">
      <c r="A232" s="198" t="b">
        <f t="shared" si="53"/>
        <v>0</v>
      </c>
      <c r="B232" s="204"/>
      <c r="C232" s="205"/>
      <c r="D232" s="205"/>
      <c r="E232" s="205"/>
      <c r="F232" s="205"/>
      <c r="G232" s="204"/>
      <c r="H232" s="127" t="str">
        <f t="shared" si="63"/>
        <v>Agr ungültig</v>
      </c>
      <c r="I232" s="127" t="str">
        <f t="shared" si="64"/>
        <v>Agr ungültig</v>
      </c>
      <c r="J232" s="205" t="str">
        <f t="shared" si="65"/>
        <v>Agr ungültig</v>
      </c>
      <c r="K232" s="197" t="str">
        <f>IF(D_SAV!$C232&lt;=2005,"ja","nein")</f>
        <v>ja</v>
      </c>
      <c r="L232" s="204" t="str">
        <f>IFERROR(VLOOKUP(D_SAV!$B232,A_Stammdaten!$I$6:$K$105,3,FALSE),"")</f>
        <v/>
      </c>
      <c r="M232" s="208"/>
      <c r="N232" s="208"/>
      <c r="O232" s="207"/>
      <c r="P232" s="207"/>
      <c r="Q232" s="207"/>
      <c r="R232" s="207"/>
      <c r="S232" s="194">
        <f>IF(V232=0,0,IF(A_Stammdaten!$B$12-$C232&lt;0,0,SUM(D_SAV!P232:Q232)-D_SAV!R232))</f>
        <v>0</v>
      </c>
      <c r="T232" s="207"/>
      <c r="U232" s="194">
        <f t="shared" si="54"/>
        <v>0</v>
      </c>
      <c r="V232" s="240">
        <f>IF(OR($B232=0,$C232=0,$J232=0,$J232="Agr ungültig"),0,IF($J232="keine","keine",IF(A_Stammdaten!$B$12-$C232&lt;0,0,MAX(0,$J232-(A_Stammdaten!$B$12-D_SAV!$C232)))))</f>
        <v>0</v>
      </c>
      <c r="W232" s="167">
        <f t="shared" si="55"/>
        <v>0</v>
      </c>
      <c r="X232" s="167">
        <f t="shared" si="56"/>
        <v>0</v>
      </c>
      <c r="Y232" s="209">
        <v>1</v>
      </c>
      <c r="Z232" s="167">
        <f t="shared" si="57"/>
        <v>0</v>
      </c>
      <c r="AA232" s="167">
        <f t="shared" si="58"/>
        <v>0</v>
      </c>
      <c r="AB232" s="167">
        <f t="shared" si="59"/>
        <v>0</v>
      </c>
      <c r="AC232" s="195">
        <f t="shared" si="66"/>
        <v>0</v>
      </c>
      <c r="AD232" s="192">
        <f t="shared" si="60"/>
        <v>0</v>
      </c>
      <c r="AE232" s="192">
        <f t="shared" si="61"/>
        <v>0</v>
      </c>
      <c r="AF232" s="192">
        <f t="shared" si="62"/>
        <v>0</v>
      </c>
    </row>
    <row r="233" spans="1:32" x14ac:dyDescent="0.25">
      <c r="A233" s="196" t="b">
        <f t="shared" si="53"/>
        <v>0</v>
      </c>
      <c r="B233" s="201"/>
      <c r="C233" s="202"/>
      <c r="D233" s="202"/>
      <c r="E233" s="202"/>
      <c r="F233" s="202"/>
      <c r="G233" s="201"/>
      <c r="H233" s="127" t="str">
        <f t="shared" si="63"/>
        <v>Agr ungültig</v>
      </c>
      <c r="I233" s="127" t="str">
        <f t="shared" si="64"/>
        <v>Agr ungültig</v>
      </c>
      <c r="J233" s="202" t="str">
        <f t="shared" si="65"/>
        <v>Agr ungültig</v>
      </c>
      <c r="K233" s="197" t="str">
        <f>IF(D_SAV!$C233&lt;=2005,"ja","nein")</f>
        <v>ja</v>
      </c>
      <c r="L233" s="201" t="str">
        <f>IFERROR(VLOOKUP(D_SAV!$B233,A_Stammdaten!$I$6:$K$105,3,FALSE),"")</f>
        <v/>
      </c>
      <c r="M233" s="206"/>
      <c r="N233" s="206"/>
      <c r="O233" s="207"/>
      <c r="P233" s="207"/>
      <c r="Q233" s="207"/>
      <c r="R233" s="207"/>
      <c r="S233" s="194">
        <f>IF(V233=0,0,IF(A_Stammdaten!$B$12-$C233&lt;0,0,SUM(D_SAV!P233:Q233)-D_SAV!R233))</f>
        <v>0</v>
      </c>
      <c r="T233" s="207"/>
      <c r="U233" s="194">
        <f t="shared" si="54"/>
        <v>0</v>
      </c>
      <c r="V233" s="240">
        <f>IF(OR($B233=0,$C233=0,$J233=0,$J233="Agr ungültig"),0,IF($J233="keine","keine",IF(A_Stammdaten!$B$12-$C233&lt;0,0,MAX(0,$J233-(A_Stammdaten!$B$12-D_SAV!$C233)))))</f>
        <v>0</v>
      </c>
      <c r="W233" s="167">
        <f t="shared" si="55"/>
        <v>0</v>
      </c>
      <c r="X233" s="167">
        <f t="shared" si="56"/>
        <v>0</v>
      </c>
      <c r="Y233" s="209">
        <v>1</v>
      </c>
      <c r="Z233" s="167">
        <f t="shared" si="57"/>
        <v>0</v>
      </c>
      <c r="AA233" s="167">
        <f t="shared" si="58"/>
        <v>0</v>
      </c>
      <c r="AB233" s="167">
        <f t="shared" si="59"/>
        <v>0</v>
      </c>
      <c r="AC233" s="195">
        <f t="shared" si="66"/>
        <v>0</v>
      </c>
      <c r="AD233" s="192">
        <f t="shared" si="60"/>
        <v>0</v>
      </c>
      <c r="AE233" s="192">
        <f t="shared" si="61"/>
        <v>0</v>
      </c>
      <c r="AF233" s="192">
        <f t="shared" si="62"/>
        <v>0</v>
      </c>
    </row>
    <row r="234" spans="1:32" x14ac:dyDescent="0.25">
      <c r="A234" s="196" t="b">
        <f t="shared" si="53"/>
        <v>0</v>
      </c>
      <c r="B234" s="201"/>
      <c r="C234" s="202"/>
      <c r="D234" s="202"/>
      <c r="E234" s="202"/>
      <c r="F234" s="202"/>
      <c r="G234" s="201"/>
      <c r="H234" s="127" t="str">
        <f t="shared" si="63"/>
        <v>Agr ungültig</v>
      </c>
      <c r="I234" s="127" t="str">
        <f t="shared" si="64"/>
        <v>Agr ungültig</v>
      </c>
      <c r="J234" s="202" t="str">
        <f t="shared" si="65"/>
        <v>Agr ungültig</v>
      </c>
      <c r="K234" s="197" t="str">
        <f>IF(D_SAV!$C234&lt;=2005,"ja","nein")</f>
        <v>ja</v>
      </c>
      <c r="L234" s="201" t="str">
        <f>IFERROR(VLOOKUP(D_SAV!$B234,A_Stammdaten!$I$6:$K$105,3,FALSE),"")</f>
        <v/>
      </c>
      <c r="M234" s="206"/>
      <c r="N234" s="206"/>
      <c r="O234" s="207"/>
      <c r="P234" s="207"/>
      <c r="Q234" s="207"/>
      <c r="R234" s="207"/>
      <c r="S234" s="194">
        <f>IF(V234=0,0,IF(A_Stammdaten!$B$12-$C234&lt;0,0,SUM(D_SAV!P234:Q234)-D_SAV!R234))</f>
        <v>0</v>
      </c>
      <c r="T234" s="207"/>
      <c r="U234" s="194">
        <f t="shared" si="54"/>
        <v>0</v>
      </c>
      <c r="V234" s="240">
        <f>IF(OR($B234=0,$C234=0,$J234=0,$J234="Agr ungültig"),0,IF($J234="keine","keine",IF(A_Stammdaten!$B$12-$C234&lt;0,0,MAX(0,$J234-(A_Stammdaten!$B$12-D_SAV!$C234)))))</f>
        <v>0</v>
      </c>
      <c r="W234" s="167">
        <f t="shared" si="55"/>
        <v>0</v>
      </c>
      <c r="X234" s="167">
        <f t="shared" si="56"/>
        <v>0</v>
      </c>
      <c r="Y234" s="209">
        <v>1</v>
      </c>
      <c r="Z234" s="167">
        <f t="shared" si="57"/>
        <v>0</v>
      </c>
      <c r="AA234" s="167">
        <f t="shared" si="58"/>
        <v>0</v>
      </c>
      <c r="AB234" s="167">
        <f t="shared" si="59"/>
        <v>0</v>
      </c>
      <c r="AC234" s="195">
        <f t="shared" si="66"/>
        <v>0</v>
      </c>
      <c r="AD234" s="192">
        <f t="shared" si="60"/>
        <v>0</v>
      </c>
      <c r="AE234" s="192">
        <f t="shared" si="61"/>
        <v>0</v>
      </c>
      <c r="AF234" s="192">
        <f t="shared" si="62"/>
        <v>0</v>
      </c>
    </row>
    <row r="235" spans="1:32" x14ac:dyDescent="0.25">
      <c r="A235" s="198" t="b">
        <f t="shared" si="53"/>
        <v>0</v>
      </c>
      <c r="B235" s="204"/>
      <c r="C235" s="205"/>
      <c r="D235" s="205"/>
      <c r="E235" s="205"/>
      <c r="F235" s="205"/>
      <c r="G235" s="204"/>
      <c r="H235" s="127" t="str">
        <f t="shared" si="63"/>
        <v>Agr ungültig</v>
      </c>
      <c r="I235" s="127" t="str">
        <f t="shared" si="64"/>
        <v>Agr ungültig</v>
      </c>
      <c r="J235" s="205" t="str">
        <f t="shared" si="65"/>
        <v>Agr ungültig</v>
      </c>
      <c r="K235" s="197" t="str">
        <f>IF(D_SAV!$C235&lt;=2005,"ja","nein")</f>
        <v>ja</v>
      </c>
      <c r="L235" s="204" t="str">
        <f>IFERROR(VLOOKUP(D_SAV!$B235,A_Stammdaten!$I$6:$K$105,3,FALSE),"")</f>
        <v/>
      </c>
      <c r="M235" s="208"/>
      <c r="N235" s="208"/>
      <c r="O235" s="207"/>
      <c r="P235" s="207"/>
      <c r="Q235" s="207"/>
      <c r="R235" s="207"/>
      <c r="S235" s="194">
        <f>IF(V235=0,0,IF(A_Stammdaten!$B$12-$C235&lt;0,0,SUM(D_SAV!P235:Q235)-D_SAV!R235))</f>
        <v>0</v>
      </c>
      <c r="T235" s="207"/>
      <c r="U235" s="194">
        <f t="shared" si="54"/>
        <v>0</v>
      </c>
      <c r="V235" s="240">
        <f>IF(OR($B235=0,$C235=0,$J235=0,$J235="Agr ungültig"),0,IF($J235="keine","keine",IF(A_Stammdaten!$B$12-$C235&lt;0,0,MAX(0,$J235-(A_Stammdaten!$B$12-D_SAV!$C235)))))</f>
        <v>0</v>
      </c>
      <c r="W235" s="167">
        <f t="shared" si="55"/>
        <v>0</v>
      </c>
      <c r="X235" s="167">
        <f t="shared" si="56"/>
        <v>0</v>
      </c>
      <c r="Y235" s="209">
        <v>1</v>
      </c>
      <c r="Z235" s="167">
        <f t="shared" si="57"/>
        <v>0</v>
      </c>
      <c r="AA235" s="167">
        <f t="shared" si="58"/>
        <v>0</v>
      </c>
      <c r="AB235" s="167">
        <f t="shared" si="59"/>
        <v>0</v>
      </c>
      <c r="AC235" s="195">
        <f t="shared" si="66"/>
        <v>0</v>
      </c>
      <c r="AD235" s="192">
        <f t="shared" si="60"/>
        <v>0</v>
      </c>
      <c r="AE235" s="192">
        <f t="shared" si="61"/>
        <v>0</v>
      </c>
      <c r="AF235" s="192">
        <f t="shared" si="62"/>
        <v>0</v>
      </c>
    </row>
    <row r="236" spans="1:32" x14ac:dyDescent="0.25">
      <c r="A236" s="196" t="b">
        <f t="shared" si="53"/>
        <v>0</v>
      </c>
      <c r="B236" s="201"/>
      <c r="C236" s="202"/>
      <c r="D236" s="202"/>
      <c r="E236" s="202"/>
      <c r="F236" s="202"/>
      <c r="G236" s="201"/>
      <c r="H236" s="127" t="str">
        <f t="shared" si="63"/>
        <v>Agr ungültig</v>
      </c>
      <c r="I236" s="127" t="str">
        <f t="shared" si="64"/>
        <v>Agr ungültig</v>
      </c>
      <c r="J236" s="202" t="str">
        <f t="shared" si="65"/>
        <v>Agr ungültig</v>
      </c>
      <c r="K236" s="197" t="str">
        <f>IF(D_SAV!$C236&lt;=2005,"ja","nein")</f>
        <v>ja</v>
      </c>
      <c r="L236" s="201" t="str">
        <f>IFERROR(VLOOKUP(D_SAV!$B236,A_Stammdaten!$I$6:$K$105,3,FALSE),"")</f>
        <v/>
      </c>
      <c r="M236" s="206"/>
      <c r="N236" s="206"/>
      <c r="O236" s="207"/>
      <c r="P236" s="207"/>
      <c r="Q236" s="207"/>
      <c r="R236" s="207"/>
      <c r="S236" s="194">
        <f>IF(V236=0,0,IF(A_Stammdaten!$B$12-$C236&lt;0,0,SUM(D_SAV!P236:Q236)-D_SAV!R236))</f>
        <v>0</v>
      </c>
      <c r="T236" s="207"/>
      <c r="U236" s="194">
        <f t="shared" si="54"/>
        <v>0</v>
      </c>
      <c r="V236" s="240">
        <f>IF(OR($B236=0,$C236=0,$J236=0,$J236="Agr ungültig"),0,IF($J236="keine","keine",IF(A_Stammdaten!$B$12-$C236&lt;0,0,MAX(0,$J236-(A_Stammdaten!$B$12-D_SAV!$C236)))))</f>
        <v>0</v>
      </c>
      <c r="W236" s="167">
        <f t="shared" si="55"/>
        <v>0</v>
      </c>
      <c r="X236" s="167">
        <f t="shared" si="56"/>
        <v>0</v>
      </c>
      <c r="Y236" s="209">
        <v>1</v>
      </c>
      <c r="Z236" s="167">
        <f t="shared" si="57"/>
        <v>0</v>
      </c>
      <c r="AA236" s="167">
        <f t="shared" si="58"/>
        <v>0</v>
      </c>
      <c r="AB236" s="167">
        <f t="shared" si="59"/>
        <v>0</v>
      </c>
      <c r="AC236" s="195">
        <f t="shared" si="66"/>
        <v>0</v>
      </c>
      <c r="AD236" s="192">
        <f t="shared" si="60"/>
        <v>0</v>
      </c>
      <c r="AE236" s="192">
        <f t="shared" si="61"/>
        <v>0</v>
      </c>
      <c r="AF236" s="192">
        <f t="shared" si="62"/>
        <v>0</v>
      </c>
    </row>
    <row r="237" spans="1:32" x14ac:dyDescent="0.25">
      <c r="A237" s="196" t="b">
        <f t="shared" si="53"/>
        <v>0</v>
      </c>
      <c r="B237" s="201"/>
      <c r="C237" s="202"/>
      <c r="D237" s="202"/>
      <c r="E237" s="202"/>
      <c r="F237" s="202"/>
      <c r="G237" s="201"/>
      <c r="H237" s="127" t="str">
        <f t="shared" si="63"/>
        <v>Agr ungültig</v>
      </c>
      <c r="I237" s="127" t="str">
        <f t="shared" si="64"/>
        <v>Agr ungültig</v>
      </c>
      <c r="J237" s="202" t="str">
        <f t="shared" si="65"/>
        <v>Agr ungültig</v>
      </c>
      <c r="K237" s="197" t="str">
        <f>IF(D_SAV!$C237&lt;=2005,"ja","nein")</f>
        <v>ja</v>
      </c>
      <c r="L237" s="201" t="str">
        <f>IFERROR(VLOOKUP(D_SAV!$B237,A_Stammdaten!$I$6:$K$105,3,FALSE),"")</f>
        <v/>
      </c>
      <c r="M237" s="206"/>
      <c r="N237" s="206"/>
      <c r="O237" s="207"/>
      <c r="P237" s="207"/>
      <c r="Q237" s="207"/>
      <c r="R237" s="207"/>
      <c r="S237" s="194">
        <f>IF(V237=0,0,IF(A_Stammdaten!$B$12-$C237&lt;0,0,SUM(D_SAV!P237:Q237)-D_SAV!R237))</f>
        <v>0</v>
      </c>
      <c r="T237" s="207"/>
      <c r="U237" s="194">
        <f t="shared" si="54"/>
        <v>0</v>
      </c>
      <c r="V237" s="240">
        <f>IF(OR($B237=0,$C237=0,$J237=0,$J237="Agr ungültig"),0,IF($J237="keine","keine",IF(A_Stammdaten!$B$12-$C237&lt;0,0,MAX(0,$J237-(A_Stammdaten!$B$12-D_SAV!$C237)))))</f>
        <v>0</v>
      </c>
      <c r="W237" s="167">
        <f t="shared" si="55"/>
        <v>0</v>
      </c>
      <c r="X237" s="167">
        <f t="shared" si="56"/>
        <v>0</v>
      </c>
      <c r="Y237" s="209">
        <v>1</v>
      </c>
      <c r="Z237" s="167">
        <f t="shared" si="57"/>
        <v>0</v>
      </c>
      <c r="AA237" s="167">
        <f t="shared" si="58"/>
        <v>0</v>
      </c>
      <c r="AB237" s="167">
        <f t="shared" si="59"/>
        <v>0</v>
      </c>
      <c r="AC237" s="195">
        <f t="shared" si="66"/>
        <v>0</v>
      </c>
      <c r="AD237" s="192">
        <f t="shared" si="60"/>
        <v>0</v>
      </c>
      <c r="AE237" s="192">
        <f t="shared" si="61"/>
        <v>0</v>
      </c>
      <c r="AF237" s="192">
        <f t="shared" si="62"/>
        <v>0</v>
      </c>
    </row>
    <row r="238" spans="1:32" x14ac:dyDescent="0.25">
      <c r="A238" s="198" t="b">
        <f t="shared" si="53"/>
        <v>0</v>
      </c>
      <c r="B238" s="204"/>
      <c r="C238" s="205"/>
      <c r="D238" s="205"/>
      <c r="E238" s="205"/>
      <c r="F238" s="205"/>
      <c r="G238" s="204"/>
      <c r="H238" s="127" t="str">
        <f t="shared" si="63"/>
        <v>Agr ungültig</v>
      </c>
      <c r="I238" s="127" t="str">
        <f t="shared" si="64"/>
        <v>Agr ungültig</v>
      </c>
      <c r="J238" s="205" t="str">
        <f t="shared" si="65"/>
        <v>Agr ungültig</v>
      </c>
      <c r="K238" s="197" t="str">
        <f>IF(D_SAV!$C238&lt;=2005,"ja","nein")</f>
        <v>ja</v>
      </c>
      <c r="L238" s="204" t="str">
        <f>IFERROR(VLOOKUP(D_SAV!$B238,A_Stammdaten!$I$6:$K$105,3,FALSE),"")</f>
        <v/>
      </c>
      <c r="M238" s="208"/>
      <c r="N238" s="208"/>
      <c r="O238" s="207"/>
      <c r="P238" s="207"/>
      <c r="Q238" s="207"/>
      <c r="R238" s="207"/>
      <c r="S238" s="194">
        <f>IF(V238=0,0,IF(A_Stammdaten!$B$12-$C238&lt;0,0,SUM(D_SAV!P238:Q238)-D_SAV!R238))</f>
        <v>0</v>
      </c>
      <c r="T238" s="207"/>
      <c r="U238" s="194">
        <f t="shared" si="54"/>
        <v>0</v>
      </c>
      <c r="V238" s="240">
        <f>IF(OR($B238=0,$C238=0,$J238=0,$J238="Agr ungültig"),0,IF($J238="keine","keine",IF(A_Stammdaten!$B$12-$C238&lt;0,0,MAX(0,$J238-(A_Stammdaten!$B$12-D_SAV!$C238)))))</f>
        <v>0</v>
      </c>
      <c r="W238" s="167">
        <f t="shared" si="55"/>
        <v>0</v>
      </c>
      <c r="X238" s="167">
        <f t="shared" si="56"/>
        <v>0</v>
      </c>
      <c r="Y238" s="209">
        <v>1</v>
      </c>
      <c r="Z238" s="167">
        <f t="shared" si="57"/>
        <v>0</v>
      </c>
      <c r="AA238" s="167">
        <f t="shared" si="58"/>
        <v>0</v>
      </c>
      <c r="AB238" s="167">
        <f t="shared" si="59"/>
        <v>0</v>
      </c>
      <c r="AC238" s="195">
        <f t="shared" si="66"/>
        <v>0</v>
      </c>
      <c r="AD238" s="192">
        <f t="shared" si="60"/>
        <v>0</v>
      </c>
      <c r="AE238" s="192">
        <f t="shared" si="61"/>
        <v>0</v>
      </c>
      <c r="AF238" s="192">
        <f t="shared" si="62"/>
        <v>0</v>
      </c>
    </row>
    <row r="239" spans="1:32" x14ac:dyDescent="0.25">
      <c r="A239" s="196" t="b">
        <f t="shared" si="53"/>
        <v>0</v>
      </c>
      <c r="B239" s="201"/>
      <c r="C239" s="202"/>
      <c r="D239" s="202"/>
      <c r="E239" s="202"/>
      <c r="F239" s="202"/>
      <c r="G239" s="201"/>
      <c r="H239" s="127" t="str">
        <f t="shared" si="63"/>
        <v>Agr ungültig</v>
      </c>
      <c r="I239" s="127" t="str">
        <f t="shared" si="64"/>
        <v>Agr ungültig</v>
      </c>
      <c r="J239" s="202" t="str">
        <f t="shared" si="65"/>
        <v>Agr ungültig</v>
      </c>
      <c r="K239" s="197" t="str">
        <f>IF(D_SAV!$C239&lt;=2005,"ja","nein")</f>
        <v>ja</v>
      </c>
      <c r="L239" s="201" t="str">
        <f>IFERROR(VLOOKUP(D_SAV!$B239,A_Stammdaten!$I$6:$K$105,3,FALSE),"")</f>
        <v/>
      </c>
      <c r="M239" s="206"/>
      <c r="N239" s="206"/>
      <c r="O239" s="207"/>
      <c r="P239" s="207"/>
      <c r="Q239" s="207"/>
      <c r="R239" s="207"/>
      <c r="S239" s="194">
        <f>IF(V239=0,0,IF(A_Stammdaten!$B$12-$C239&lt;0,0,SUM(D_SAV!P239:Q239)-D_SAV!R239))</f>
        <v>0</v>
      </c>
      <c r="T239" s="207"/>
      <c r="U239" s="194">
        <f t="shared" si="54"/>
        <v>0</v>
      </c>
      <c r="V239" s="240">
        <f>IF(OR($B239=0,$C239=0,$J239=0,$J239="Agr ungültig"),0,IF($J239="keine","keine",IF(A_Stammdaten!$B$12-$C239&lt;0,0,MAX(0,$J239-(A_Stammdaten!$B$12-D_SAV!$C239)))))</f>
        <v>0</v>
      </c>
      <c r="W239" s="167">
        <f t="shared" si="55"/>
        <v>0</v>
      </c>
      <c r="X239" s="167">
        <f t="shared" si="56"/>
        <v>0</v>
      </c>
      <c r="Y239" s="209">
        <v>1</v>
      </c>
      <c r="Z239" s="167">
        <f t="shared" si="57"/>
        <v>0</v>
      </c>
      <c r="AA239" s="167">
        <f t="shared" si="58"/>
        <v>0</v>
      </c>
      <c r="AB239" s="167">
        <f t="shared" si="59"/>
        <v>0</v>
      </c>
      <c r="AC239" s="195">
        <f t="shared" si="66"/>
        <v>0</v>
      </c>
      <c r="AD239" s="192">
        <f t="shared" si="60"/>
        <v>0</v>
      </c>
      <c r="AE239" s="192">
        <f t="shared" si="61"/>
        <v>0</v>
      </c>
      <c r="AF239" s="192">
        <f t="shared" si="62"/>
        <v>0</v>
      </c>
    </row>
    <row r="240" spans="1:32" x14ac:dyDescent="0.25">
      <c r="A240" s="196" t="b">
        <f t="shared" si="53"/>
        <v>0</v>
      </c>
      <c r="B240" s="201"/>
      <c r="C240" s="202"/>
      <c r="D240" s="202"/>
      <c r="E240" s="202"/>
      <c r="F240" s="202"/>
      <c r="G240" s="201"/>
      <c r="H240" s="127" t="str">
        <f t="shared" si="63"/>
        <v>Agr ungültig</v>
      </c>
      <c r="I240" s="127" t="str">
        <f t="shared" si="64"/>
        <v>Agr ungültig</v>
      </c>
      <c r="J240" s="202" t="str">
        <f t="shared" si="65"/>
        <v>Agr ungültig</v>
      </c>
      <c r="K240" s="197" t="str">
        <f>IF(D_SAV!$C240&lt;=2005,"ja","nein")</f>
        <v>ja</v>
      </c>
      <c r="L240" s="201" t="str">
        <f>IFERROR(VLOOKUP(D_SAV!$B240,A_Stammdaten!$I$6:$K$105,3,FALSE),"")</f>
        <v/>
      </c>
      <c r="M240" s="206"/>
      <c r="N240" s="206"/>
      <c r="O240" s="207"/>
      <c r="P240" s="207"/>
      <c r="Q240" s="207"/>
      <c r="R240" s="207"/>
      <c r="S240" s="194">
        <f>IF(V240=0,0,IF(A_Stammdaten!$B$12-$C240&lt;0,0,SUM(D_SAV!P240:Q240)-D_SAV!R240))</f>
        <v>0</v>
      </c>
      <c r="T240" s="207"/>
      <c r="U240" s="194">
        <f t="shared" si="54"/>
        <v>0</v>
      </c>
      <c r="V240" s="240">
        <f>IF(OR($B240=0,$C240=0,$J240=0,$J240="Agr ungültig"),0,IF($J240="keine","keine",IF(A_Stammdaten!$B$12-$C240&lt;0,0,MAX(0,$J240-(A_Stammdaten!$B$12-D_SAV!$C240)))))</f>
        <v>0</v>
      </c>
      <c r="W240" s="167">
        <f t="shared" si="55"/>
        <v>0</v>
      </c>
      <c r="X240" s="167">
        <f t="shared" si="56"/>
        <v>0</v>
      </c>
      <c r="Y240" s="209">
        <v>1</v>
      </c>
      <c r="Z240" s="167">
        <f t="shared" si="57"/>
        <v>0</v>
      </c>
      <c r="AA240" s="167">
        <f t="shared" si="58"/>
        <v>0</v>
      </c>
      <c r="AB240" s="167">
        <f t="shared" si="59"/>
        <v>0</v>
      </c>
      <c r="AC240" s="195">
        <f t="shared" si="66"/>
        <v>0</v>
      </c>
      <c r="AD240" s="192">
        <f t="shared" si="60"/>
        <v>0</v>
      </c>
      <c r="AE240" s="192">
        <f t="shared" si="61"/>
        <v>0</v>
      </c>
      <c r="AF240" s="192">
        <f t="shared" si="62"/>
        <v>0</v>
      </c>
    </row>
    <row r="241" spans="1:32" x14ac:dyDescent="0.25">
      <c r="A241" s="198" t="b">
        <f t="shared" si="53"/>
        <v>0</v>
      </c>
      <c r="B241" s="204"/>
      <c r="C241" s="205"/>
      <c r="D241" s="205"/>
      <c r="E241" s="205"/>
      <c r="F241" s="205"/>
      <c r="G241" s="204"/>
      <c r="H241" s="127" t="str">
        <f t="shared" si="63"/>
        <v>Agr ungültig</v>
      </c>
      <c r="I241" s="127" t="str">
        <f t="shared" si="64"/>
        <v>Agr ungültig</v>
      </c>
      <c r="J241" s="205" t="str">
        <f t="shared" si="65"/>
        <v>Agr ungültig</v>
      </c>
      <c r="K241" s="197" t="str">
        <f>IF(D_SAV!$C241&lt;=2005,"ja","nein")</f>
        <v>ja</v>
      </c>
      <c r="L241" s="204" t="str">
        <f>IFERROR(VLOOKUP(D_SAV!$B241,A_Stammdaten!$I$6:$K$105,3,FALSE),"")</f>
        <v/>
      </c>
      <c r="M241" s="208"/>
      <c r="N241" s="208"/>
      <c r="O241" s="207"/>
      <c r="P241" s="207"/>
      <c r="Q241" s="207"/>
      <c r="R241" s="207"/>
      <c r="S241" s="194">
        <f>IF(V241=0,0,IF(A_Stammdaten!$B$12-$C241&lt;0,0,SUM(D_SAV!P241:Q241)-D_SAV!R241))</f>
        <v>0</v>
      </c>
      <c r="T241" s="207"/>
      <c r="U241" s="194">
        <f t="shared" si="54"/>
        <v>0</v>
      </c>
      <c r="V241" s="240">
        <f>IF(OR($B241=0,$C241=0,$J241=0,$J241="Agr ungültig"),0,IF($J241="keine","keine",IF(A_Stammdaten!$B$12-$C241&lt;0,0,MAX(0,$J241-(A_Stammdaten!$B$12-D_SAV!$C241)))))</f>
        <v>0</v>
      </c>
      <c r="W241" s="167">
        <f t="shared" si="55"/>
        <v>0</v>
      </c>
      <c r="X241" s="167">
        <f t="shared" si="56"/>
        <v>0</v>
      </c>
      <c r="Y241" s="209">
        <v>1</v>
      </c>
      <c r="Z241" s="167">
        <f t="shared" si="57"/>
        <v>0</v>
      </c>
      <c r="AA241" s="167">
        <f t="shared" si="58"/>
        <v>0</v>
      </c>
      <c r="AB241" s="167">
        <f t="shared" si="59"/>
        <v>0</v>
      </c>
      <c r="AC241" s="195">
        <f t="shared" si="66"/>
        <v>0</v>
      </c>
      <c r="AD241" s="192">
        <f t="shared" si="60"/>
        <v>0</v>
      </c>
      <c r="AE241" s="192">
        <f t="shared" si="61"/>
        <v>0</v>
      </c>
      <c r="AF241" s="192">
        <f t="shared" si="62"/>
        <v>0</v>
      </c>
    </row>
    <row r="242" spans="1:32" x14ac:dyDescent="0.25">
      <c r="A242" s="196" t="b">
        <f t="shared" si="53"/>
        <v>0</v>
      </c>
      <c r="B242" s="201"/>
      <c r="C242" s="202"/>
      <c r="D242" s="202"/>
      <c r="E242" s="202"/>
      <c r="F242" s="202"/>
      <c r="G242" s="201"/>
      <c r="H242" s="127" t="str">
        <f t="shared" si="63"/>
        <v>Agr ungültig</v>
      </c>
      <c r="I242" s="127" t="str">
        <f t="shared" si="64"/>
        <v>Agr ungültig</v>
      </c>
      <c r="J242" s="202" t="str">
        <f t="shared" si="65"/>
        <v>Agr ungültig</v>
      </c>
      <c r="K242" s="197" t="str">
        <f>IF(D_SAV!$C242&lt;=2005,"ja","nein")</f>
        <v>ja</v>
      </c>
      <c r="L242" s="201" t="str">
        <f>IFERROR(VLOOKUP(D_SAV!$B242,A_Stammdaten!$I$6:$K$105,3,FALSE),"")</f>
        <v/>
      </c>
      <c r="M242" s="206"/>
      <c r="N242" s="206"/>
      <c r="O242" s="207"/>
      <c r="P242" s="207"/>
      <c r="Q242" s="207"/>
      <c r="R242" s="207"/>
      <c r="S242" s="194">
        <f>IF(V242=0,0,IF(A_Stammdaten!$B$12-$C242&lt;0,0,SUM(D_SAV!P242:Q242)-D_SAV!R242))</f>
        <v>0</v>
      </c>
      <c r="T242" s="207"/>
      <c r="U242" s="194">
        <f t="shared" si="54"/>
        <v>0</v>
      </c>
      <c r="V242" s="240">
        <f>IF(OR($B242=0,$C242=0,$J242=0,$J242="Agr ungültig"),0,IF($J242="keine","keine",IF(A_Stammdaten!$B$12-$C242&lt;0,0,MAX(0,$J242-(A_Stammdaten!$B$12-D_SAV!$C242)))))</f>
        <v>0</v>
      </c>
      <c r="W242" s="167">
        <f t="shared" si="55"/>
        <v>0</v>
      </c>
      <c r="X242" s="167">
        <f t="shared" si="56"/>
        <v>0</v>
      </c>
      <c r="Y242" s="209">
        <v>1</v>
      </c>
      <c r="Z242" s="167">
        <f t="shared" si="57"/>
        <v>0</v>
      </c>
      <c r="AA242" s="167">
        <f t="shared" si="58"/>
        <v>0</v>
      </c>
      <c r="AB242" s="167">
        <f t="shared" si="59"/>
        <v>0</v>
      </c>
      <c r="AC242" s="195">
        <f t="shared" si="66"/>
        <v>0</v>
      </c>
      <c r="AD242" s="192">
        <f t="shared" si="60"/>
        <v>0</v>
      </c>
      <c r="AE242" s="192">
        <f t="shared" si="61"/>
        <v>0</v>
      </c>
      <c r="AF242" s="192">
        <f t="shared" si="62"/>
        <v>0</v>
      </c>
    </row>
    <row r="243" spans="1:32" x14ac:dyDescent="0.25">
      <c r="A243" s="196" t="b">
        <f t="shared" si="53"/>
        <v>0</v>
      </c>
      <c r="B243" s="201"/>
      <c r="C243" s="202"/>
      <c r="D243" s="202"/>
      <c r="E243" s="202"/>
      <c r="F243" s="202"/>
      <c r="G243" s="201"/>
      <c r="H243" s="127" t="str">
        <f t="shared" si="63"/>
        <v>Agr ungültig</v>
      </c>
      <c r="I243" s="127" t="str">
        <f t="shared" si="64"/>
        <v>Agr ungültig</v>
      </c>
      <c r="J243" s="202" t="str">
        <f t="shared" si="65"/>
        <v>Agr ungültig</v>
      </c>
      <c r="K243" s="197" t="str">
        <f>IF(D_SAV!$C243&lt;=2005,"ja","nein")</f>
        <v>ja</v>
      </c>
      <c r="L243" s="201" t="str">
        <f>IFERROR(VLOOKUP(D_SAV!$B243,A_Stammdaten!$I$6:$K$105,3,FALSE),"")</f>
        <v/>
      </c>
      <c r="M243" s="206"/>
      <c r="N243" s="206"/>
      <c r="O243" s="207"/>
      <c r="P243" s="207"/>
      <c r="Q243" s="207"/>
      <c r="R243" s="207"/>
      <c r="S243" s="194">
        <f>IF(V243=0,0,IF(A_Stammdaten!$B$12-$C243&lt;0,0,SUM(D_SAV!P243:Q243)-D_SAV!R243))</f>
        <v>0</v>
      </c>
      <c r="T243" s="207"/>
      <c r="U243" s="194">
        <f t="shared" si="54"/>
        <v>0</v>
      </c>
      <c r="V243" s="240">
        <f>IF(OR($B243=0,$C243=0,$J243=0,$J243="Agr ungültig"),0,IF($J243="keine","keine",IF(A_Stammdaten!$B$12-$C243&lt;0,0,MAX(0,$J243-(A_Stammdaten!$B$12-D_SAV!$C243)))))</f>
        <v>0</v>
      </c>
      <c r="W243" s="167">
        <f t="shared" si="55"/>
        <v>0</v>
      </c>
      <c r="X243" s="167">
        <f t="shared" si="56"/>
        <v>0</v>
      </c>
      <c r="Y243" s="209">
        <v>1</v>
      </c>
      <c r="Z243" s="167">
        <f t="shared" si="57"/>
        <v>0</v>
      </c>
      <c r="AA243" s="167">
        <f t="shared" si="58"/>
        <v>0</v>
      </c>
      <c r="AB243" s="167">
        <f t="shared" si="59"/>
        <v>0</v>
      </c>
      <c r="AC243" s="195">
        <f t="shared" si="66"/>
        <v>0</v>
      </c>
      <c r="AD243" s="192">
        <f t="shared" si="60"/>
        <v>0</v>
      </c>
      <c r="AE243" s="192">
        <f t="shared" si="61"/>
        <v>0</v>
      </c>
      <c r="AF243" s="192">
        <f t="shared" si="62"/>
        <v>0</v>
      </c>
    </row>
    <row r="244" spans="1:32" x14ac:dyDescent="0.25">
      <c r="A244" s="198" t="b">
        <f t="shared" si="53"/>
        <v>0</v>
      </c>
      <c r="B244" s="204"/>
      <c r="C244" s="205"/>
      <c r="D244" s="205"/>
      <c r="E244" s="205"/>
      <c r="F244" s="205"/>
      <c r="G244" s="204"/>
      <c r="H244" s="127" t="str">
        <f t="shared" si="63"/>
        <v>Agr ungültig</v>
      </c>
      <c r="I244" s="127" t="str">
        <f t="shared" si="64"/>
        <v>Agr ungültig</v>
      </c>
      <c r="J244" s="205" t="str">
        <f t="shared" si="65"/>
        <v>Agr ungültig</v>
      </c>
      <c r="K244" s="197" t="str">
        <f>IF(D_SAV!$C244&lt;=2005,"ja","nein")</f>
        <v>ja</v>
      </c>
      <c r="L244" s="204" t="str">
        <f>IFERROR(VLOOKUP(D_SAV!$B244,A_Stammdaten!$I$6:$K$105,3,FALSE),"")</f>
        <v/>
      </c>
      <c r="M244" s="208"/>
      <c r="N244" s="208"/>
      <c r="O244" s="207"/>
      <c r="P244" s="207"/>
      <c r="Q244" s="207"/>
      <c r="R244" s="207"/>
      <c r="S244" s="194">
        <f>IF(V244=0,0,IF(A_Stammdaten!$B$12-$C244&lt;0,0,SUM(D_SAV!P244:Q244)-D_SAV!R244))</f>
        <v>0</v>
      </c>
      <c r="T244" s="207"/>
      <c r="U244" s="194">
        <f t="shared" si="54"/>
        <v>0</v>
      </c>
      <c r="V244" s="240">
        <f>IF(OR($B244=0,$C244=0,$J244=0,$J244="Agr ungültig"),0,IF($J244="keine","keine",IF(A_Stammdaten!$B$12-$C244&lt;0,0,MAX(0,$J244-(A_Stammdaten!$B$12-D_SAV!$C244)))))</f>
        <v>0</v>
      </c>
      <c r="W244" s="167">
        <f t="shared" si="55"/>
        <v>0</v>
      </c>
      <c r="X244" s="167">
        <f t="shared" si="56"/>
        <v>0</v>
      </c>
      <c r="Y244" s="209">
        <v>1</v>
      </c>
      <c r="Z244" s="167">
        <f t="shared" si="57"/>
        <v>0</v>
      </c>
      <c r="AA244" s="167">
        <f t="shared" si="58"/>
        <v>0</v>
      </c>
      <c r="AB244" s="167">
        <f t="shared" si="59"/>
        <v>0</v>
      </c>
      <c r="AC244" s="195">
        <f t="shared" si="66"/>
        <v>0</v>
      </c>
      <c r="AD244" s="192">
        <f t="shared" si="60"/>
        <v>0</v>
      </c>
      <c r="AE244" s="192">
        <f t="shared" si="61"/>
        <v>0</v>
      </c>
      <c r="AF244" s="192">
        <f t="shared" si="62"/>
        <v>0</v>
      </c>
    </row>
    <row r="245" spans="1:32" x14ac:dyDescent="0.25">
      <c r="A245" s="196" t="b">
        <f t="shared" si="53"/>
        <v>0</v>
      </c>
      <c r="B245" s="201"/>
      <c r="C245" s="202"/>
      <c r="D245" s="202"/>
      <c r="E245" s="202"/>
      <c r="F245" s="202"/>
      <c r="G245" s="201"/>
      <c r="H245" s="127" t="str">
        <f t="shared" si="63"/>
        <v>Agr ungültig</v>
      </c>
      <c r="I245" s="127" t="str">
        <f t="shared" si="64"/>
        <v>Agr ungültig</v>
      </c>
      <c r="J245" s="202" t="str">
        <f t="shared" si="65"/>
        <v>Agr ungültig</v>
      </c>
      <c r="K245" s="197" t="str">
        <f>IF(D_SAV!$C245&lt;=2005,"ja","nein")</f>
        <v>ja</v>
      </c>
      <c r="L245" s="201" t="str">
        <f>IFERROR(VLOOKUP(D_SAV!$B245,A_Stammdaten!$I$6:$K$105,3,FALSE),"")</f>
        <v/>
      </c>
      <c r="M245" s="206"/>
      <c r="N245" s="206"/>
      <c r="O245" s="207"/>
      <c r="P245" s="207"/>
      <c r="Q245" s="207"/>
      <c r="R245" s="207"/>
      <c r="S245" s="194">
        <f>IF(V245=0,0,IF(A_Stammdaten!$B$12-$C245&lt;0,0,SUM(D_SAV!P245:Q245)-D_SAV!R245))</f>
        <v>0</v>
      </c>
      <c r="T245" s="207"/>
      <c r="U245" s="194">
        <f t="shared" si="54"/>
        <v>0</v>
      </c>
      <c r="V245" s="240">
        <f>IF(OR($B245=0,$C245=0,$J245=0,$J245="Agr ungültig"),0,IF($J245="keine","keine",IF(A_Stammdaten!$B$12-$C245&lt;0,0,MAX(0,$J245-(A_Stammdaten!$B$12-D_SAV!$C245)))))</f>
        <v>0</v>
      </c>
      <c r="W245" s="167">
        <f t="shared" si="55"/>
        <v>0</v>
      </c>
      <c r="X245" s="167">
        <f t="shared" si="56"/>
        <v>0</v>
      </c>
      <c r="Y245" s="209">
        <v>1</v>
      </c>
      <c r="Z245" s="167">
        <f t="shared" si="57"/>
        <v>0</v>
      </c>
      <c r="AA245" s="167">
        <f t="shared" si="58"/>
        <v>0</v>
      </c>
      <c r="AB245" s="167">
        <f t="shared" si="59"/>
        <v>0</v>
      </c>
      <c r="AC245" s="195">
        <f t="shared" si="66"/>
        <v>0</v>
      </c>
      <c r="AD245" s="192">
        <f t="shared" si="60"/>
        <v>0</v>
      </c>
      <c r="AE245" s="192">
        <f t="shared" si="61"/>
        <v>0</v>
      </c>
      <c r="AF245" s="192">
        <f t="shared" si="62"/>
        <v>0</v>
      </c>
    </row>
    <row r="246" spans="1:32" x14ac:dyDescent="0.25">
      <c r="A246" s="196" t="b">
        <f t="shared" si="53"/>
        <v>0</v>
      </c>
      <c r="B246" s="201"/>
      <c r="C246" s="202"/>
      <c r="D246" s="202"/>
      <c r="E246" s="202"/>
      <c r="F246" s="202"/>
      <c r="G246" s="201"/>
      <c r="H246" s="127" t="str">
        <f t="shared" si="63"/>
        <v>Agr ungültig</v>
      </c>
      <c r="I246" s="127" t="str">
        <f t="shared" si="64"/>
        <v>Agr ungültig</v>
      </c>
      <c r="J246" s="202" t="str">
        <f t="shared" si="65"/>
        <v>Agr ungültig</v>
      </c>
      <c r="K246" s="197" t="str">
        <f>IF(D_SAV!$C246&lt;=2005,"ja","nein")</f>
        <v>ja</v>
      </c>
      <c r="L246" s="201" t="str">
        <f>IFERROR(VLOOKUP(D_SAV!$B246,A_Stammdaten!$I$6:$K$105,3,FALSE),"")</f>
        <v/>
      </c>
      <c r="M246" s="206"/>
      <c r="N246" s="206"/>
      <c r="O246" s="207"/>
      <c r="P246" s="207"/>
      <c r="Q246" s="207"/>
      <c r="R246" s="207"/>
      <c r="S246" s="194">
        <f>IF(V246=0,0,IF(A_Stammdaten!$B$12-$C246&lt;0,0,SUM(D_SAV!P246:Q246)-D_SAV!R246))</f>
        <v>0</v>
      </c>
      <c r="T246" s="207"/>
      <c r="U246" s="194">
        <f t="shared" si="54"/>
        <v>0</v>
      </c>
      <c r="V246" s="240">
        <f>IF(OR($B246=0,$C246=0,$J246=0,$J246="Agr ungültig"),0,IF($J246="keine","keine",IF(A_Stammdaten!$B$12-$C246&lt;0,0,MAX(0,$J246-(A_Stammdaten!$B$12-D_SAV!$C246)))))</f>
        <v>0</v>
      </c>
      <c r="W246" s="167">
        <f t="shared" si="55"/>
        <v>0</v>
      </c>
      <c r="X246" s="167">
        <f t="shared" si="56"/>
        <v>0</v>
      </c>
      <c r="Y246" s="209">
        <v>1</v>
      </c>
      <c r="Z246" s="167">
        <f t="shared" si="57"/>
        <v>0</v>
      </c>
      <c r="AA246" s="167">
        <f t="shared" si="58"/>
        <v>0</v>
      </c>
      <c r="AB246" s="167">
        <f t="shared" si="59"/>
        <v>0</v>
      </c>
      <c r="AC246" s="195">
        <f t="shared" si="66"/>
        <v>0</v>
      </c>
      <c r="AD246" s="192">
        <f t="shared" si="60"/>
        <v>0</v>
      </c>
      <c r="AE246" s="192">
        <f t="shared" si="61"/>
        <v>0</v>
      </c>
      <c r="AF246" s="192">
        <f t="shared" si="62"/>
        <v>0</v>
      </c>
    </row>
    <row r="247" spans="1:32" x14ac:dyDescent="0.25">
      <c r="A247" s="198" t="b">
        <f t="shared" si="53"/>
        <v>0</v>
      </c>
      <c r="B247" s="204"/>
      <c r="C247" s="205"/>
      <c r="D247" s="205"/>
      <c r="E247" s="205"/>
      <c r="F247" s="205"/>
      <c r="G247" s="204"/>
      <c r="H247" s="127" t="str">
        <f t="shared" si="63"/>
        <v>Agr ungültig</v>
      </c>
      <c r="I247" s="127" t="str">
        <f t="shared" si="64"/>
        <v>Agr ungültig</v>
      </c>
      <c r="J247" s="205" t="str">
        <f t="shared" si="65"/>
        <v>Agr ungültig</v>
      </c>
      <c r="K247" s="197" t="str">
        <f>IF(D_SAV!$C247&lt;=2005,"ja","nein")</f>
        <v>ja</v>
      </c>
      <c r="L247" s="204" t="str">
        <f>IFERROR(VLOOKUP(D_SAV!$B247,A_Stammdaten!$I$6:$K$105,3,FALSE),"")</f>
        <v/>
      </c>
      <c r="M247" s="208"/>
      <c r="N247" s="208"/>
      <c r="O247" s="207"/>
      <c r="P247" s="207"/>
      <c r="Q247" s="207"/>
      <c r="R247" s="207"/>
      <c r="S247" s="194">
        <f>IF(V247=0,0,IF(A_Stammdaten!$B$12-$C247&lt;0,0,SUM(D_SAV!P247:Q247)-D_SAV!R247))</f>
        <v>0</v>
      </c>
      <c r="T247" s="207"/>
      <c r="U247" s="194">
        <f t="shared" si="54"/>
        <v>0</v>
      </c>
      <c r="V247" s="240">
        <f>IF(OR($B247=0,$C247=0,$J247=0,$J247="Agr ungültig"),0,IF($J247="keine","keine",IF(A_Stammdaten!$B$12-$C247&lt;0,0,MAX(0,$J247-(A_Stammdaten!$B$12-D_SAV!$C247)))))</f>
        <v>0</v>
      </c>
      <c r="W247" s="167">
        <f t="shared" si="55"/>
        <v>0</v>
      </c>
      <c r="X247" s="167">
        <f t="shared" si="56"/>
        <v>0</v>
      </c>
      <c r="Y247" s="209">
        <v>1</v>
      </c>
      <c r="Z247" s="167">
        <f t="shared" si="57"/>
        <v>0</v>
      </c>
      <c r="AA247" s="167">
        <f t="shared" si="58"/>
        <v>0</v>
      </c>
      <c r="AB247" s="167">
        <f t="shared" si="59"/>
        <v>0</v>
      </c>
      <c r="AC247" s="195">
        <f t="shared" si="66"/>
        <v>0</v>
      </c>
      <c r="AD247" s="192">
        <f t="shared" si="60"/>
        <v>0</v>
      </c>
      <c r="AE247" s="192">
        <f t="shared" si="61"/>
        <v>0</v>
      </c>
      <c r="AF247" s="192">
        <f t="shared" si="62"/>
        <v>0</v>
      </c>
    </row>
    <row r="248" spans="1:32" x14ac:dyDescent="0.25">
      <c r="A248" s="196" t="b">
        <f t="shared" si="53"/>
        <v>0</v>
      </c>
      <c r="B248" s="201"/>
      <c r="C248" s="202"/>
      <c r="D248" s="202"/>
      <c r="E248" s="202"/>
      <c r="F248" s="202"/>
      <c r="G248" s="201"/>
      <c r="H248" s="127" t="str">
        <f t="shared" si="63"/>
        <v>Agr ungültig</v>
      </c>
      <c r="I248" s="127" t="str">
        <f t="shared" si="64"/>
        <v>Agr ungültig</v>
      </c>
      <c r="J248" s="202" t="str">
        <f t="shared" si="65"/>
        <v>Agr ungültig</v>
      </c>
      <c r="K248" s="197" t="str">
        <f>IF(D_SAV!$C248&lt;=2005,"ja","nein")</f>
        <v>ja</v>
      </c>
      <c r="L248" s="201" t="str">
        <f>IFERROR(VLOOKUP(D_SAV!$B248,A_Stammdaten!$I$6:$K$105,3,FALSE),"")</f>
        <v/>
      </c>
      <c r="M248" s="206"/>
      <c r="N248" s="206"/>
      <c r="O248" s="207"/>
      <c r="P248" s="207"/>
      <c r="Q248" s="207"/>
      <c r="R248" s="207"/>
      <c r="S248" s="194">
        <f>IF(V248=0,0,IF(A_Stammdaten!$B$12-$C248&lt;0,0,SUM(D_SAV!P248:Q248)-D_SAV!R248))</f>
        <v>0</v>
      </c>
      <c r="T248" s="207"/>
      <c r="U248" s="194">
        <f t="shared" si="54"/>
        <v>0</v>
      </c>
      <c r="V248" s="240">
        <f>IF(OR($B248=0,$C248=0,$J248=0,$J248="Agr ungültig"),0,IF($J248="keine","keine",IF(A_Stammdaten!$B$12-$C248&lt;0,0,MAX(0,$J248-(A_Stammdaten!$B$12-D_SAV!$C248)))))</f>
        <v>0</v>
      </c>
      <c r="W248" s="167">
        <f t="shared" si="55"/>
        <v>0</v>
      </c>
      <c r="X248" s="167">
        <f t="shared" si="56"/>
        <v>0</v>
      </c>
      <c r="Y248" s="209">
        <v>1</v>
      </c>
      <c r="Z248" s="167">
        <f t="shared" si="57"/>
        <v>0</v>
      </c>
      <c r="AA248" s="167">
        <f t="shared" si="58"/>
        <v>0</v>
      </c>
      <c r="AB248" s="167">
        <f t="shared" si="59"/>
        <v>0</v>
      </c>
      <c r="AC248" s="195">
        <f t="shared" si="66"/>
        <v>0</v>
      </c>
      <c r="AD248" s="192">
        <f t="shared" si="60"/>
        <v>0</v>
      </c>
      <c r="AE248" s="192">
        <f t="shared" si="61"/>
        <v>0</v>
      </c>
      <c r="AF248" s="192">
        <f t="shared" si="62"/>
        <v>0</v>
      </c>
    </row>
    <row r="249" spans="1:32" x14ac:dyDescent="0.25">
      <c r="A249" s="196" t="b">
        <f t="shared" si="53"/>
        <v>0</v>
      </c>
      <c r="B249" s="201"/>
      <c r="C249" s="202"/>
      <c r="D249" s="202"/>
      <c r="E249" s="202"/>
      <c r="F249" s="202"/>
      <c r="G249" s="201"/>
      <c r="H249" s="127" t="str">
        <f t="shared" si="63"/>
        <v>Agr ungültig</v>
      </c>
      <c r="I249" s="127" t="str">
        <f t="shared" si="64"/>
        <v>Agr ungültig</v>
      </c>
      <c r="J249" s="202" t="str">
        <f t="shared" si="65"/>
        <v>Agr ungültig</v>
      </c>
      <c r="K249" s="197" t="str">
        <f>IF(D_SAV!$C249&lt;=2005,"ja","nein")</f>
        <v>ja</v>
      </c>
      <c r="L249" s="201" t="str">
        <f>IFERROR(VLOOKUP(D_SAV!$B249,A_Stammdaten!$I$6:$K$105,3,FALSE),"")</f>
        <v/>
      </c>
      <c r="M249" s="206"/>
      <c r="N249" s="206"/>
      <c r="O249" s="207"/>
      <c r="P249" s="207"/>
      <c r="Q249" s="207"/>
      <c r="R249" s="207"/>
      <c r="S249" s="194">
        <f>IF(V249=0,0,IF(A_Stammdaten!$B$12-$C249&lt;0,0,SUM(D_SAV!P249:Q249)-D_SAV!R249))</f>
        <v>0</v>
      </c>
      <c r="T249" s="207"/>
      <c r="U249" s="194">
        <f t="shared" si="54"/>
        <v>0</v>
      </c>
      <c r="V249" s="240">
        <f>IF(OR($B249=0,$C249=0,$J249=0,$J249="Agr ungültig"),0,IF($J249="keine","keine",IF(A_Stammdaten!$B$12-$C249&lt;0,0,MAX(0,$J249-(A_Stammdaten!$B$12-D_SAV!$C249)))))</f>
        <v>0</v>
      </c>
      <c r="W249" s="167">
        <f t="shared" si="55"/>
        <v>0</v>
      </c>
      <c r="X249" s="167">
        <f t="shared" si="56"/>
        <v>0</v>
      </c>
      <c r="Y249" s="209">
        <v>1</v>
      </c>
      <c r="Z249" s="167">
        <f t="shared" si="57"/>
        <v>0</v>
      </c>
      <c r="AA249" s="167">
        <f t="shared" si="58"/>
        <v>0</v>
      </c>
      <c r="AB249" s="167">
        <f t="shared" si="59"/>
        <v>0</v>
      </c>
      <c r="AC249" s="195">
        <f t="shared" si="66"/>
        <v>0</v>
      </c>
      <c r="AD249" s="192">
        <f t="shared" si="60"/>
        <v>0</v>
      </c>
      <c r="AE249" s="192">
        <f t="shared" si="61"/>
        <v>0</v>
      </c>
      <c r="AF249" s="192">
        <f t="shared" si="62"/>
        <v>0</v>
      </c>
    </row>
    <row r="250" spans="1:32" x14ac:dyDescent="0.25">
      <c r="A250" s="198" t="b">
        <f t="shared" si="53"/>
        <v>0</v>
      </c>
      <c r="B250" s="204"/>
      <c r="C250" s="205"/>
      <c r="D250" s="205"/>
      <c r="E250" s="205"/>
      <c r="F250" s="205"/>
      <c r="G250" s="204"/>
      <c r="H250" s="127" t="str">
        <f t="shared" si="63"/>
        <v>Agr ungültig</v>
      </c>
      <c r="I250" s="127" t="str">
        <f t="shared" si="64"/>
        <v>Agr ungültig</v>
      </c>
      <c r="J250" s="205" t="str">
        <f t="shared" si="65"/>
        <v>Agr ungültig</v>
      </c>
      <c r="K250" s="197" t="str">
        <f>IF(D_SAV!$C250&lt;=2005,"ja","nein")</f>
        <v>ja</v>
      </c>
      <c r="L250" s="204" t="str">
        <f>IFERROR(VLOOKUP(D_SAV!$B250,A_Stammdaten!$I$6:$K$105,3,FALSE),"")</f>
        <v/>
      </c>
      <c r="M250" s="208"/>
      <c r="N250" s="208"/>
      <c r="O250" s="207"/>
      <c r="P250" s="207"/>
      <c r="Q250" s="207"/>
      <c r="R250" s="207"/>
      <c r="S250" s="194">
        <f>IF(V250=0,0,IF(A_Stammdaten!$B$12-$C250&lt;0,0,SUM(D_SAV!P250:Q250)-D_SAV!R250))</f>
        <v>0</v>
      </c>
      <c r="T250" s="207"/>
      <c r="U250" s="194">
        <f t="shared" si="54"/>
        <v>0</v>
      </c>
      <c r="V250" s="240">
        <f>IF(OR($B250=0,$C250=0,$J250=0,$J250="Agr ungültig"),0,IF($J250="keine","keine",IF(A_Stammdaten!$B$12-$C250&lt;0,0,MAX(0,$J250-(A_Stammdaten!$B$12-D_SAV!$C250)))))</f>
        <v>0</v>
      </c>
      <c r="W250" s="167">
        <f t="shared" si="55"/>
        <v>0</v>
      </c>
      <c r="X250" s="167">
        <f t="shared" si="56"/>
        <v>0</v>
      </c>
      <c r="Y250" s="209">
        <v>1</v>
      </c>
      <c r="Z250" s="167">
        <f t="shared" si="57"/>
        <v>0</v>
      </c>
      <c r="AA250" s="167">
        <f t="shared" si="58"/>
        <v>0</v>
      </c>
      <c r="AB250" s="167">
        <f t="shared" si="59"/>
        <v>0</v>
      </c>
      <c r="AC250" s="195">
        <f t="shared" si="66"/>
        <v>0</v>
      </c>
      <c r="AD250" s="192">
        <f t="shared" si="60"/>
        <v>0</v>
      </c>
      <c r="AE250" s="192">
        <f t="shared" si="61"/>
        <v>0</v>
      </c>
      <c r="AF250" s="192">
        <f t="shared" si="62"/>
        <v>0</v>
      </c>
    </row>
    <row r="251" spans="1:32" x14ac:dyDescent="0.25">
      <c r="A251" s="196" t="b">
        <f t="shared" ref="A251:A314" si="67">IF(AND(B251&lt;&gt;0,C251&lt;&gt;0),IF(D251&lt;&gt;0,CONCATENATE(B251,"-",C251,"-",D251),CONCATENATE(B251,"-",C251)))</f>
        <v>0</v>
      </c>
      <c r="B251" s="201"/>
      <c r="C251" s="202"/>
      <c r="D251" s="202"/>
      <c r="E251" s="202"/>
      <c r="F251" s="202"/>
      <c r="G251" s="201"/>
      <c r="H251" s="127" t="str">
        <f t="shared" si="63"/>
        <v>Agr ungültig</v>
      </c>
      <c r="I251" s="127" t="str">
        <f t="shared" si="64"/>
        <v>Agr ungültig</v>
      </c>
      <c r="J251" s="202" t="str">
        <f t="shared" si="65"/>
        <v>Agr ungültig</v>
      </c>
      <c r="K251" s="197" t="str">
        <f>IF(D_SAV!$C251&lt;=2005,"ja","nein")</f>
        <v>ja</v>
      </c>
      <c r="L251" s="201" t="str">
        <f>IFERROR(VLOOKUP(D_SAV!$B251,A_Stammdaten!$I$6:$K$105,3,FALSE),"")</f>
        <v/>
      </c>
      <c r="M251" s="206"/>
      <c r="N251" s="206"/>
      <c r="O251" s="207"/>
      <c r="P251" s="207"/>
      <c r="Q251" s="207"/>
      <c r="R251" s="207"/>
      <c r="S251" s="194">
        <f>IF(V251=0,0,IF(A_Stammdaten!$B$12-$C251&lt;0,0,SUM(D_SAV!P251:Q251)-D_SAV!R251))</f>
        <v>0</v>
      </c>
      <c r="T251" s="207"/>
      <c r="U251" s="194">
        <f t="shared" ref="U251:U314" si="68">IF(OR(G251="Anlagen im Bau/geleistete Anzahlungen des Sachanlagevermögens",G251="geleistete Anzahlungen des immateriellen Vermögens"),S251,S251+T251)</f>
        <v>0</v>
      </c>
      <c r="V251" s="240">
        <f>IF(OR($B251=0,$C251=0,$J251=0,$J251="Agr ungültig"),0,IF($J251="keine","keine",IF(A_Stammdaten!$B$12-$C251&lt;0,0,MAX(0,$J251-(A_Stammdaten!$B$12-D_SAV!$C251)))))</f>
        <v>0</v>
      </c>
      <c r="W251" s="167">
        <f t="shared" ref="W251:W314" si="69">IF(G251="Anlagen im Bau/geleistete Anzahlungen des Sachanlagevermögens",0,S251+T251-X251)</f>
        <v>0</v>
      </c>
      <c r="X251" s="167">
        <f t="shared" ref="X251:X314" si="70">IF(V251=0,0,IF(V251="keine",S251+T251,(S251+T251)/V251*(V251-1)))</f>
        <v>0</v>
      </c>
      <c r="Y251" s="209">
        <v>1</v>
      </c>
      <c r="Z251" s="167">
        <f t="shared" ref="Z251:Z314" si="71">S251*Y251</f>
        <v>0</v>
      </c>
      <c r="AA251" s="167">
        <f t="shared" ref="AA251:AA314" si="72">W251*Y251</f>
        <v>0</v>
      </c>
      <c r="AB251" s="167">
        <f t="shared" ref="AB251:AB314" si="73">X251*Y251</f>
        <v>0</v>
      </c>
      <c r="AC251" s="195">
        <f t="shared" si="66"/>
        <v>0</v>
      </c>
      <c r="AD251" s="192">
        <f t="shared" ref="AD251:AD314" si="74">$AC251*Z251</f>
        <v>0</v>
      </c>
      <c r="AE251" s="192">
        <f t="shared" ref="AE251:AE314" si="75">$AC251*AA251</f>
        <v>0</v>
      </c>
      <c r="AF251" s="192">
        <f t="shared" ref="AF251:AF314" si="76">$AC251*AB251</f>
        <v>0</v>
      </c>
    </row>
    <row r="252" spans="1:32" x14ac:dyDescent="0.25">
      <c r="A252" s="196" t="b">
        <f t="shared" si="67"/>
        <v>0</v>
      </c>
      <c r="B252" s="201"/>
      <c r="C252" s="202"/>
      <c r="D252" s="202"/>
      <c r="E252" s="202"/>
      <c r="F252" s="202"/>
      <c r="G252" s="201"/>
      <c r="H252" s="127" t="str">
        <f t="shared" si="63"/>
        <v>Agr ungültig</v>
      </c>
      <c r="I252" s="127" t="str">
        <f t="shared" si="64"/>
        <v>Agr ungültig</v>
      </c>
      <c r="J252" s="202" t="str">
        <f t="shared" si="65"/>
        <v>Agr ungültig</v>
      </c>
      <c r="K252" s="197" t="str">
        <f>IF(D_SAV!$C252&lt;=2005,"ja","nein")</f>
        <v>ja</v>
      </c>
      <c r="L252" s="201" t="str">
        <f>IFERROR(VLOOKUP(D_SAV!$B252,A_Stammdaten!$I$6:$K$105,3,FALSE),"")</f>
        <v/>
      </c>
      <c r="M252" s="206"/>
      <c r="N252" s="206"/>
      <c r="O252" s="207"/>
      <c r="P252" s="207"/>
      <c r="Q252" s="207"/>
      <c r="R252" s="207"/>
      <c r="S252" s="194">
        <f>IF(V252=0,0,IF(A_Stammdaten!$B$12-$C252&lt;0,0,SUM(D_SAV!P252:Q252)-D_SAV!R252))</f>
        <v>0</v>
      </c>
      <c r="T252" s="207"/>
      <c r="U252" s="194">
        <f t="shared" si="68"/>
        <v>0</v>
      </c>
      <c r="V252" s="240">
        <f>IF(OR($B252=0,$C252=0,$J252=0,$J252="Agr ungültig"),0,IF($J252="keine","keine",IF(A_Stammdaten!$B$12-$C252&lt;0,0,MAX(0,$J252-(A_Stammdaten!$B$12-D_SAV!$C252)))))</f>
        <v>0</v>
      </c>
      <c r="W252" s="167">
        <f t="shared" si="69"/>
        <v>0</v>
      </c>
      <c r="X252" s="167">
        <f t="shared" si="70"/>
        <v>0</v>
      </c>
      <c r="Y252" s="209">
        <v>1</v>
      </c>
      <c r="Z252" s="167">
        <f t="shared" si="71"/>
        <v>0</v>
      </c>
      <c r="AA252" s="167">
        <f t="shared" si="72"/>
        <v>0</v>
      </c>
      <c r="AB252" s="167">
        <f t="shared" si="73"/>
        <v>0</v>
      </c>
      <c r="AC252" s="195">
        <f t="shared" si="66"/>
        <v>0</v>
      </c>
      <c r="AD252" s="192">
        <f t="shared" si="74"/>
        <v>0</v>
      </c>
      <c r="AE252" s="192">
        <f t="shared" si="75"/>
        <v>0</v>
      </c>
      <c r="AF252" s="192">
        <f t="shared" si="76"/>
        <v>0</v>
      </c>
    </row>
    <row r="253" spans="1:32" x14ac:dyDescent="0.25">
      <c r="A253" s="198" t="b">
        <f t="shared" si="67"/>
        <v>0</v>
      </c>
      <c r="B253" s="204"/>
      <c r="C253" s="205"/>
      <c r="D253" s="205"/>
      <c r="E253" s="205"/>
      <c r="F253" s="205"/>
      <c r="G253" s="204"/>
      <c r="H253" s="127" t="str">
        <f t="shared" si="63"/>
        <v>Agr ungültig</v>
      </c>
      <c r="I253" s="127" t="str">
        <f t="shared" si="64"/>
        <v>Agr ungültig</v>
      </c>
      <c r="J253" s="205" t="str">
        <f t="shared" si="65"/>
        <v>Agr ungültig</v>
      </c>
      <c r="K253" s="197" t="str">
        <f>IF(D_SAV!$C253&lt;=2005,"ja","nein")</f>
        <v>ja</v>
      </c>
      <c r="L253" s="204" t="str">
        <f>IFERROR(VLOOKUP(D_SAV!$B253,A_Stammdaten!$I$6:$K$105,3,FALSE),"")</f>
        <v/>
      </c>
      <c r="M253" s="208"/>
      <c r="N253" s="208"/>
      <c r="O253" s="207"/>
      <c r="P253" s="207"/>
      <c r="Q253" s="207"/>
      <c r="R253" s="207"/>
      <c r="S253" s="194">
        <f>IF(V253=0,0,IF(A_Stammdaten!$B$12-$C253&lt;0,0,SUM(D_SAV!P253:Q253)-D_SAV!R253))</f>
        <v>0</v>
      </c>
      <c r="T253" s="207"/>
      <c r="U253" s="194">
        <f t="shared" si="68"/>
        <v>0</v>
      </c>
      <c r="V253" s="240">
        <f>IF(OR($B253=0,$C253=0,$J253=0,$J253="Agr ungültig"),0,IF($J253="keine","keine",IF(A_Stammdaten!$B$12-$C253&lt;0,0,MAX(0,$J253-(A_Stammdaten!$B$12-D_SAV!$C253)))))</f>
        <v>0</v>
      </c>
      <c r="W253" s="167">
        <f t="shared" si="69"/>
        <v>0</v>
      </c>
      <c r="X253" s="167">
        <f t="shared" si="70"/>
        <v>0</v>
      </c>
      <c r="Y253" s="209">
        <v>1</v>
      </c>
      <c r="Z253" s="167">
        <f t="shared" si="71"/>
        <v>0</v>
      </c>
      <c r="AA253" s="167">
        <f t="shared" si="72"/>
        <v>0</v>
      </c>
      <c r="AB253" s="167">
        <f t="shared" si="73"/>
        <v>0</v>
      </c>
      <c r="AC253" s="195">
        <f t="shared" si="66"/>
        <v>0</v>
      </c>
      <c r="AD253" s="192">
        <f t="shared" si="74"/>
        <v>0</v>
      </c>
      <c r="AE253" s="192">
        <f t="shared" si="75"/>
        <v>0</v>
      </c>
      <c r="AF253" s="192">
        <f t="shared" si="76"/>
        <v>0</v>
      </c>
    </row>
    <row r="254" spans="1:32" x14ac:dyDescent="0.25">
      <c r="A254" s="196" t="b">
        <f t="shared" si="67"/>
        <v>0</v>
      </c>
      <c r="B254" s="201"/>
      <c r="C254" s="202"/>
      <c r="D254" s="202"/>
      <c r="E254" s="202"/>
      <c r="F254" s="202"/>
      <c r="G254" s="201"/>
      <c r="H254" s="127" t="str">
        <f t="shared" si="63"/>
        <v>Agr ungültig</v>
      </c>
      <c r="I254" s="127" t="str">
        <f t="shared" si="64"/>
        <v>Agr ungültig</v>
      </c>
      <c r="J254" s="202" t="str">
        <f t="shared" si="65"/>
        <v>Agr ungültig</v>
      </c>
      <c r="K254" s="197" t="str">
        <f>IF(D_SAV!$C254&lt;=2005,"ja","nein")</f>
        <v>ja</v>
      </c>
      <c r="L254" s="201" t="str">
        <f>IFERROR(VLOOKUP(D_SAV!$B254,A_Stammdaten!$I$6:$K$105,3,FALSE),"")</f>
        <v/>
      </c>
      <c r="M254" s="206"/>
      <c r="N254" s="206"/>
      <c r="O254" s="207"/>
      <c r="P254" s="207"/>
      <c r="Q254" s="207"/>
      <c r="R254" s="207"/>
      <c r="S254" s="194">
        <f>IF(V254=0,0,IF(A_Stammdaten!$B$12-$C254&lt;0,0,SUM(D_SAV!P254:Q254)-D_SAV!R254))</f>
        <v>0</v>
      </c>
      <c r="T254" s="207"/>
      <c r="U254" s="194">
        <f t="shared" si="68"/>
        <v>0</v>
      </c>
      <c r="V254" s="240">
        <f>IF(OR($B254=0,$C254=0,$J254=0,$J254="Agr ungültig"),0,IF($J254="keine","keine",IF(A_Stammdaten!$B$12-$C254&lt;0,0,MAX(0,$J254-(A_Stammdaten!$B$12-D_SAV!$C254)))))</f>
        <v>0</v>
      </c>
      <c r="W254" s="167">
        <f t="shared" si="69"/>
        <v>0</v>
      </c>
      <c r="X254" s="167">
        <f t="shared" si="70"/>
        <v>0</v>
      </c>
      <c r="Y254" s="209">
        <v>1</v>
      </c>
      <c r="Z254" s="167">
        <f t="shared" si="71"/>
        <v>0</v>
      </c>
      <c r="AA254" s="167">
        <f t="shared" si="72"/>
        <v>0</v>
      </c>
      <c r="AB254" s="167">
        <f t="shared" si="73"/>
        <v>0</v>
      </c>
      <c r="AC254" s="195">
        <f t="shared" si="66"/>
        <v>0</v>
      </c>
      <c r="AD254" s="192">
        <f t="shared" si="74"/>
        <v>0</v>
      </c>
      <c r="AE254" s="192">
        <f t="shared" si="75"/>
        <v>0</v>
      </c>
      <c r="AF254" s="192">
        <f t="shared" si="76"/>
        <v>0</v>
      </c>
    </row>
    <row r="255" spans="1:32" x14ac:dyDescent="0.25">
      <c r="A255" s="196" t="b">
        <f t="shared" si="67"/>
        <v>0</v>
      </c>
      <c r="B255" s="201"/>
      <c r="C255" s="202"/>
      <c r="D255" s="202"/>
      <c r="E255" s="202"/>
      <c r="F255" s="202"/>
      <c r="G255" s="201"/>
      <c r="H255" s="127" t="str">
        <f t="shared" si="63"/>
        <v>Agr ungültig</v>
      </c>
      <c r="I255" s="127" t="str">
        <f t="shared" si="64"/>
        <v>Agr ungültig</v>
      </c>
      <c r="J255" s="202" t="str">
        <f t="shared" si="65"/>
        <v>Agr ungültig</v>
      </c>
      <c r="K255" s="197" t="str">
        <f>IF(D_SAV!$C255&lt;=2005,"ja","nein")</f>
        <v>ja</v>
      </c>
      <c r="L255" s="201" t="str">
        <f>IFERROR(VLOOKUP(D_SAV!$B255,A_Stammdaten!$I$6:$K$105,3,FALSE),"")</f>
        <v/>
      </c>
      <c r="M255" s="206"/>
      <c r="N255" s="206"/>
      <c r="O255" s="207"/>
      <c r="P255" s="207"/>
      <c r="Q255" s="207"/>
      <c r="R255" s="207"/>
      <c r="S255" s="194">
        <f>IF(V255=0,0,IF(A_Stammdaten!$B$12-$C255&lt;0,0,SUM(D_SAV!P255:Q255)-D_SAV!R255))</f>
        <v>0</v>
      </c>
      <c r="T255" s="207"/>
      <c r="U255" s="194">
        <f t="shared" si="68"/>
        <v>0</v>
      </c>
      <c r="V255" s="240">
        <f>IF(OR($B255=0,$C255=0,$J255=0,$J255="Agr ungültig"),0,IF($J255="keine","keine",IF(A_Stammdaten!$B$12-$C255&lt;0,0,MAX(0,$J255-(A_Stammdaten!$B$12-D_SAV!$C255)))))</f>
        <v>0</v>
      </c>
      <c r="W255" s="167">
        <f t="shared" si="69"/>
        <v>0</v>
      </c>
      <c r="X255" s="167">
        <f t="shared" si="70"/>
        <v>0</v>
      </c>
      <c r="Y255" s="209">
        <v>1</v>
      </c>
      <c r="Z255" s="167">
        <f t="shared" si="71"/>
        <v>0</v>
      </c>
      <c r="AA255" s="167">
        <f t="shared" si="72"/>
        <v>0</v>
      </c>
      <c r="AB255" s="167">
        <f t="shared" si="73"/>
        <v>0</v>
      </c>
      <c r="AC255" s="195">
        <f t="shared" si="66"/>
        <v>0</v>
      </c>
      <c r="AD255" s="192">
        <f t="shared" si="74"/>
        <v>0</v>
      </c>
      <c r="AE255" s="192">
        <f t="shared" si="75"/>
        <v>0</v>
      </c>
      <c r="AF255" s="192">
        <f t="shared" si="76"/>
        <v>0</v>
      </c>
    </row>
    <row r="256" spans="1:32" x14ac:dyDescent="0.25">
      <c r="A256" s="198" t="b">
        <f t="shared" si="67"/>
        <v>0</v>
      </c>
      <c r="B256" s="204"/>
      <c r="C256" s="205"/>
      <c r="D256" s="205"/>
      <c r="E256" s="205"/>
      <c r="F256" s="205"/>
      <c r="G256" s="204"/>
      <c r="H256" s="127" t="str">
        <f t="shared" si="63"/>
        <v>Agr ungültig</v>
      </c>
      <c r="I256" s="127" t="str">
        <f t="shared" si="64"/>
        <v>Agr ungültig</v>
      </c>
      <c r="J256" s="205" t="str">
        <f t="shared" si="65"/>
        <v>Agr ungültig</v>
      </c>
      <c r="K256" s="197" t="str">
        <f>IF(D_SAV!$C256&lt;=2005,"ja","nein")</f>
        <v>ja</v>
      </c>
      <c r="L256" s="204" t="str">
        <f>IFERROR(VLOOKUP(D_SAV!$B256,A_Stammdaten!$I$6:$K$105,3,FALSE),"")</f>
        <v/>
      </c>
      <c r="M256" s="208"/>
      <c r="N256" s="208"/>
      <c r="O256" s="207"/>
      <c r="P256" s="207"/>
      <c r="Q256" s="207"/>
      <c r="R256" s="207"/>
      <c r="S256" s="194">
        <f>IF(V256=0,0,IF(A_Stammdaten!$B$12-$C256&lt;0,0,SUM(D_SAV!P256:Q256)-D_SAV!R256))</f>
        <v>0</v>
      </c>
      <c r="T256" s="207"/>
      <c r="U256" s="194">
        <f t="shared" si="68"/>
        <v>0</v>
      </c>
      <c r="V256" s="240">
        <f>IF(OR($B256=0,$C256=0,$J256=0,$J256="Agr ungültig"),0,IF($J256="keine","keine",IF(A_Stammdaten!$B$12-$C256&lt;0,0,MAX(0,$J256-(A_Stammdaten!$B$12-D_SAV!$C256)))))</f>
        <v>0</v>
      </c>
      <c r="W256" s="167">
        <f t="shared" si="69"/>
        <v>0</v>
      </c>
      <c r="X256" s="167">
        <f t="shared" si="70"/>
        <v>0</v>
      </c>
      <c r="Y256" s="209">
        <v>1</v>
      </c>
      <c r="Z256" s="167">
        <f t="shared" si="71"/>
        <v>0</v>
      </c>
      <c r="AA256" s="167">
        <f t="shared" si="72"/>
        <v>0</v>
      </c>
      <c r="AB256" s="167">
        <f t="shared" si="73"/>
        <v>0</v>
      </c>
      <c r="AC256" s="195">
        <f t="shared" si="66"/>
        <v>0</v>
      </c>
      <c r="AD256" s="192">
        <f t="shared" si="74"/>
        <v>0</v>
      </c>
      <c r="AE256" s="192">
        <f t="shared" si="75"/>
        <v>0</v>
      </c>
      <c r="AF256" s="192">
        <f t="shared" si="76"/>
        <v>0</v>
      </c>
    </row>
    <row r="257" spans="1:32" x14ac:dyDescent="0.25">
      <c r="A257" s="196" t="b">
        <f t="shared" si="67"/>
        <v>0</v>
      </c>
      <c r="B257" s="201"/>
      <c r="C257" s="202"/>
      <c r="D257" s="202"/>
      <c r="E257" s="202"/>
      <c r="F257" s="202"/>
      <c r="G257" s="201"/>
      <c r="H257" s="127" t="str">
        <f t="shared" si="63"/>
        <v>Agr ungültig</v>
      </c>
      <c r="I257" s="127" t="str">
        <f t="shared" si="64"/>
        <v>Agr ungültig</v>
      </c>
      <c r="J257" s="202" t="str">
        <f t="shared" si="65"/>
        <v>Agr ungültig</v>
      </c>
      <c r="K257" s="197" t="str">
        <f>IF(D_SAV!$C257&lt;=2005,"ja","nein")</f>
        <v>ja</v>
      </c>
      <c r="L257" s="201" t="str">
        <f>IFERROR(VLOOKUP(D_SAV!$B257,A_Stammdaten!$I$6:$K$105,3,FALSE),"")</f>
        <v/>
      </c>
      <c r="M257" s="206"/>
      <c r="N257" s="206"/>
      <c r="O257" s="207"/>
      <c r="P257" s="207"/>
      <c r="Q257" s="207"/>
      <c r="R257" s="207"/>
      <c r="S257" s="194">
        <f>IF(V257=0,0,IF(A_Stammdaten!$B$12-$C257&lt;0,0,SUM(D_SAV!P257:Q257)-D_SAV!R257))</f>
        <v>0</v>
      </c>
      <c r="T257" s="207"/>
      <c r="U257" s="194">
        <f t="shared" si="68"/>
        <v>0</v>
      </c>
      <c r="V257" s="240">
        <f>IF(OR($B257=0,$C257=0,$J257=0,$J257="Agr ungültig"),0,IF($J257="keine","keine",IF(A_Stammdaten!$B$12-$C257&lt;0,0,MAX(0,$J257-(A_Stammdaten!$B$12-D_SAV!$C257)))))</f>
        <v>0</v>
      </c>
      <c r="W257" s="167">
        <f t="shared" si="69"/>
        <v>0</v>
      </c>
      <c r="X257" s="167">
        <f t="shared" si="70"/>
        <v>0</v>
      </c>
      <c r="Y257" s="209">
        <v>1</v>
      </c>
      <c r="Z257" s="167">
        <f t="shared" si="71"/>
        <v>0</v>
      </c>
      <c r="AA257" s="167">
        <f t="shared" si="72"/>
        <v>0</v>
      </c>
      <c r="AB257" s="167">
        <f t="shared" si="73"/>
        <v>0</v>
      </c>
      <c r="AC257" s="195">
        <f t="shared" si="66"/>
        <v>0</v>
      </c>
      <c r="AD257" s="192">
        <f t="shared" si="74"/>
        <v>0</v>
      </c>
      <c r="AE257" s="192">
        <f t="shared" si="75"/>
        <v>0</v>
      </c>
      <c r="AF257" s="192">
        <f t="shared" si="76"/>
        <v>0</v>
      </c>
    </row>
    <row r="258" spans="1:32" x14ac:dyDescent="0.25">
      <c r="A258" s="196" t="b">
        <f t="shared" si="67"/>
        <v>0</v>
      </c>
      <c r="B258" s="201"/>
      <c r="C258" s="202"/>
      <c r="D258" s="202"/>
      <c r="E258" s="202"/>
      <c r="F258" s="202"/>
      <c r="G258" s="201"/>
      <c r="H258" s="127" t="str">
        <f t="shared" si="63"/>
        <v>Agr ungültig</v>
      </c>
      <c r="I258" s="127" t="str">
        <f t="shared" si="64"/>
        <v>Agr ungültig</v>
      </c>
      <c r="J258" s="202" t="str">
        <f t="shared" si="65"/>
        <v>Agr ungültig</v>
      </c>
      <c r="K258" s="197" t="str">
        <f>IF(D_SAV!$C258&lt;=2005,"ja","nein")</f>
        <v>ja</v>
      </c>
      <c r="L258" s="201" t="str">
        <f>IFERROR(VLOOKUP(D_SAV!$B258,A_Stammdaten!$I$6:$K$105,3,FALSE),"")</f>
        <v/>
      </c>
      <c r="M258" s="206"/>
      <c r="N258" s="206"/>
      <c r="O258" s="207"/>
      <c r="P258" s="207"/>
      <c r="Q258" s="207"/>
      <c r="R258" s="207"/>
      <c r="S258" s="194">
        <f>IF(V258=0,0,IF(A_Stammdaten!$B$12-$C258&lt;0,0,SUM(D_SAV!P258:Q258)-D_SAV!R258))</f>
        <v>0</v>
      </c>
      <c r="T258" s="207"/>
      <c r="U258" s="194">
        <f t="shared" si="68"/>
        <v>0</v>
      </c>
      <c r="V258" s="240">
        <f>IF(OR($B258=0,$C258=0,$J258=0,$J258="Agr ungültig"),0,IF($J258="keine","keine",IF(A_Stammdaten!$B$12-$C258&lt;0,0,MAX(0,$J258-(A_Stammdaten!$B$12-D_SAV!$C258)))))</f>
        <v>0</v>
      </c>
      <c r="W258" s="167">
        <f t="shared" si="69"/>
        <v>0</v>
      </c>
      <c r="X258" s="167">
        <f t="shared" si="70"/>
        <v>0</v>
      </c>
      <c r="Y258" s="209">
        <v>1</v>
      </c>
      <c r="Z258" s="167">
        <f t="shared" si="71"/>
        <v>0</v>
      </c>
      <c r="AA258" s="167">
        <f t="shared" si="72"/>
        <v>0</v>
      </c>
      <c r="AB258" s="167">
        <f t="shared" si="73"/>
        <v>0</v>
      </c>
      <c r="AC258" s="195">
        <f t="shared" si="66"/>
        <v>0</v>
      </c>
      <c r="AD258" s="192">
        <f t="shared" si="74"/>
        <v>0</v>
      </c>
      <c r="AE258" s="192">
        <f t="shared" si="75"/>
        <v>0</v>
      </c>
      <c r="AF258" s="192">
        <f t="shared" si="76"/>
        <v>0</v>
      </c>
    </row>
    <row r="259" spans="1:32" x14ac:dyDescent="0.25">
      <c r="A259" s="198" t="b">
        <f t="shared" si="67"/>
        <v>0</v>
      </c>
      <c r="B259" s="204"/>
      <c r="C259" s="205"/>
      <c r="D259" s="205"/>
      <c r="E259" s="205"/>
      <c r="F259" s="205"/>
      <c r="G259" s="204"/>
      <c r="H259" s="127" t="str">
        <f t="shared" si="63"/>
        <v>Agr ungültig</v>
      </c>
      <c r="I259" s="127" t="str">
        <f t="shared" si="64"/>
        <v>Agr ungültig</v>
      </c>
      <c r="J259" s="205" t="str">
        <f t="shared" si="65"/>
        <v>Agr ungültig</v>
      </c>
      <c r="K259" s="197" t="str">
        <f>IF(D_SAV!$C259&lt;=2005,"ja","nein")</f>
        <v>ja</v>
      </c>
      <c r="L259" s="204" t="str">
        <f>IFERROR(VLOOKUP(D_SAV!$B259,A_Stammdaten!$I$6:$K$105,3,FALSE),"")</f>
        <v/>
      </c>
      <c r="M259" s="208"/>
      <c r="N259" s="208"/>
      <c r="O259" s="207"/>
      <c r="P259" s="207"/>
      <c r="Q259" s="207"/>
      <c r="R259" s="207"/>
      <c r="S259" s="194">
        <f>IF(V259=0,0,IF(A_Stammdaten!$B$12-$C259&lt;0,0,SUM(D_SAV!P259:Q259)-D_SAV!R259))</f>
        <v>0</v>
      </c>
      <c r="T259" s="207"/>
      <c r="U259" s="194">
        <f t="shared" si="68"/>
        <v>0</v>
      </c>
      <c r="V259" s="240">
        <f>IF(OR($B259=0,$C259=0,$J259=0,$J259="Agr ungültig"),0,IF($J259="keine","keine",IF(A_Stammdaten!$B$12-$C259&lt;0,0,MAX(0,$J259-(A_Stammdaten!$B$12-D_SAV!$C259)))))</f>
        <v>0</v>
      </c>
      <c r="W259" s="167">
        <f t="shared" si="69"/>
        <v>0</v>
      </c>
      <c r="X259" s="167">
        <f t="shared" si="70"/>
        <v>0</v>
      </c>
      <c r="Y259" s="209">
        <v>1</v>
      </c>
      <c r="Z259" s="167">
        <f t="shared" si="71"/>
        <v>0</v>
      </c>
      <c r="AA259" s="167">
        <f t="shared" si="72"/>
        <v>0</v>
      </c>
      <c r="AB259" s="167">
        <f t="shared" si="73"/>
        <v>0</v>
      </c>
      <c r="AC259" s="195">
        <f t="shared" si="66"/>
        <v>0</v>
      </c>
      <c r="AD259" s="192">
        <f t="shared" si="74"/>
        <v>0</v>
      </c>
      <c r="AE259" s="192">
        <f t="shared" si="75"/>
        <v>0</v>
      </c>
      <c r="AF259" s="192">
        <f t="shared" si="76"/>
        <v>0</v>
      </c>
    </row>
    <row r="260" spans="1:32" x14ac:dyDescent="0.25">
      <c r="A260" s="196" t="b">
        <f t="shared" si="67"/>
        <v>0</v>
      </c>
      <c r="B260" s="201"/>
      <c r="C260" s="202"/>
      <c r="D260" s="202"/>
      <c r="E260" s="202"/>
      <c r="F260" s="202"/>
      <c r="G260" s="201"/>
      <c r="H260" s="127" t="str">
        <f t="shared" si="63"/>
        <v>Agr ungültig</v>
      </c>
      <c r="I260" s="127" t="str">
        <f t="shared" si="64"/>
        <v>Agr ungültig</v>
      </c>
      <c r="J260" s="202" t="str">
        <f t="shared" si="65"/>
        <v>Agr ungültig</v>
      </c>
      <c r="K260" s="197" t="str">
        <f>IF(D_SAV!$C260&lt;=2005,"ja","nein")</f>
        <v>ja</v>
      </c>
      <c r="L260" s="201" t="str">
        <f>IFERROR(VLOOKUP(D_SAV!$B260,A_Stammdaten!$I$6:$K$105,3,FALSE),"")</f>
        <v/>
      </c>
      <c r="M260" s="206"/>
      <c r="N260" s="206"/>
      <c r="O260" s="207"/>
      <c r="P260" s="207"/>
      <c r="Q260" s="207"/>
      <c r="R260" s="207"/>
      <c r="S260" s="194">
        <f>IF(V260=0,0,IF(A_Stammdaten!$B$12-$C260&lt;0,0,SUM(D_SAV!P260:Q260)-D_SAV!R260))</f>
        <v>0</v>
      </c>
      <c r="T260" s="207"/>
      <c r="U260" s="194">
        <f t="shared" si="68"/>
        <v>0</v>
      </c>
      <c r="V260" s="240">
        <f>IF(OR($B260=0,$C260=0,$J260=0,$J260="Agr ungültig"),0,IF($J260="keine","keine",IF(A_Stammdaten!$B$12-$C260&lt;0,0,MAX(0,$J260-(A_Stammdaten!$B$12-D_SAV!$C260)))))</f>
        <v>0</v>
      </c>
      <c r="W260" s="167">
        <f t="shared" si="69"/>
        <v>0</v>
      </c>
      <c r="X260" s="167">
        <f t="shared" si="70"/>
        <v>0</v>
      </c>
      <c r="Y260" s="209">
        <v>1</v>
      </c>
      <c r="Z260" s="167">
        <f t="shared" si="71"/>
        <v>0</v>
      </c>
      <c r="AA260" s="167">
        <f t="shared" si="72"/>
        <v>0</v>
      </c>
      <c r="AB260" s="167">
        <f t="shared" si="73"/>
        <v>0</v>
      </c>
      <c r="AC260" s="195">
        <f t="shared" si="66"/>
        <v>0</v>
      </c>
      <c r="AD260" s="192">
        <f t="shared" si="74"/>
        <v>0</v>
      </c>
      <c r="AE260" s="192">
        <f t="shared" si="75"/>
        <v>0</v>
      </c>
      <c r="AF260" s="192">
        <f t="shared" si="76"/>
        <v>0</v>
      </c>
    </row>
    <row r="261" spans="1:32" x14ac:dyDescent="0.25">
      <c r="A261" s="196" t="b">
        <f t="shared" si="67"/>
        <v>0</v>
      </c>
      <c r="B261" s="201"/>
      <c r="C261" s="202"/>
      <c r="D261" s="202"/>
      <c r="E261" s="202"/>
      <c r="F261" s="202"/>
      <c r="G261" s="201"/>
      <c r="H261" s="127" t="str">
        <f t="shared" si="63"/>
        <v>Agr ungültig</v>
      </c>
      <c r="I261" s="127" t="str">
        <f t="shared" si="64"/>
        <v>Agr ungültig</v>
      </c>
      <c r="J261" s="202" t="str">
        <f t="shared" si="65"/>
        <v>Agr ungültig</v>
      </c>
      <c r="K261" s="197" t="str">
        <f>IF(D_SAV!$C261&lt;=2005,"ja","nein")</f>
        <v>ja</v>
      </c>
      <c r="L261" s="201" t="str">
        <f>IFERROR(VLOOKUP(D_SAV!$B261,A_Stammdaten!$I$6:$K$105,3,FALSE),"")</f>
        <v/>
      </c>
      <c r="M261" s="206"/>
      <c r="N261" s="206"/>
      <c r="O261" s="207"/>
      <c r="P261" s="207"/>
      <c r="Q261" s="207"/>
      <c r="R261" s="207"/>
      <c r="S261" s="194">
        <f>IF(V261=0,0,IF(A_Stammdaten!$B$12-$C261&lt;0,0,SUM(D_SAV!P261:Q261)-D_SAV!R261))</f>
        <v>0</v>
      </c>
      <c r="T261" s="207"/>
      <c r="U261" s="194">
        <f t="shared" si="68"/>
        <v>0</v>
      </c>
      <c r="V261" s="240">
        <f>IF(OR($B261=0,$C261=0,$J261=0,$J261="Agr ungültig"),0,IF($J261="keine","keine",IF(A_Stammdaten!$B$12-$C261&lt;0,0,MAX(0,$J261-(A_Stammdaten!$B$12-D_SAV!$C261)))))</f>
        <v>0</v>
      </c>
      <c r="W261" s="167">
        <f t="shared" si="69"/>
        <v>0</v>
      </c>
      <c r="X261" s="167">
        <f t="shared" si="70"/>
        <v>0</v>
      </c>
      <c r="Y261" s="209">
        <v>1</v>
      </c>
      <c r="Z261" s="167">
        <f t="shared" si="71"/>
        <v>0</v>
      </c>
      <c r="AA261" s="167">
        <f t="shared" si="72"/>
        <v>0</v>
      </c>
      <c r="AB261" s="167">
        <f t="shared" si="73"/>
        <v>0</v>
      </c>
      <c r="AC261" s="195">
        <f t="shared" si="66"/>
        <v>0</v>
      </c>
      <c r="AD261" s="192">
        <f t="shared" si="74"/>
        <v>0</v>
      </c>
      <c r="AE261" s="192">
        <f t="shared" si="75"/>
        <v>0</v>
      </c>
      <c r="AF261" s="192">
        <f t="shared" si="76"/>
        <v>0</v>
      </c>
    </row>
    <row r="262" spans="1:32" x14ac:dyDescent="0.25">
      <c r="A262" s="198" t="b">
        <f t="shared" si="67"/>
        <v>0</v>
      </c>
      <c r="B262" s="204"/>
      <c r="C262" s="205"/>
      <c r="D262" s="205"/>
      <c r="E262" s="205"/>
      <c r="F262" s="205"/>
      <c r="G262" s="204"/>
      <c r="H262" s="127" t="str">
        <f t="shared" si="63"/>
        <v>Agr ungültig</v>
      </c>
      <c r="I262" s="127" t="str">
        <f t="shared" si="64"/>
        <v>Agr ungültig</v>
      </c>
      <c r="J262" s="205" t="str">
        <f t="shared" si="65"/>
        <v>Agr ungültig</v>
      </c>
      <c r="K262" s="197" t="str">
        <f>IF(D_SAV!$C262&lt;=2005,"ja","nein")</f>
        <v>ja</v>
      </c>
      <c r="L262" s="204" t="str">
        <f>IFERROR(VLOOKUP(D_SAV!$B262,A_Stammdaten!$I$6:$K$105,3,FALSE),"")</f>
        <v/>
      </c>
      <c r="M262" s="208"/>
      <c r="N262" s="208"/>
      <c r="O262" s="207"/>
      <c r="P262" s="207"/>
      <c r="Q262" s="207"/>
      <c r="R262" s="207"/>
      <c r="S262" s="194">
        <f>IF(V262=0,0,IF(A_Stammdaten!$B$12-$C262&lt;0,0,SUM(D_SAV!P262:Q262)-D_SAV!R262))</f>
        <v>0</v>
      </c>
      <c r="T262" s="207"/>
      <c r="U262" s="194">
        <f t="shared" si="68"/>
        <v>0</v>
      </c>
      <c r="V262" s="240">
        <f>IF(OR($B262=0,$C262=0,$J262=0,$J262="Agr ungültig"),0,IF($J262="keine","keine",IF(A_Stammdaten!$B$12-$C262&lt;0,0,MAX(0,$J262-(A_Stammdaten!$B$12-D_SAV!$C262)))))</f>
        <v>0</v>
      </c>
      <c r="W262" s="167">
        <f t="shared" si="69"/>
        <v>0</v>
      </c>
      <c r="X262" s="167">
        <f t="shared" si="70"/>
        <v>0</v>
      </c>
      <c r="Y262" s="209">
        <v>1</v>
      </c>
      <c r="Z262" s="167">
        <f t="shared" si="71"/>
        <v>0</v>
      </c>
      <c r="AA262" s="167">
        <f t="shared" si="72"/>
        <v>0</v>
      </c>
      <c r="AB262" s="167">
        <f t="shared" si="73"/>
        <v>0</v>
      </c>
      <c r="AC262" s="195">
        <f t="shared" si="66"/>
        <v>0</v>
      </c>
      <c r="AD262" s="192">
        <f t="shared" si="74"/>
        <v>0</v>
      </c>
      <c r="AE262" s="192">
        <f t="shared" si="75"/>
        <v>0</v>
      </c>
      <c r="AF262" s="192">
        <f t="shared" si="76"/>
        <v>0</v>
      </c>
    </row>
    <row r="263" spans="1:32" x14ac:dyDescent="0.25">
      <c r="A263" s="196" t="b">
        <f t="shared" si="67"/>
        <v>0</v>
      </c>
      <c r="B263" s="201"/>
      <c r="C263" s="202"/>
      <c r="D263" s="202"/>
      <c r="E263" s="202"/>
      <c r="F263" s="202"/>
      <c r="G263" s="201"/>
      <c r="H263" s="127" t="str">
        <f t="shared" si="63"/>
        <v>Agr ungültig</v>
      </c>
      <c r="I263" s="127" t="str">
        <f t="shared" si="64"/>
        <v>Agr ungültig</v>
      </c>
      <c r="J263" s="202" t="str">
        <f t="shared" si="65"/>
        <v>Agr ungültig</v>
      </c>
      <c r="K263" s="197" t="str">
        <f>IF(D_SAV!$C263&lt;=2005,"ja","nein")</f>
        <v>ja</v>
      </c>
      <c r="L263" s="201" t="str">
        <f>IFERROR(VLOOKUP(D_SAV!$B263,A_Stammdaten!$I$6:$K$105,3,FALSE),"")</f>
        <v/>
      </c>
      <c r="M263" s="206"/>
      <c r="N263" s="206"/>
      <c r="O263" s="207"/>
      <c r="P263" s="207"/>
      <c r="Q263" s="207"/>
      <c r="R263" s="207"/>
      <c r="S263" s="194">
        <f>IF(V263=0,0,IF(A_Stammdaten!$B$12-$C263&lt;0,0,SUM(D_SAV!P263:Q263)-D_SAV!R263))</f>
        <v>0</v>
      </c>
      <c r="T263" s="207"/>
      <c r="U263" s="194">
        <f t="shared" si="68"/>
        <v>0</v>
      </c>
      <c r="V263" s="240">
        <f>IF(OR($B263=0,$C263=0,$J263=0,$J263="Agr ungültig"),0,IF($J263="keine","keine",IF(A_Stammdaten!$B$12-$C263&lt;0,0,MAX(0,$J263-(A_Stammdaten!$B$12-D_SAV!$C263)))))</f>
        <v>0</v>
      </c>
      <c r="W263" s="167">
        <f t="shared" si="69"/>
        <v>0</v>
      </c>
      <c r="X263" s="167">
        <f t="shared" si="70"/>
        <v>0</v>
      </c>
      <c r="Y263" s="209">
        <v>1</v>
      </c>
      <c r="Z263" s="167">
        <f t="shared" si="71"/>
        <v>0</v>
      </c>
      <c r="AA263" s="167">
        <f t="shared" si="72"/>
        <v>0</v>
      </c>
      <c r="AB263" s="167">
        <f t="shared" si="73"/>
        <v>0</v>
      </c>
      <c r="AC263" s="195">
        <f t="shared" si="66"/>
        <v>0</v>
      </c>
      <c r="AD263" s="192">
        <f t="shared" si="74"/>
        <v>0</v>
      </c>
      <c r="AE263" s="192">
        <f t="shared" si="75"/>
        <v>0</v>
      </c>
      <c r="AF263" s="192">
        <f t="shared" si="76"/>
        <v>0</v>
      </c>
    </row>
    <row r="264" spans="1:32" x14ac:dyDescent="0.25">
      <c r="A264" s="196" t="b">
        <f t="shared" si="67"/>
        <v>0</v>
      </c>
      <c r="B264" s="201"/>
      <c r="C264" s="202"/>
      <c r="D264" s="202"/>
      <c r="E264" s="202"/>
      <c r="F264" s="202"/>
      <c r="G264" s="201"/>
      <c r="H264" s="127" t="str">
        <f t="shared" si="63"/>
        <v>Agr ungültig</v>
      </c>
      <c r="I264" s="127" t="str">
        <f t="shared" si="64"/>
        <v>Agr ungültig</v>
      </c>
      <c r="J264" s="202" t="str">
        <f t="shared" si="65"/>
        <v>Agr ungültig</v>
      </c>
      <c r="K264" s="197" t="str">
        <f>IF(D_SAV!$C264&lt;=2005,"ja","nein")</f>
        <v>ja</v>
      </c>
      <c r="L264" s="201" t="str">
        <f>IFERROR(VLOOKUP(D_SAV!$B264,A_Stammdaten!$I$6:$K$105,3,FALSE),"")</f>
        <v/>
      </c>
      <c r="M264" s="206"/>
      <c r="N264" s="206"/>
      <c r="O264" s="207"/>
      <c r="P264" s="207"/>
      <c r="Q264" s="207"/>
      <c r="R264" s="207"/>
      <c r="S264" s="194">
        <f>IF(V264=0,0,IF(A_Stammdaten!$B$12-$C264&lt;0,0,SUM(D_SAV!P264:Q264)-D_SAV!R264))</f>
        <v>0</v>
      </c>
      <c r="T264" s="207"/>
      <c r="U264" s="194">
        <f t="shared" si="68"/>
        <v>0</v>
      </c>
      <c r="V264" s="240">
        <f>IF(OR($B264=0,$C264=0,$J264=0,$J264="Agr ungültig"),0,IF($J264="keine","keine",IF(A_Stammdaten!$B$12-$C264&lt;0,0,MAX(0,$J264-(A_Stammdaten!$B$12-D_SAV!$C264)))))</f>
        <v>0</v>
      </c>
      <c r="W264" s="167">
        <f t="shared" si="69"/>
        <v>0</v>
      </c>
      <c r="X264" s="167">
        <f t="shared" si="70"/>
        <v>0</v>
      </c>
      <c r="Y264" s="209">
        <v>1</v>
      </c>
      <c r="Z264" s="167">
        <f t="shared" si="71"/>
        <v>0</v>
      </c>
      <c r="AA264" s="167">
        <f t="shared" si="72"/>
        <v>0</v>
      </c>
      <c r="AB264" s="167">
        <f t="shared" si="73"/>
        <v>0</v>
      </c>
      <c r="AC264" s="195">
        <f t="shared" si="66"/>
        <v>0</v>
      </c>
      <c r="AD264" s="192">
        <f t="shared" si="74"/>
        <v>0</v>
      </c>
      <c r="AE264" s="192">
        <f t="shared" si="75"/>
        <v>0</v>
      </c>
      <c r="AF264" s="192">
        <f t="shared" si="76"/>
        <v>0</v>
      </c>
    </row>
    <row r="265" spans="1:32" x14ac:dyDescent="0.25">
      <c r="A265" s="198" t="b">
        <f t="shared" si="67"/>
        <v>0</v>
      </c>
      <c r="B265" s="204"/>
      <c r="C265" s="205"/>
      <c r="D265" s="205"/>
      <c r="E265" s="205"/>
      <c r="F265" s="205"/>
      <c r="G265" s="204"/>
      <c r="H265" s="127" t="str">
        <f t="shared" si="63"/>
        <v>Agr ungültig</v>
      </c>
      <c r="I265" s="127" t="str">
        <f t="shared" si="64"/>
        <v>Agr ungültig</v>
      </c>
      <c r="J265" s="205" t="str">
        <f t="shared" si="65"/>
        <v>Agr ungültig</v>
      </c>
      <c r="K265" s="197" t="str">
        <f>IF(D_SAV!$C265&lt;=2005,"ja","nein")</f>
        <v>ja</v>
      </c>
      <c r="L265" s="204" t="str">
        <f>IFERROR(VLOOKUP(D_SAV!$B265,A_Stammdaten!$I$6:$K$105,3,FALSE),"")</f>
        <v/>
      </c>
      <c r="M265" s="208"/>
      <c r="N265" s="208"/>
      <c r="O265" s="207"/>
      <c r="P265" s="207"/>
      <c r="Q265" s="207"/>
      <c r="R265" s="207"/>
      <c r="S265" s="194">
        <f>IF(V265=0,0,IF(A_Stammdaten!$B$12-$C265&lt;0,0,SUM(D_SAV!P265:Q265)-D_SAV!R265))</f>
        <v>0</v>
      </c>
      <c r="T265" s="207"/>
      <c r="U265" s="194">
        <f t="shared" si="68"/>
        <v>0</v>
      </c>
      <c r="V265" s="240">
        <f>IF(OR($B265=0,$C265=0,$J265=0,$J265="Agr ungültig"),0,IF($J265="keine","keine",IF(A_Stammdaten!$B$12-$C265&lt;0,0,MAX(0,$J265-(A_Stammdaten!$B$12-D_SAV!$C265)))))</f>
        <v>0</v>
      </c>
      <c r="W265" s="167">
        <f t="shared" si="69"/>
        <v>0</v>
      </c>
      <c r="X265" s="167">
        <f t="shared" si="70"/>
        <v>0</v>
      </c>
      <c r="Y265" s="209">
        <v>1</v>
      </c>
      <c r="Z265" s="167">
        <f t="shared" si="71"/>
        <v>0</v>
      </c>
      <c r="AA265" s="167">
        <f t="shared" si="72"/>
        <v>0</v>
      </c>
      <c r="AB265" s="167">
        <f t="shared" si="73"/>
        <v>0</v>
      </c>
      <c r="AC265" s="195">
        <f t="shared" si="66"/>
        <v>0</v>
      </c>
      <c r="AD265" s="192">
        <f t="shared" si="74"/>
        <v>0</v>
      </c>
      <c r="AE265" s="192">
        <f t="shared" si="75"/>
        <v>0</v>
      </c>
      <c r="AF265" s="192">
        <f t="shared" si="76"/>
        <v>0</v>
      </c>
    </row>
    <row r="266" spans="1:32" x14ac:dyDescent="0.25">
      <c r="A266" s="196" t="b">
        <f t="shared" si="67"/>
        <v>0</v>
      </c>
      <c r="B266" s="201"/>
      <c r="C266" s="202"/>
      <c r="D266" s="202"/>
      <c r="E266" s="202"/>
      <c r="F266" s="202"/>
      <c r="G266" s="201"/>
      <c r="H266" s="127" t="str">
        <f t="shared" si="63"/>
        <v>Agr ungültig</v>
      </c>
      <c r="I266" s="127" t="str">
        <f t="shared" si="64"/>
        <v>Agr ungültig</v>
      </c>
      <c r="J266" s="202" t="str">
        <f t="shared" si="65"/>
        <v>Agr ungültig</v>
      </c>
      <c r="K266" s="197" t="str">
        <f>IF(D_SAV!$C266&lt;=2005,"ja","nein")</f>
        <v>ja</v>
      </c>
      <c r="L266" s="201" t="str">
        <f>IFERROR(VLOOKUP(D_SAV!$B266,A_Stammdaten!$I$6:$K$105,3,FALSE),"")</f>
        <v/>
      </c>
      <c r="M266" s="206"/>
      <c r="N266" s="206"/>
      <c r="O266" s="207"/>
      <c r="P266" s="207"/>
      <c r="Q266" s="207"/>
      <c r="R266" s="207"/>
      <c r="S266" s="194">
        <f>IF(V266=0,0,IF(A_Stammdaten!$B$12-$C266&lt;0,0,SUM(D_SAV!P266:Q266)-D_SAV!R266))</f>
        <v>0</v>
      </c>
      <c r="T266" s="207"/>
      <c r="U266" s="194">
        <f t="shared" si="68"/>
        <v>0</v>
      </c>
      <c r="V266" s="240">
        <f>IF(OR($B266=0,$C266=0,$J266=0,$J266="Agr ungültig"),0,IF($J266="keine","keine",IF(A_Stammdaten!$B$12-$C266&lt;0,0,MAX(0,$J266-(A_Stammdaten!$B$12-D_SAV!$C266)))))</f>
        <v>0</v>
      </c>
      <c r="W266" s="167">
        <f t="shared" si="69"/>
        <v>0</v>
      </c>
      <c r="X266" s="167">
        <f t="shared" si="70"/>
        <v>0</v>
      </c>
      <c r="Y266" s="209">
        <v>1</v>
      </c>
      <c r="Z266" s="167">
        <f t="shared" si="71"/>
        <v>0</v>
      </c>
      <c r="AA266" s="167">
        <f t="shared" si="72"/>
        <v>0</v>
      </c>
      <c r="AB266" s="167">
        <f t="shared" si="73"/>
        <v>0</v>
      </c>
      <c r="AC266" s="195">
        <f t="shared" si="66"/>
        <v>0</v>
      </c>
      <c r="AD266" s="192">
        <f t="shared" si="74"/>
        <v>0</v>
      </c>
      <c r="AE266" s="192">
        <f t="shared" si="75"/>
        <v>0</v>
      </c>
      <c r="AF266" s="192">
        <f t="shared" si="76"/>
        <v>0</v>
      </c>
    </row>
    <row r="267" spans="1:32" x14ac:dyDescent="0.25">
      <c r="A267" s="196" t="b">
        <f t="shared" si="67"/>
        <v>0</v>
      </c>
      <c r="B267" s="201"/>
      <c r="C267" s="202"/>
      <c r="D267" s="202"/>
      <c r="E267" s="202"/>
      <c r="F267" s="202"/>
      <c r="G267" s="201"/>
      <c r="H267" s="127" t="str">
        <f t="shared" si="63"/>
        <v>Agr ungültig</v>
      </c>
      <c r="I267" s="127" t="str">
        <f t="shared" si="64"/>
        <v>Agr ungültig</v>
      </c>
      <c r="J267" s="202" t="str">
        <f t="shared" si="65"/>
        <v>Agr ungültig</v>
      </c>
      <c r="K267" s="197" t="str">
        <f>IF(D_SAV!$C267&lt;=2005,"ja","nein")</f>
        <v>ja</v>
      </c>
      <c r="L267" s="201" t="str">
        <f>IFERROR(VLOOKUP(D_SAV!$B267,A_Stammdaten!$I$6:$K$105,3,FALSE),"")</f>
        <v/>
      </c>
      <c r="M267" s="206"/>
      <c r="N267" s="206"/>
      <c r="O267" s="207"/>
      <c r="P267" s="207"/>
      <c r="Q267" s="207"/>
      <c r="R267" s="207"/>
      <c r="S267" s="194">
        <f>IF(V267=0,0,IF(A_Stammdaten!$B$12-$C267&lt;0,0,SUM(D_SAV!P267:Q267)-D_SAV!R267))</f>
        <v>0</v>
      </c>
      <c r="T267" s="207"/>
      <c r="U267" s="194">
        <f t="shared" si="68"/>
        <v>0</v>
      </c>
      <c r="V267" s="240">
        <f>IF(OR($B267=0,$C267=0,$J267=0,$J267="Agr ungültig"),0,IF($J267="keine","keine",IF(A_Stammdaten!$B$12-$C267&lt;0,0,MAX(0,$J267-(A_Stammdaten!$B$12-D_SAV!$C267)))))</f>
        <v>0</v>
      </c>
      <c r="W267" s="167">
        <f t="shared" si="69"/>
        <v>0</v>
      </c>
      <c r="X267" s="167">
        <f t="shared" si="70"/>
        <v>0</v>
      </c>
      <c r="Y267" s="209">
        <v>1</v>
      </c>
      <c r="Z267" s="167">
        <f t="shared" si="71"/>
        <v>0</v>
      </c>
      <c r="AA267" s="167">
        <f t="shared" si="72"/>
        <v>0</v>
      </c>
      <c r="AB267" s="167">
        <f t="shared" si="73"/>
        <v>0</v>
      </c>
      <c r="AC267" s="195">
        <f t="shared" si="66"/>
        <v>0</v>
      </c>
      <c r="AD267" s="192">
        <f t="shared" si="74"/>
        <v>0</v>
      </c>
      <c r="AE267" s="192">
        <f t="shared" si="75"/>
        <v>0</v>
      </c>
      <c r="AF267" s="192">
        <f t="shared" si="76"/>
        <v>0</v>
      </c>
    </row>
    <row r="268" spans="1:32" x14ac:dyDescent="0.25">
      <c r="A268" s="198" t="b">
        <f t="shared" si="67"/>
        <v>0</v>
      </c>
      <c r="B268" s="204"/>
      <c r="C268" s="205"/>
      <c r="D268" s="205"/>
      <c r="E268" s="205"/>
      <c r="F268" s="205"/>
      <c r="G268" s="204"/>
      <c r="H268" s="127" t="str">
        <f t="shared" si="63"/>
        <v>Agr ungültig</v>
      </c>
      <c r="I268" s="127" t="str">
        <f t="shared" si="64"/>
        <v>Agr ungültig</v>
      </c>
      <c r="J268" s="205" t="str">
        <f t="shared" si="65"/>
        <v>Agr ungültig</v>
      </c>
      <c r="K268" s="197" t="str">
        <f>IF(D_SAV!$C268&lt;=2005,"ja","nein")</f>
        <v>ja</v>
      </c>
      <c r="L268" s="204" t="str">
        <f>IFERROR(VLOOKUP(D_SAV!$B268,A_Stammdaten!$I$6:$K$105,3,FALSE),"")</f>
        <v/>
      </c>
      <c r="M268" s="208"/>
      <c r="N268" s="208"/>
      <c r="O268" s="207"/>
      <c r="P268" s="207"/>
      <c r="Q268" s="207"/>
      <c r="R268" s="207"/>
      <c r="S268" s="194">
        <f>IF(V268=0,0,IF(A_Stammdaten!$B$12-$C268&lt;0,0,SUM(D_SAV!P268:Q268)-D_SAV!R268))</f>
        <v>0</v>
      </c>
      <c r="T268" s="207"/>
      <c r="U268" s="194">
        <f t="shared" si="68"/>
        <v>0</v>
      </c>
      <c r="V268" s="240">
        <f>IF(OR($B268=0,$C268=0,$J268=0,$J268="Agr ungültig"),0,IF($J268="keine","keine",IF(A_Stammdaten!$B$12-$C268&lt;0,0,MAX(0,$J268-(A_Stammdaten!$B$12-D_SAV!$C268)))))</f>
        <v>0</v>
      </c>
      <c r="W268" s="167">
        <f t="shared" si="69"/>
        <v>0</v>
      </c>
      <c r="X268" s="167">
        <f t="shared" si="70"/>
        <v>0</v>
      </c>
      <c r="Y268" s="209">
        <v>1</v>
      </c>
      <c r="Z268" s="167">
        <f t="shared" si="71"/>
        <v>0</v>
      </c>
      <c r="AA268" s="167">
        <f t="shared" si="72"/>
        <v>0</v>
      </c>
      <c r="AB268" s="167">
        <f t="shared" si="73"/>
        <v>0</v>
      </c>
      <c r="AC268" s="195">
        <f t="shared" si="66"/>
        <v>0</v>
      </c>
      <c r="AD268" s="192">
        <f t="shared" si="74"/>
        <v>0</v>
      </c>
      <c r="AE268" s="192">
        <f t="shared" si="75"/>
        <v>0</v>
      </c>
      <c r="AF268" s="192">
        <f t="shared" si="76"/>
        <v>0</v>
      </c>
    </row>
    <row r="269" spans="1:32" x14ac:dyDescent="0.25">
      <c r="A269" s="196" t="b">
        <f t="shared" si="67"/>
        <v>0</v>
      </c>
      <c r="B269" s="201"/>
      <c r="C269" s="202"/>
      <c r="D269" s="202"/>
      <c r="E269" s="202"/>
      <c r="F269" s="202"/>
      <c r="G269" s="201"/>
      <c r="H269" s="127" t="str">
        <f t="shared" si="63"/>
        <v>Agr ungültig</v>
      </c>
      <c r="I269" s="127" t="str">
        <f t="shared" si="64"/>
        <v>Agr ungültig</v>
      </c>
      <c r="J269" s="202" t="str">
        <f t="shared" si="65"/>
        <v>Agr ungültig</v>
      </c>
      <c r="K269" s="197" t="str">
        <f>IF(D_SAV!$C269&lt;=2005,"ja","nein")</f>
        <v>ja</v>
      </c>
      <c r="L269" s="201" t="str">
        <f>IFERROR(VLOOKUP(D_SAV!$B269,A_Stammdaten!$I$6:$K$105,3,FALSE),"")</f>
        <v/>
      </c>
      <c r="M269" s="206"/>
      <c r="N269" s="206"/>
      <c r="O269" s="207"/>
      <c r="P269" s="207"/>
      <c r="Q269" s="207"/>
      <c r="R269" s="207"/>
      <c r="S269" s="194">
        <f>IF(V269=0,0,IF(A_Stammdaten!$B$12-$C269&lt;0,0,SUM(D_SAV!P269:Q269)-D_SAV!R269))</f>
        <v>0</v>
      </c>
      <c r="T269" s="207"/>
      <c r="U269" s="194">
        <f t="shared" si="68"/>
        <v>0</v>
      </c>
      <c r="V269" s="240">
        <f>IF(OR($B269=0,$C269=0,$J269=0,$J269="Agr ungültig"),0,IF($J269="keine","keine",IF(A_Stammdaten!$B$12-$C269&lt;0,0,MAX(0,$J269-(A_Stammdaten!$B$12-D_SAV!$C269)))))</f>
        <v>0</v>
      </c>
      <c r="W269" s="167">
        <f t="shared" si="69"/>
        <v>0</v>
      </c>
      <c r="X269" s="167">
        <f t="shared" si="70"/>
        <v>0</v>
      </c>
      <c r="Y269" s="209">
        <v>1</v>
      </c>
      <c r="Z269" s="167">
        <f t="shared" si="71"/>
        <v>0</v>
      </c>
      <c r="AA269" s="167">
        <f t="shared" si="72"/>
        <v>0</v>
      </c>
      <c r="AB269" s="167">
        <f t="shared" si="73"/>
        <v>0</v>
      </c>
      <c r="AC269" s="195">
        <f t="shared" si="66"/>
        <v>0</v>
      </c>
      <c r="AD269" s="192">
        <f t="shared" si="74"/>
        <v>0</v>
      </c>
      <c r="AE269" s="192">
        <f t="shared" si="75"/>
        <v>0</v>
      </c>
      <c r="AF269" s="192">
        <f t="shared" si="76"/>
        <v>0</v>
      </c>
    </row>
    <row r="270" spans="1:32" x14ac:dyDescent="0.25">
      <c r="A270" s="196" t="b">
        <f t="shared" si="67"/>
        <v>0</v>
      </c>
      <c r="B270" s="201"/>
      <c r="C270" s="202"/>
      <c r="D270" s="202"/>
      <c r="E270" s="202"/>
      <c r="F270" s="202"/>
      <c r="G270" s="201"/>
      <c r="H270" s="127" t="str">
        <f t="shared" si="63"/>
        <v>Agr ungültig</v>
      </c>
      <c r="I270" s="127" t="str">
        <f t="shared" si="64"/>
        <v>Agr ungültig</v>
      </c>
      <c r="J270" s="202" t="str">
        <f t="shared" si="65"/>
        <v>Agr ungültig</v>
      </c>
      <c r="K270" s="197" t="str">
        <f>IF(D_SAV!$C270&lt;=2005,"ja","nein")</f>
        <v>ja</v>
      </c>
      <c r="L270" s="201" t="str">
        <f>IFERROR(VLOOKUP(D_SAV!$B270,A_Stammdaten!$I$6:$K$105,3,FALSE),"")</f>
        <v/>
      </c>
      <c r="M270" s="206"/>
      <c r="N270" s="206"/>
      <c r="O270" s="207"/>
      <c r="P270" s="207"/>
      <c r="Q270" s="207"/>
      <c r="R270" s="207"/>
      <c r="S270" s="194">
        <f>IF(V270=0,0,IF(A_Stammdaten!$B$12-$C270&lt;0,0,SUM(D_SAV!P270:Q270)-D_SAV!R270))</f>
        <v>0</v>
      </c>
      <c r="T270" s="207"/>
      <c r="U270" s="194">
        <f t="shared" si="68"/>
        <v>0</v>
      </c>
      <c r="V270" s="240">
        <f>IF(OR($B270=0,$C270=0,$J270=0,$J270="Agr ungültig"),0,IF($J270="keine","keine",IF(A_Stammdaten!$B$12-$C270&lt;0,0,MAX(0,$J270-(A_Stammdaten!$B$12-D_SAV!$C270)))))</f>
        <v>0</v>
      </c>
      <c r="W270" s="167">
        <f t="shared" si="69"/>
        <v>0</v>
      </c>
      <c r="X270" s="167">
        <f t="shared" si="70"/>
        <v>0</v>
      </c>
      <c r="Y270" s="209">
        <v>1</v>
      </c>
      <c r="Z270" s="167">
        <f t="shared" si="71"/>
        <v>0</v>
      </c>
      <c r="AA270" s="167">
        <f t="shared" si="72"/>
        <v>0</v>
      </c>
      <c r="AB270" s="167">
        <f t="shared" si="73"/>
        <v>0</v>
      </c>
      <c r="AC270" s="195">
        <f t="shared" si="66"/>
        <v>0</v>
      </c>
      <c r="AD270" s="192">
        <f t="shared" si="74"/>
        <v>0</v>
      </c>
      <c r="AE270" s="192">
        <f t="shared" si="75"/>
        <v>0</v>
      </c>
      <c r="AF270" s="192">
        <f t="shared" si="76"/>
        <v>0</v>
      </c>
    </row>
    <row r="271" spans="1:32" x14ac:dyDescent="0.25">
      <c r="A271" s="198" t="b">
        <f t="shared" si="67"/>
        <v>0</v>
      </c>
      <c r="B271" s="204"/>
      <c r="C271" s="205"/>
      <c r="D271" s="205"/>
      <c r="E271" s="205"/>
      <c r="F271" s="205"/>
      <c r="G271" s="204"/>
      <c r="H271" s="127" t="str">
        <f t="shared" si="63"/>
        <v>Agr ungültig</v>
      </c>
      <c r="I271" s="127" t="str">
        <f t="shared" si="64"/>
        <v>Agr ungültig</v>
      </c>
      <c r="J271" s="205" t="str">
        <f t="shared" si="65"/>
        <v>Agr ungültig</v>
      </c>
      <c r="K271" s="197" t="str">
        <f>IF(D_SAV!$C271&lt;=2005,"ja","nein")</f>
        <v>ja</v>
      </c>
      <c r="L271" s="204" t="str">
        <f>IFERROR(VLOOKUP(D_SAV!$B271,A_Stammdaten!$I$6:$K$105,3,FALSE),"")</f>
        <v/>
      </c>
      <c r="M271" s="208"/>
      <c r="N271" s="208"/>
      <c r="O271" s="207"/>
      <c r="P271" s="207"/>
      <c r="Q271" s="207"/>
      <c r="R271" s="207"/>
      <c r="S271" s="194">
        <f>IF(V271=0,0,IF(A_Stammdaten!$B$12-$C271&lt;0,0,SUM(D_SAV!P271:Q271)-D_SAV!R271))</f>
        <v>0</v>
      </c>
      <c r="T271" s="207"/>
      <c r="U271" s="194">
        <f t="shared" si="68"/>
        <v>0</v>
      </c>
      <c r="V271" s="240">
        <f>IF(OR($B271=0,$C271=0,$J271=0,$J271="Agr ungültig"),0,IF($J271="keine","keine",IF(A_Stammdaten!$B$12-$C271&lt;0,0,MAX(0,$J271-(A_Stammdaten!$B$12-D_SAV!$C271)))))</f>
        <v>0</v>
      </c>
      <c r="W271" s="167">
        <f t="shared" si="69"/>
        <v>0</v>
      </c>
      <c r="X271" s="167">
        <f t="shared" si="70"/>
        <v>0</v>
      </c>
      <c r="Y271" s="209">
        <v>1</v>
      </c>
      <c r="Z271" s="167">
        <f t="shared" si="71"/>
        <v>0</v>
      </c>
      <c r="AA271" s="167">
        <f t="shared" si="72"/>
        <v>0</v>
      </c>
      <c r="AB271" s="167">
        <f t="shared" si="73"/>
        <v>0</v>
      </c>
      <c r="AC271" s="195">
        <f t="shared" si="66"/>
        <v>0</v>
      </c>
      <c r="AD271" s="192">
        <f t="shared" si="74"/>
        <v>0</v>
      </c>
      <c r="AE271" s="192">
        <f t="shared" si="75"/>
        <v>0</v>
      </c>
      <c r="AF271" s="192">
        <f t="shared" si="76"/>
        <v>0</v>
      </c>
    </row>
    <row r="272" spans="1:32" x14ac:dyDescent="0.25">
      <c r="A272" s="196" t="b">
        <f t="shared" si="67"/>
        <v>0</v>
      </c>
      <c r="B272" s="201"/>
      <c r="C272" s="202"/>
      <c r="D272" s="202"/>
      <c r="E272" s="202"/>
      <c r="F272" s="202"/>
      <c r="G272" s="201"/>
      <c r="H272" s="127" t="str">
        <f t="shared" si="63"/>
        <v>Agr ungültig</v>
      </c>
      <c r="I272" s="127" t="str">
        <f t="shared" si="64"/>
        <v>Agr ungültig</v>
      </c>
      <c r="J272" s="202" t="str">
        <f t="shared" si="65"/>
        <v>Agr ungültig</v>
      </c>
      <c r="K272" s="197" t="str">
        <f>IF(D_SAV!$C272&lt;=2005,"ja","nein")</f>
        <v>ja</v>
      </c>
      <c r="L272" s="201" t="str">
        <f>IFERROR(VLOOKUP(D_SAV!$B272,A_Stammdaten!$I$6:$K$105,3,FALSE),"")</f>
        <v/>
      </c>
      <c r="M272" s="206"/>
      <c r="N272" s="206"/>
      <c r="O272" s="207"/>
      <c r="P272" s="207"/>
      <c r="Q272" s="207"/>
      <c r="R272" s="207"/>
      <c r="S272" s="194">
        <f>IF(V272=0,0,IF(A_Stammdaten!$B$12-$C272&lt;0,0,SUM(D_SAV!P272:Q272)-D_SAV!R272))</f>
        <v>0</v>
      </c>
      <c r="T272" s="207"/>
      <c r="U272" s="194">
        <f t="shared" si="68"/>
        <v>0</v>
      </c>
      <c r="V272" s="240">
        <f>IF(OR($B272=0,$C272=0,$J272=0,$J272="Agr ungültig"),0,IF($J272="keine","keine",IF(A_Stammdaten!$B$12-$C272&lt;0,0,MAX(0,$J272-(A_Stammdaten!$B$12-D_SAV!$C272)))))</f>
        <v>0</v>
      </c>
      <c r="W272" s="167">
        <f t="shared" si="69"/>
        <v>0</v>
      </c>
      <c r="X272" s="167">
        <f t="shared" si="70"/>
        <v>0</v>
      </c>
      <c r="Y272" s="209">
        <v>1</v>
      </c>
      <c r="Z272" s="167">
        <f t="shared" si="71"/>
        <v>0</v>
      </c>
      <c r="AA272" s="167">
        <f t="shared" si="72"/>
        <v>0</v>
      </c>
      <c r="AB272" s="167">
        <f t="shared" si="73"/>
        <v>0</v>
      </c>
      <c r="AC272" s="195">
        <f t="shared" si="66"/>
        <v>0</v>
      </c>
      <c r="AD272" s="192">
        <f t="shared" si="74"/>
        <v>0</v>
      </c>
      <c r="AE272" s="192">
        <f t="shared" si="75"/>
        <v>0</v>
      </c>
      <c r="AF272" s="192">
        <f t="shared" si="76"/>
        <v>0</v>
      </c>
    </row>
    <row r="273" spans="1:32" x14ac:dyDescent="0.25">
      <c r="A273" s="196" t="b">
        <f t="shared" si="67"/>
        <v>0</v>
      </c>
      <c r="B273" s="201"/>
      <c r="C273" s="202"/>
      <c r="D273" s="202"/>
      <c r="E273" s="202"/>
      <c r="F273" s="202"/>
      <c r="G273" s="201"/>
      <c r="H273" s="127" t="str">
        <f t="shared" si="63"/>
        <v>Agr ungültig</v>
      </c>
      <c r="I273" s="127" t="str">
        <f t="shared" si="64"/>
        <v>Agr ungültig</v>
      </c>
      <c r="J273" s="202" t="str">
        <f t="shared" si="65"/>
        <v>Agr ungültig</v>
      </c>
      <c r="K273" s="197" t="str">
        <f>IF(D_SAV!$C273&lt;=2005,"ja","nein")</f>
        <v>ja</v>
      </c>
      <c r="L273" s="201" t="str">
        <f>IFERROR(VLOOKUP(D_SAV!$B273,A_Stammdaten!$I$6:$K$105,3,FALSE),"")</f>
        <v/>
      </c>
      <c r="M273" s="206"/>
      <c r="N273" s="206"/>
      <c r="O273" s="207"/>
      <c r="P273" s="207"/>
      <c r="Q273" s="207"/>
      <c r="R273" s="207"/>
      <c r="S273" s="194">
        <f>IF(V273=0,0,IF(A_Stammdaten!$B$12-$C273&lt;0,0,SUM(D_SAV!P273:Q273)-D_SAV!R273))</f>
        <v>0</v>
      </c>
      <c r="T273" s="207"/>
      <c r="U273" s="194">
        <f t="shared" si="68"/>
        <v>0</v>
      </c>
      <c r="V273" s="240">
        <f>IF(OR($B273=0,$C273=0,$J273=0,$J273="Agr ungültig"),0,IF($J273="keine","keine",IF(A_Stammdaten!$B$12-$C273&lt;0,0,MAX(0,$J273-(A_Stammdaten!$B$12-D_SAV!$C273)))))</f>
        <v>0</v>
      </c>
      <c r="W273" s="167">
        <f t="shared" si="69"/>
        <v>0</v>
      </c>
      <c r="X273" s="167">
        <f t="shared" si="70"/>
        <v>0</v>
      </c>
      <c r="Y273" s="209">
        <v>1</v>
      </c>
      <c r="Z273" s="167">
        <f t="shared" si="71"/>
        <v>0</v>
      </c>
      <c r="AA273" s="167">
        <f t="shared" si="72"/>
        <v>0</v>
      </c>
      <c r="AB273" s="167">
        <f t="shared" si="73"/>
        <v>0</v>
      </c>
      <c r="AC273" s="195">
        <f t="shared" si="66"/>
        <v>0</v>
      </c>
      <c r="AD273" s="192">
        <f t="shared" si="74"/>
        <v>0</v>
      </c>
      <c r="AE273" s="192">
        <f t="shared" si="75"/>
        <v>0</v>
      </c>
      <c r="AF273" s="192">
        <f t="shared" si="76"/>
        <v>0</v>
      </c>
    </row>
    <row r="274" spans="1:32" x14ac:dyDescent="0.25">
      <c r="A274" s="198" t="b">
        <f t="shared" si="67"/>
        <v>0</v>
      </c>
      <c r="B274" s="204"/>
      <c r="C274" s="205"/>
      <c r="D274" s="205"/>
      <c r="E274" s="205"/>
      <c r="F274" s="205"/>
      <c r="G274" s="204"/>
      <c r="H274" s="127" t="str">
        <f t="shared" si="63"/>
        <v>Agr ungültig</v>
      </c>
      <c r="I274" s="127" t="str">
        <f t="shared" si="64"/>
        <v>Agr ungültig</v>
      </c>
      <c r="J274" s="205" t="str">
        <f t="shared" si="65"/>
        <v>Agr ungültig</v>
      </c>
      <c r="K274" s="197" t="str">
        <f>IF(D_SAV!$C274&lt;=2005,"ja","nein")</f>
        <v>ja</v>
      </c>
      <c r="L274" s="204" t="str">
        <f>IFERROR(VLOOKUP(D_SAV!$B274,A_Stammdaten!$I$6:$K$105,3,FALSE),"")</f>
        <v/>
      </c>
      <c r="M274" s="208"/>
      <c r="N274" s="208"/>
      <c r="O274" s="207"/>
      <c r="P274" s="207"/>
      <c r="Q274" s="207"/>
      <c r="R274" s="207"/>
      <c r="S274" s="194">
        <f>IF(V274=0,0,IF(A_Stammdaten!$B$12-$C274&lt;0,0,SUM(D_SAV!P274:Q274)-D_SAV!R274))</f>
        <v>0</v>
      </c>
      <c r="T274" s="207"/>
      <c r="U274" s="194">
        <f t="shared" si="68"/>
        <v>0</v>
      </c>
      <c r="V274" s="240">
        <f>IF(OR($B274=0,$C274=0,$J274=0,$J274="Agr ungültig"),0,IF($J274="keine","keine",IF(A_Stammdaten!$B$12-$C274&lt;0,0,MAX(0,$J274-(A_Stammdaten!$B$12-D_SAV!$C274)))))</f>
        <v>0</v>
      </c>
      <c r="W274" s="167">
        <f t="shared" si="69"/>
        <v>0</v>
      </c>
      <c r="X274" s="167">
        <f t="shared" si="70"/>
        <v>0</v>
      </c>
      <c r="Y274" s="209">
        <v>1</v>
      </c>
      <c r="Z274" s="167">
        <f t="shared" si="71"/>
        <v>0</v>
      </c>
      <c r="AA274" s="167">
        <f t="shared" si="72"/>
        <v>0</v>
      </c>
      <c r="AB274" s="167">
        <f t="shared" si="73"/>
        <v>0</v>
      </c>
      <c r="AC274" s="195">
        <f t="shared" si="66"/>
        <v>0</v>
      </c>
      <c r="AD274" s="192">
        <f t="shared" si="74"/>
        <v>0</v>
      </c>
      <c r="AE274" s="192">
        <f t="shared" si="75"/>
        <v>0</v>
      </c>
      <c r="AF274" s="192">
        <f t="shared" si="76"/>
        <v>0</v>
      </c>
    </row>
    <row r="275" spans="1:32" x14ac:dyDescent="0.25">
      <c r="A275" s="196" t="b">
        <f t="shared" si="67"/>
        <v>0</v>
      </c>
      <c r="B275" s="201"/>
      <c r="C275" s="202"/>
      <c r="D275" s="202"/>
      <c r="E275" s="202"/>
      <c r="F275" s="202"/>
      <c r="G275" s="201"/>
      <c r="H275" s="127" t="str">
        <f t="shared" si="63"/>
        <v>Agr ungültig</v>
      </c>
      <c r="I275" s="127" t="str">
        <f t="shared" si="64"/>
        <v>Agr ungültig</v>
      </c>
      <c r="J275" s="202" t="str">
        <f t="shared" si="65"/>
        <v>Agr ungültig</v>
      </c>
      <c r="K275" s="197" t="str">
        <f>IF(D_SAV!$C275&lt;=2005,"ja","nein")</f>
        <v>ja</v>
      </c>
      <c r="L275" s="201" t="str">
        <f>IFERROR(VLOOKUP(D_SAV!$B275,A_Stammdaten!$I$6:$K$105,3,FALSE),"")</f>
        <v/>
      </c>
      <c r="M275" s="206"/>
      <c r="N275" s="206"/>
      <c r="O275" s="207"/>
      <c r="P275" s="207"/>
      <c r="Q275" s="207"/>
      <c r="R275" s="207"/>
      <c r="S275" s="194">
        <f>IF(V275=0,0,IF(A_Stammdaten!$B$12-$C275&lt;0,0,SUM(D_SAV!P275:Q275)-D_SAV!R275))</f>
        <v>0</v>
      </c>
      <c r="T275" s="207"/>
      <c r="U275" s="194">
        <f t="shared" si="68"/>
        <v>0</v>
      </c>
      <c r="V275" s="240">
        <f>IF(OR($B275=0,$C275=0,$J275=0,$J275="Agr ungültig"),0,IF($J275="keine","keine",IF(A_Stammdaten!$B$12-$C275&lt;0,0,MAX(0,$J275-(A_Stammdaten!$B$12-D_SAV!$C275)))))</f>
        <v>0</v>
      </c>
      <c r="W275" s="167">
        <f t="shared" si="69"/>
        <v>0</v>
      </c>
      <c r="X275" s="167">
        <f t="shared" si="70"/>
        <v>0</v>
      </c>
      <c r="Y275" s="209">
        <v>1</v>
      </c>
      <c r="Z275" s="167">
        <f t="shared" si="71"/>
        <v>0</v>
      </c>
      <c r="AA275" s="167">
        <f t="shared" si="72"/>
        <v>0</v>
      </c>
      <c r="AB275" s="167">
        <f t="shared" si="73"/>
        <v>0</v>
      </c>
      <c r="AC275" s="195">
        <f t="shared" si="66"/>
        <v>0</v>
      </c>
      <c r="AD275" s="192">
        <f t="shared" si="74"/>
        <v>0</v>
      </c>
      <c r="AE275" s="192">
        <f t="shared" si="75"/>
        <v>0</v>
      </c>
      <c r="AF275" s="192">
        <f t="shared" si="76"/>
        <v>0</v>
      </c>
    </row>
    <row r="276" spans="1:32" x14ac:dyDescent="0.25">
      <c r="A276" s="196" t="b">
        <f t="shared" si="67"/>
        <v>0</v>
      </c>
      <c r="B276" s="201"/>
      <c r="C276" s="202"/>
      <c r="D276" s="202"/>
      <c r="E276" s="202"/>
      <c r="F276" s="202"/>
      <c r="G276" s="201"/>
      <c r="H276" s="127" t="str">
        <f t="shared" si="63"/>
        <v>Agr ungültig</v>
      </c>
      <c r="I276" s="127" t="str">
        <f t="shared" si="64"/>
        <v>Agr ungültig</v>
      </c>
      <c r="J276" s="202" t="str">
        <f t="shared" si="65"/>
        <v>Agr ungültig</v>
      </c>
      <c r="K276" s="197" t="str">
        <f>IF(D_SAV!$C276&lt;=2005,"ja","nein")</f>
        <v>ja</v>
      </c>
      <c r="L276" s="201" t="str">
        <f>IFERROR(VLOOKUP(D_SAV!$B276,A_Stammdaten!$I$6:$K$105,3,FALSE),"")</f>
        <v/>
      </c>
      <c r="M276" s="206"/>
      <c r="N276" s="206"/>
      <c r="O276" s="207"/>
      <c r="P276" s="207"/>
      <c r="Q276" s="207"/>
      <c r="R276" s="207"/>
      <c r="S276" s="194">
        <f>IF(V276=0,0,IF(A_Stammdaten!$B$12-$C276&lt;0,0,SUM(D_SAV!P276:Q276)-D_SAV!R276))</f>
        <v>0</v>
      </c>
      <c r="T276" s="207"/>
      <c r="U276" s="194">
        <f t="shared" si="68"/>
        <v>0</v>
      </c>
      <c r="V276" s="240">
        <f>IF(OR($B276=0,$C276=0,$J276=0,$J276="Agr ungültig"),0,IF($J276="keine","keine",IF(A_Stammdaten!$B$12-$C276&lt;0,0,MAX(0,$J276-(A_Stammdaten!$B$12-D_SAV!$C276)))))</f>
        <v>0</v>
      </c>
      <c r="W276" s="167">
        <f t="shared" si="69"/>
        <v>0</v>
      </c>
      <c r="X276" s="167">
        <f t="shared" si="70"/>
        <v>0</v>
      </c>
      <c r="Y276" s="209">
        <v>1</v>
      </c>
      <c r="Z276" s="167">
        <f t="shared" si="71"/>
        <v>0</v>
      </c>
      <c r="AA276" s="167">
        <f t="shared" si="72"/>
        <v>0</v>
      </c>
      <c r="AB276" s="167">
        <f t="shared" si="73"/>
        <v>0</v>
      </c>
      <c r="AC276" s="195">
        <f t="shared" si="66"/>
        <v>0</v>
      </c>
      <c r="AD276" s="192">
        <f t="shared" si="74"/>
        <v>0</v>
      </c>
      <c r="AE276" s="192">
        <f t="shared" si="75"/>
        <v>0</v>
      </c>
      <c r="AF276" s="192">
        <f t="shared" si="76"/>
        <v>0</v>
      </c>
    </row>
    <row r="277" spans="1:32" x14ac:dyDescent="0.25">
      <c r="A277" s="198" t="b">
        <f t="shared" si="67"/>
        <v>0</v>
      </c>
      <c r="B277" s="204"/>
      <c r="C277" s="205"/>
      <c r="D277" s="205"/>
      <c r="E277" s="205"/>
      <c r="F277" s="205"/>
      <c r="G277" s="204"/>
      <c r="H277" s="127" t="str">
        <f t="shared" si="63"/>
        <v>Agr ungültig</v>
      </c>
      <c r="I277" s="127" t="str">
        <f t="shared" si="64"/>
        <v>Agr ungültig</v>
      </c>
      <c r="J277" s="205" t="str">
        <f t="shared" si="65"/>
        <v>Agr ungültig</v>
      </c>
      <c r="K277" s="197" t="str">
        <f>IF(D_SAV!$C277&lt;=2005,"ja","nein")</f>
        <v>ja</v>
      </c>
      <c r="L277" s="204" t="str">
        <f>IFERROR(VLOOKUP(D_SAV!$B277,A_Stammdaten!$I$6:$K$105,3,FALSE),"")</f>
        <v/>
      </c>
      <c r="M277" s="208"/>
      <c r="N277" s="208"/>
      <c r="O277" s="207"/>
      <c r="P277" s="207"/>
      <c r="Q277" s="207"/>
      <c r="R277" s="207"/>
      <c r="S277" s="194">
        <f>IF(V277=0,0,IF(A_Stammdaten!$B$12-$C277&lt;0,0,SUM(D_SAV!P277:Q277)-D_SAV!R277))</f>
        <v>0</v>
      </c>
      <c r="T277" s="207"/>
      <c r="U277" s="194">
        <f t="shared" si="68"/>
        <v>0</v>
      </c>
      <c r="V277" s="240">
        <f>IF(OR($B277=0,$C277=0,$J277=0,$J277="Agr ungültig"),0,IF($J277="keine","keine",IF(A_Stammdaten!$B$12-$C277&lt;0,0,MAX(0,$J277-(A_Stammdaten!$B$12-D_SAV!$C277)))))</f>
        <v>0</v>
      </c>
      <c r="W277" s="167">
        <f t="shared" si="69"/>
        <v>0</v>
      </c>
      <c r="X277" s="167">
        <f t="shared" si="70"/>
        <v>0</v>
      </c>
      <c r="Y277" s="209">
        <v>1</v>
      </c>
      <c r="Z277" s="167">
        <f t="shared" si="71"/>
        <v>0</v>
      </c>
      <c r="AA277" s="167">
        <f t="shared" si="72"/>
        <v>0</v>
      </c>
      <c r="AB277" s="167">
        <f t="shared" si="73"/>
        <v>0</v>
      </c>
      <c r="AC277" s="195">
        <f t="shared" si="66"/>
        <v>0</v>
      </c>
      <c r="AD277" s="192">
        <f t="shared" si="74"/>
        <v>0</v>
      </c>
      <c r="AE277" s="192">
        <f t="shared" si="75"/>
        <v>0</v>
      </c>
      <c r="AF277" s="192">
        <f t="shared" si="76"/>
        <v>0</v>
      </c>
    </row>
    <row r="278" spans="1:32" x14ac:dyDescent="0.25">
      <c r="A278" s="196" t="b">
        <f t="shared" si="67"/>
        <v>0</v>
      </c>
      <c r="B278" s="201"/>
      <c r="C278" s="202"/>
      <c r="D278" s="202"/>
      <c r="E278" s="202"/>
      <c r="F278" s="202"/>
      <c r="G278" s="201"/>
      <c r="H278" s="127" t="str">
        <f t="shared" si="63"/>
        <v>Agr ungültig</v>
      </c>
      <c r="I278" s="127" t="str">
        <f t="shared" si="64"/>
        <v>Agr ungültig</v>
      </c>
      <c r="J278" s="202" t="str">
        <f t="shared" si="65"/>
        <v>Agr ungültig</v>
      </c>
      <c r="K278" s="197" t="str">
        <f>IF(D_SAV!$C278&lt;=2005,"ja","nein")</f>
        <v>ja</v>
      </c>
      <c r="L278" s="201" t="str">
        <f>IFERROR(VLOOKUP(D_SAV!$B278,A_Stammdaten!$I$6:$K$105,3,FALSE),"")</f>
        <v/>
      </c>
      <c r="M278" s="206"/>
      <c r="N278" s="206"/>
      <c r="O278" s="207"/>
      <c r="P278" s="207"/>
      <c r="Q278" s="207"/>
      <c r="R278" s="207"/>
      <c r="S278" s="194">
        <f>IF(V278=0,0,IF(A_Stammdaten!$B$12-$C278&lt;0,0,SUM(D_SAV!P278:Q278)-D_SAV!R278))</f>
        <v>0</v>
      </c>
      <c r="T278" s="207"/>
      <c r="U278" s="194">
        <f t="shared" si="68"/>
        <v>0</v>
      </c>
      <c r="V278" s="240">
        <f>IF(OR($B278=0,$C278=0,$J278=0,$J278="Agr ungültig"),0,IF($J278="keine","keine",IF(A_Stammdaten!$B$12-$C278&lt;0,0,MAX(0,$J278-(A_Stammdaten!$B$12-D_SAV!$C278)))))</f>
        <v>0</v>
      </c>
      <c r="W278" s="167">
        <f t="shared" si="69"/>
        <v>0</v>
      </c>
      <c r="X278" s="167">
        <f t="shared" si="70"/>
        <v>0</v>
      </c>
      <c r="Y278" s="209">
        <v>1</v>
      </c>
      <c r="Z278" s="167">
        <f t="shared" si="71"/>
        <v>0</v>
      </c>
      <c r="AA278" s="167">
        <f t="shared" si="72"/>
        <v>0</v>
      </c>
      <c r="AB278" s="167">
        <f t="shared" si="73"/>
        <v>0</v>
      </c>
      <c r="AC278" s="195">
        <f t="shared" si="66"/>
        <v>0</v>
      </c>
      <c r="AD278" s="192">
        <f t="shared" si="74"/>
        <v>0</v>
      </c>
      <c r="AE278" s="192">
        <f t="shared" si="75"/>
        <v>0</v>
      </c>
      <c r="AF278" s="192">
        <f t="shared" si="76"/>
        <v>0</v>
      </c>
    </row>
    <row r="279" spans="1:32" x14ac:dyDescent="0.25">
      <c r="A279" s="196" t="b">
        <f t="shared" si="67"/>
        <v>0</v>
      </c>
      <c r="B279" s="201"/>
      <c r="C279" s="202"/>
      <c r="D279" s="202"/>
      <c r="E279" s="202"/>
      <c r="F279" s="202"/>
      <c r="G279" s="201"/>
      <c r="H279" s="127" t="str">
        <f t="shared" si="63"/>
        <v>Agr ungültig</v>
      </c>
      <c r="I279" s="127" t="str">
        <f t="shared" si="64"/>
        <v>Agr ungültig</v>
      </c>
      <c r="J279" s="202" t="str">
        <f t="shared" si="65"/>
        <v>Agr ungültig</v>
      </c>
      <c r="K279" s="197" t="str">
        <f>IF(D_SAV!$C279&lt;=2005,"ja","nein")</f>
        <v>ja</v>
      </c>
      <c r="L279" s="201" t="str">
        <f>IFERROR(VLOOKUP(D_SAV!$B279,A_Stammdaten!$I$6:$K$105,3,FALSE),"")</f>
        <v/>
      </c>
      <c r="M279" s="206"/>
      <c r="N279" s="206"/>
      <c r="O279" s="207"/>
      <c r="P279" s="207"/>
      <c r="Q279" s="207"/>
      <c r="R279" s="207"/>
      <c r="S279" s="194">
        <f>IF(V279=0,0,IF(A_Stammdaten!$B$12-$C279&lt;0,0,SUM(D_SAV!P279:Q279)-D_SAV!R279))</f>
        <v>0</v>
      </c>
      <c r="T279" s="207"/>
      <c r="U279" s="194">
        <f t="shared" si="68"/>
        <v>0</v>
      </c>
      <c r="V279" s="240">
        <f>IF(OR($B279=0,$C279=0,$J279=0,$J279="Agr ungültig"),0,IF($J279="keine","keine",IF(A_Stammdaten!$B$12-$C279&lt;0,0,MAX(0,$J279-(A_Stammdaten!$B$12-D_SAV!$C279)))))</f>
        <v>0</v>
      </c>
      <c r="W279" s="167">
        <f t="shared" si="69"/>
        <v>0</v>
      </c>
      <c r="X279" s="167">
        <f t="shared" si="70"/>
        <v>0</v>
      </c>
      <c r="Y279" s="209">
        <v>1</v>
      </c>
      <c r="Z279" s="167">
        <f t="shared" si="71"/>
        <v>0</v>
      </c>
      <c r="AA279" s="167">
        <f t="shared" si="72"/>
        <v>0</v>
      </c>
      <c r="AB279" s="167">
        <f t="shared" si="73"/>
        <v>0</v>
      </c>
      <c r="AC279" s="195">
        <f t="shared" si="66"/>
        <v>0</v>
      </c>
      <c r="AD279" s="192">
        <f t="shared" si="74"/>
        <v>0</v>
      </c>
      <c r="AE279" s="192">
        <f t="shared" si="75"/>
        <v>0</v>
      </c>
      <c r="AF279" s="192">
        <f t="shared" si="76"/>
        <v>0</v>
      </c>
    </row>
    <row r="280" spans="1:32" x14ac:dyDescent="0.25">
      <c r="A280" s="198" t="b">
        <f t="shared" si="67"/>
        <v>0</v>
      </c>
      <c r="B280" s="204"/>
      <c r="C280" s="205"/>
      <c r="D280" s="205"/>
      <c r="E280" s="205"/>
      <c r="F280" s="205"/>
      <c r="G280" s="204"/>
      <c r="H280" s="127" t="str">
        <f t="shared" si="63"/>
        <v>Agr ungültig</v>
      </c>
      <c r="I280" s="127" t="str">
        <f t="shared" si="64"/>
        <v>Agr ungültig</v>
      </c>
      <c r="J280" s="205" t="str">
        <f t="shared" si="65"/>
        <v>Agr ungültig</v>
      </c>
      <c r="K280" s="197" t="str">
        <f>IF(D_SAV!$C280&lt;=2005,"ja","nein")</f>
        <v>ja</v>
      </c>
      <c r="L280" s="204" t="str">
        <f>IFERROR(VLOOKUP(D_SAV!$B280,A_Stammdaten!$I$6:$K$105,3,FALSE),"")</f>
        <v/>
      </c>
      <c r="M280" s="208"/>
      <c r="N280" s="208"/>
      <c r="O280" s="207"/>
      <c r="P280" s="207"/>
      <c r="Q280" s="207"/>
      <c r="R280" s="207"/>
      <c r="S280" s="194">
        <f>IF(V280=0,0,IF(A_Stammdaten!$B$12-$C280&lt;0,0,SUM(D_SAV!P280:Q280)-D_SAV!R280))</f>
        <v>0</v>
      </c>
      <c r="T280" s="207"/>
      <c r="U280" s="194">
        <f t="shared" si="68"/>
        <v>0</v>
      </c>
      <c r="V280" s="240">
        <f>IF(OR($B280=0,$C280=0,$J280=0,$J280="Agr ungültig"),0,IF($J280="keine","keine",IF(A_Stammdaten!$B$12-$C280&lt;0,0,MAX(0,$J280-(A_Stammdaten!$B$12-D_SAV!$C280)))))</f>
        <v>0</v>
      </c>
      <c r="W280" s="167">
        <f t="shared" si="69"/>
        <v>0</v>
      </c>
      <c r="X280" s="167">
        <f t="shared" si="70"/>
        <v>0</v>
      </c>
      <c r="Y280" s="209">
        <v>1</v>
      </c>
      <c r="Z280" s="167">
        <f t="shared" si="71"/>
        <v>0</v>
      </c>
      <c r="AA280" s="167">
        <f t="shared" si="72"/>
        <v>0</v>
      </c>
      <c r="AB280" s="167">
        <f t="shared" si="73"/>
        <v>0</v>
      </c>
      <c r="AC280" s="195">
        <f t="shared" si="66"/>
        <v>0</v>
      </c>
      <c r="AD280" s="192">
        <f t="shared" si="74"/>
        <v>0</v>
      </c>
      <c r="AE280" s="192">
        <f t="shared" si="75"/>
        <v>0</v>
      </c>
      <c r="AF280" s="192">
        <f t="shared" si="76"/>
        <v>0</v>
      </c>
    </row>
    <row r="281" spans="1:32" x14ac:dyDescent="0.25">
      <c r="A281" s="196" t="b">
        <f t="shared" si="67"/>
        <v>0</v>
      </c>
      <c r="B281" s="201"/>
      <c r="C281" s="202"/>
      <c r="D281" s="202"/>
      <c r="E281" s="202"/>
      <c r="F281" s="202"/>
      <c r="G281" s="201"/>
      <c r="H281" s="127" t="str">
        <f t="shared" si="63"/>
        <v>Agr ungültig</v>
      </c>
      <c r="I281" s="127" t="str">
        <f t="shared" si="64"/>
        <v>Agr ungültig</v>
      </c>
      <c r="J281" s="202" t="str">
        <f t="shared" si="65"/>
        <v>Agr ungültig</v>
      </c>
      <c r="K281" s="197" t="str">
        <f>IF(D_SAV!$C281&lt;=2005,"ja","nein")</f>
        <v>ja</v>
      </c>
      <c r="L281" s="201" t="str">
        <f>IFERROR(VLOOKUP(D_SAV!$B281,A_Stammdaten!$I$6:$K$105,3,FALSE),"")</f>
        <v/>
      </c>
      <c r="M281" s="206"/>
      <c r="N281" s="206"/>
      <c r="O281" s="207"/>
      <c r="P281" s="207"/>
      <c r="Q281" s="207"/>
      <c r="R281" s="207"/>
      <c r="S281" s="194">
        <f>IF(V281=0,0,IF(A_Stammdaten!$B$12-$C281&lt;0,0,SUM(D_SAV!P281:Q281)-D_SAV!R281))</f>
        <v>0</v>
      </c>
      <c r="T281" s="207"/>
      <c r="U281" s="194">
        <f t="shared" si="68"/>
        <v>0</v>
      </c>
      <c r="V281" s="240">
        <f>IF(OR($B281=0,$C281=0,$J281=0,$J281="Agr ungültig"),0,IF($J281="keine","keine",IF(A_Stammdaten!$B$12-$C281&lt;0,0,MAX(0,$J281-(A_Stammdaten!$B$12-D_SAV!$C281)))))</f>
        <v>0</v>
      </c>
      <c r="W281" s="167">
        <f t="shared" si="69"/>
        <v>0</v>
      </c>
      <c r="X281" s="167">
        <f t="shared" si="70"/>
        <v>0</v>
      </c>
      <c r="Y281" s="209">
        <v>1</v>
      </c>
      <c r="Z281" s="167">
        <f t="shared" si="71"/>
        <v>0</v>
      </c>
      <c r="AA281" s="167">
        <f t="shared" si="72"/>
        <v>0</v>
      </c>
      <c r="AB281" s="167">
        <f t="shared" si="73"/>
        <v>0</v>
      </c>
      <c r="AC281" s="195">
        <f t="shared" si="66"/>
        <v>0</v>
      </c>
      <c r="AD281" s="192">
        <f t="shared" si="74"/>
        <v>0</v>
      </c>
      <c r="AE281" s="192">
        <f t="shared" si="75"/>
        <v>0</v>
      </c>
      <c r="AF281" s="192">
        <f t="shared" si="76"/>
        <v>0</v>
      </c>
    </row>
    <row r="282" spans="1:32" x14ac:dyDescent="0.25">
      <c r="A282" s="196" t="b">
        <f t="shared" si="67"/>
        <v>0</v>
      </c>
      <c r="B282" s="201"/>
      <c r="C282" s="202"/>
      <c r="D282" s="202"/>
      <c r="E282" s="202"/>
      <c r="F282" s="202"/>
      <c r="G282" s="201"/>
      <c r="H282" s="127" t="str">
        <f t="shared" si="63"/>
        <v>Agr ungültig</v>
      </c>
      <c r="I282" s="127" t="str">
        <f t="shared" si="64"/>
        <v>Agr ungültig</v>
      </c>
      <c r="J282" s="202" t="str">
        <f t="shared" si="65"/>
        <v>Agr ungültig</v>
      </c>
      <c r="K282" s="197" t="str">
        <f>IF(D_SAV!$C282&lt;=2005,"ja","nein")</f>
        <v>ja</v>
      </c>
      <c r="L282" s="201" t="str">
        <f>IFERROR(VLOOKUP(D_SAV!$B282,A_Stammdaten!$I$6:$K$105,3,FALSE),"")</f>
        <v/>
      </c>
      <c r="M282" s="206"/>
      <c r="N282" s="206"/>
      <c r="O282" s="207"/>
      <c r="P282" s="207"/>
      <c r="Q282" s="207"/>
      <c r="R282" s="207"/>
      <c r="S282" s="194">
        <f>IF(V282=0,0,IF(A_Stammdaten!$B$12-$C282&lt;0,0,SUM(D_SAV!P282:Q282)-D_SAV!R282))</f>
        <v>0</v>
      </c>
      <c r="T282" s="207"/>
      <c r="U282" s="194">
        <f t="shared" si="68"/>
        <v>0</v>
      </c>
      <c r="V282" s="240">
        <f>IF(OR($B282=0,$C282=0,$J282=0,$J282="Agr ungültig"),0,IF($J282="keine","keine",IF(A_Stammdaten!$B$12-$C282&lt;0,0,MAX(0,$J282-(A_Stammdaten!$B$12-D_SAV!$C282)))))</f>
        <v>0</v>
      </c>
      <c r="W282" s="167">
        <f t="shared" si="69"/>
        <v>0</v>
      </c>
      <c r="X282" s="167">
        <f t="shared" si="70"/>
        <v>0</v>
      </c>
      <c r="Y282" s="209">
        <v>1</v>
      </c>
      <c r="Z282" s="167">
        <f t="shared" si="71"/>
        <v>0</v>
      </c>
      <c r="AA282" s="167">
        <f t="shared" si="72"/>
        <v>0</v>
      </c>
      <c r="AB282" s="167">
        <f t="shared" si="73"/>
        <v>0</v>
      </c>
      <c r="AC282" s="195">
        <f t="shared" si="66"/>
        <v>0</v>
      </c>
      <c r="AD282" s="192">
        <f t="shared" si="74"/>
        <v>0</v>
      </c>
      <c r="AE282" s="192">
        <f t="shared" si="75"/>
        <v>0</v>
      </c>
      <c r="AF282" s="192">
        <f t="shared" si="76"/>
        <v>0</v>
      </c>
    </row>
    <row r="283" spans="1:32" x14ac:dyDescent="0.25">
      <c r="A283" s="198" t="b">
        <f t="shared" si="67"/>
        <v>0</v>
      </c>
      <c r="B283" s="204"/>
      <c r="C283" s="205"/>
      <c r="D283" s="205"/>
      <c r="E283" s="205"/>
      <c r="F283" s="205"/>
      <c r="G283" s="204"/>
      <c r="H283" s="127" t="str">
        <f t="shared" si="63"/>
        <v>Agr ungültig</v>
      </c>
      <c r="I283" s="127" t="str">
        <f t="shared" si="64"/>
        <v>Agr ungültig</v>
      </c>
      <c r="J283" s="205" t="str">
        <f t="shared" si="65"/>
        <v>Agr ungültig</v>
      </c>
      <c r="K283" s="197" t="str">
        <f>IF(D_SAV!$C283&lt;=2005,"ja","nein")</f>
        <v>ja</v>
      </c>
      <c r="L283" s="204" t="str">
        <f>IFERROR(VLOOKUP(D_SAV!$B283,A_Stammdaten!$I$6:$K$105,3,FALSE),"")</f>
        <v/>
      </c>
      <c r="M283" s="208"/>
      <c r="N283" s="208"/>
      <c r="O283" s="207"/>
      <c r="P283" s="207"/>
      <c r="Q283" s="207"/>
      <c r="R283" s="207"/>
      <c r="S283" s="194">
        <f>IF(V283=0,0,IF(A_Stammdaten!$B$12-$C283&lt;0,0,SUM(D_SAV!P283:Q283)-D_SAV!R283))</f>
        <v>0</v>
      </c>
      <c r="T283" s="207"/>
      <c r="U283" s="194">
        <f t="shared" si="68"/>
        <v>0</v>
      </c>
      <c r="V283" s="240">
        <f>IF(OR($B283=0,$C283=0,$J283=0,$J283="Agr ungültig"),0,IF($J283="keine","keine",IF(A_Stammdaten!$B$12-$C283&lt;0,0,MAX(0,$J283-(A_Stammdaten!$B$12-D_SAV!$C283)))))</f>
        <v>0</v>
      </c>
      <c r="W283" s="167">
        <f t="shared" si="69"/>
        <v>0</v>
      </c>
      <c r="X283" s="167">
        <f t="shared" si="70"/>
        <v>0</v>
      </c>
      <c r="Y283" s="209">
        <v>1</v>
      </c>
      <c r="Z283" s="167">
        <f t="shared" si="71"/>
        <v>0</v>
      </c>
      <c r="AA283" s="167">
        <f t="shared" si="72"/>
        <v>0</v>
      </c>
      <c r="AB283" s="167">
        <f t="shared" si="73"/>
        <v>0</v>
      </c>
      <c r="AC283" s="195">
        <f t="shared" si="66"/>
        <v>0</v>
      </c>
      <c r="AD283" s="192">
        <f t="shared" si="74"/>
        <v>0</v>
      </c>
      <c r="AE283" s="192">
        <f t="shared" si="75"/>
        <v>0</v>
      </c>
      <c r="AF283" s="192">
        <f t="shared" si="76"/>
        <v>0</v>
      </c>
    </row>
    <row r="284" spans="1:32" x14ac:dyDescent="0.25">
      <c r="A284" s="196" t="b">
        <f t="shared" si="67"/>
        <v>0</v>
      </c>
      <c r="B284" s="201"/>
      <c r="C284" s="202"/>
      <c r="D284" s="202"/>
      <c r="E284" s="202"/>
      <c r="F284" s="202"/>
      <c r="G284" s="201"/>
      <c r="H284" s="127" t="str">
        <f t="shared" si="63"/>
        <v>Agr ungültig</v>
      </c>
      <c r="I284" s="127" t="str">
        <f t="shared" si="64"/>
        <v>Agr ungültig</v>
      </c>
      <c r="J284" s="202" t="str">
        <f t="shared" si="65"/>
        <v>Agr ungültig</v>
      </c>
      <c r="K284" s="197" t="str">
        <f>IF(D_SAV!$C284&lt;=2005,"ja","nein")</f>
        <v>ja</v>
      </c>
      <c r="L284" s="201" t="str">
        <f>IFERROR(VLOOKUP(D_SAV!$B284,A_Stammdaten!$I$6:$K$105,3,FALSE),"")</f>
        <v/>
      </c>
      <c r="M284" s="206"/>
      <c r="N284" s="206"/>
      <c r="O284" s="207"/>
      <c r="P284" s="207"/>
      <c r="Q284" s="207"/>
      <c r="R284" s="207"/>
      <c r="S284" s="194">
        <f>IF(V284=0,0,IF(A_Stammdaten!$B$12-$C284&lt;0,0,SUM(D_SAV!P284:Q284)-D_SAV!R284))</f>
        <v>0</v>
      </c>
      <c r="T284" s="207"/>
      <c r="U284" s="194">
        <f t="shared" si="68"/>
        <v>0</v>
      </c>
      <c r="V284" s="240">
        <f>IF(OR($B284=0,$C284=0,$J284=0,$J284="Agr ungültig"),0,IF($J284="keine","keine",IF(A_Stammdaten!$B$12-$C284&lt;0,0,MAX(0,$J284-(A_Stammdaten!$B$12-D_SAV!$C284)))))</f>
        <v>0</v>
      </c>
      <c r="W284" s="167">
        <f t="shared" si="69"/>
        <v>0</v>
      </c>
      <c r="X284" s="167">
        <f t="shared" si="70"/>
        <v>0</v>
      </c>
      <c r="Y284" s="209">
        <v>1</v>
      </c>
      <c r="Z284" s="167">
        <f t="shared" si="71"/>
        <v>0</v>
      </c>
      <c r="AA284" s="167">
        <f t="shared" si="72"/>
        <v>0</v>
      </c>
      <c r="AB284" s="167">
        <f t="shared" si="73"/>
        <v>0</v>
      </c>
      <c r="AC284" s="195">
        <f t="shared" si="66"/>
        <v>0</v>
      </c>
      <c r="AD284" s="192">
        <f t="shared" si="74"/>
        <v>0</v>
      </c>
      <c r="AE284" s="192">
        <f t="shared" si="75"/>
        <v>0</v>
      </c>
      <c r="AF284" s="192">
        <f t="shared" si="76"/>
        <v>0</v>
      </c>
    </row>
    <row r="285" spans="1:32" x14ac:dyDescent="0.25">
      <c r="A285" s="196" t="b">
        <f t="shared" si="67"/>
        <v>0</v>
      </c>
      <c r="B285" s="201"/>
      <c r="C285" s="202"/>
      <c r="D285" s="202"/>
      <c r="E285" s="202"/>
      <c r="F285" s="202"/>
      <c r="G285" s="201"/>
      <c r="H285" s="127" t="str">
        <f t="shared" si="63"/>
        <v>Agr ungültig</v>
      </c>
      <c r="I285" s="127" t="str">
        <f t="shared" si="64"/>
        <v>Agr ungültig</v>
      </c>
      <c r="J285" s="202" t="str">
        <f t="shared" si="65"/>
        <v>Agr ungültig</v>
      </c>
      <c r="K285" s="197" t="str">
        <f>IF(D_SAV!$C285&lt;=2005,"ja","nein")</f>
        <v>ja</v>
      </c>
      <c r="L285" s="201" t="str">
        <f>IFERROR(VLOOKUP(D_SAV!$B285,A_Stammdaten!$I$6:$K$105,3,FALSE),"")</f>
        <v/>
      </c>
      <c r="M285" s="206"/>
      <c r="N285" s="206"/>
      <c r="O285" s="207"/>
      <c r="P285" s="207"/>
      <c r="Q285" s="207"/>
      <c r="R285" s="207"/>
      <c r="S285" s="194">
        <f>IF(V285=0,0,IF(A_Stammdaten!$B$12-$C285&lt;0,0,SUM(D_SAV!P285:Q285)-D_SAV!R285))</f>
        <v>0</v>
      </c>
      <c r="T285" s="207"/>
      <c r="U285" s="194">
        <f t="shared" si="68"/>
        <v>0</v>
      </c>
      <c r="V285" s="240">
        <f>IF(OR($B285=0,$C285=0,$J285=0,$J285="Agr ungültig"),0,IF($J285="keine","keine",IF(A_Stammdaten!$B$12-$C285&lt;0,0,MAX(0,$J285-(A_Stammdaten!$B$12-D_SAV!$C285)))))</f>
        <v>0</v>
      </c>
      <c r="W285" s="167">
        <f t="shared" si="69"/>
        <v>0</v>
      </c>
      <c r="X285" s="167">
        <f t="shared" si="70"/>
        <v>0</v>
      </c>
      <c r="Y285" s="209">
        <v>1</v>
      </c>
      <c r="Z285" s="167">
        <f t="shared" si="71"/>
        <v>0</v>
      </c>
      <c r="AA285" s="167">
        <f t="shared" si="72"/>
        <v>0</v>
      </c>
      <c r="AB285" s="167">
        <f t="shared" si="73"/>
        <v>0</v>
      </c>
      <c r="AC285" s="195">
        <f t="shared" si="66"/>
        <v>0</v>
      </c>
      <c r="AD285" s="192">
        <f t="shared" si="74"/>
        <v>0</v>
      </c>
      <c r="AE285" s="192">
        <f t="shared" si="75"/>
        <v>0</v>
      </c>
      <c r="AF285" s="192">
        <f t="shared" si="76"/>
        <v>0</v>
      </c>
    </row>
    <row r="286" spans="1:32" x14ac:dyDescent="0.25">
      <c r="A286" s="198" t="b">
        <f t="shared" si="67"/>
        <v>0</v>
      </c>
      <c r="B286" s="204"/>
      <c r="C286" s="205"/>
      <c r="D286" s="205"/>
      <c r="E286" s="205"/>
      <c r="F286" s="205"/>
      <c r="G286" s="204"/>
      <c r="H286" s="127" t="str">
        <f t="shared" si="63"/>
        <v>Agr ungültig</v>
      </c>
      <c r="I286" s="127" t="str">
        <f t="shared" si="64"/>
        <v>Agr ungültig</v>
      </c>
      <c r="J286" s="205" t="str">
        <f t="shared" si="65"/>
        <v>Agr ungültig</v>
      </c>
      <c r="K286" s="197" t="str">
        <f>IF(D_SAV!$C286&lt;=2005,"ja","nein")</f>
        <v>ja</v>
      </c>
      <c r="L286" s="204" t="str">
        <f>IFERROR(VLOOKUP(D_SAV!$B286,A_Stammdaten!$I$6:$K$105,3,FALSE),"")</f>
        <v/>
      </c>
      <c r="M286" s="208"/>
      <c r="N286" s="208"/>
      <c r="O286" s="207"/>
      <c r="P286" s="207"/>
      <c r="Q286" s="207"/>
      <c r="R286" s="207"/>
      <c r="S286" s="194">
        <f>IF(V286=0,0,IF(A_Stammdaten!$B$12-$C286&lt;0,0,SUM(D_SAV!P286:Q286)-D_SAV!R286))</f>
        <v>0</v>
      </c>
      <c r="T286" s="207"/>
      <c r="U286" s="194">
        <f t="shared" si="68"/>
        <v>0</v>
      </c>
      <c r="V286" s="240">
        <f>IF(OR($B286=0,$C286=0,$J286=0,$J286="Agr ungültig"),0,IF($J286="keine","keine",IF(A_Stammdaten!$B$12-$C286&lt;0,0,MAX(0,$J286-(A_Stammdaten!$B$12-D_SAV!$C286)))))</f>
        <v>0</v>
      </c>
      <c r="W286" s="167">
        <f t="shared" si="69"/>
        <v>0</v>
      </c>
      <c r="X286" s="167">
        <f t="shared" si="70"/>
        <v>0</v>
      </c>
      <c r="Y286" s="209">
        <v>1</v>
      </c>
      <c r="Z286" s="167">
        <f t="shared" si="71"/>
        <v>0</v>
      </c>
      <c r="AA286" s="167">
        <f t="shared" si="72"/>
        <v>0</v>
      </c>
      <c r="AB286" s="167">
        <f t="shared" si="73"/>
        <v>0</v>
      </c>
      <c r="AC286" s="195">
        <f t="shared" si="66"/>
        <v>0</v>
      </c>
      <c r="AD286" s="192">
        <f t="shared" si="74"/>
        <v>0</v>
      </c>
      <c r="AE286" s="192">
        <f t="shared" si="75"/>
        <v>0</v>
      </c>
      <c r="AF286" s="192">
        <f t="shared" si="76"/>
        <v>0</v>
      </c>
    </row>
    <row r="287" spans="1:32" x14ac:dyDescent="0.25">
      <c r="A287" s="196" t="b">
        <f t="shared" si="67"/>
        <v>0</v>
      </c>
      <c r="B287" s="201"/>
      <c r="C287" s="202"/>
      <c r="D287" s="202"/>
      <c r="E287" s="202"/>
      <c r="F287" s="202"/>
      <c r="G287" s="201"/>
      <c r="H287" s="127" t="str">
        <f t="shared" si="63"/>
        <v>Agr ungültig</v>
      </c>
      <c r="I287" s="127" t="str">
        <f t="shared" si="64"/>
        <v>Agr ungültig</v>
      </c>
      <c r="J287" s="202" t="str">
        <f t="shared" si="65"/>
        <v>Agr ungültig</v>
      </c>
      <c r="K287" s="197" t="str">
        <f>IF(D_SAV!$C287&lt;=2005,"ja","nein")</f>
        <v>ja</v>
      </c>
      <c r="L287" s="201" t="str">
        <f>IFERROR(VLOOKUP(D_SAV!$B287,A_Stammdaten!$I$6:$K$105,3,FALSE),"")</f>
        <v/>
      </c>
      <c r="M287" s="206"/>
      <c r="N287" s="206"/>
      <c r="O287" s="207"/>
      <c r="P287" s="207"/>
      <c r="Q287" s="207"/>
      <c r="R287" s="207"/>
      <c r="S287" s="194">
        <f>IF(V287=0,0,IF(A_Stammdaten!$B$12-$C287&lt;0,0,SUM(D_SAV!P287:Q287)-D_SAV!R287))</f>
        <v>0</v>
      </c>
      <c r="T287" s="207"/>
      <c r="U287" s="194">
        <f t="shared" si="68"/>
        <v>0</v>
      </c>
      <c r="V287" s="240">
        <f>IF(OR($B287=0,$C287=0,$J287=0,$J287="Agr ungültig"),0,IF($J287="keine","keine",IF(A_Stammdaten!$B$12-$C287&lt;0,0,MAX(0,$J287-(A_Stammdaten!$B$12-D_SAV!$C287)))))</f>
        <v>0</v>
      </c>
      <c r="W287" s="167">
        <f t="shared" si="69"/>
        <v>0</v>
      </c>
      <c r="X287" s="167">
        <f t="shared" si="70"/>
        <v>0</v>
      </c>
      <c r="Y287" s="209">
        <v>1</v>
      </c>
      <c r="Z287" s="167">
        <f t="shared" si="71"/>
        <v>0</v>
      </c>
      <c r="AA287" s="167">
        <f t="shared" si="72"/>
        <v>0</v>
      </c>
      <c r="AB287" s="167">
        <f t="shared" si="73"/>
        <v>0</v>
      </c>
      <c r="AC287" s="195">
        <f t="shared" si="66"/>
        <v>0</v>
      </c>
      <c r="AD287" s="192">
        <f t="shared" si="74"/>
        <v>0</v>
      </c>
      <c r="AE287" s="192">
        <f t="shared" si="75"/>
        <v>0</v>
      </c>
      <c r="AF287" s="192">
        <f t="shared" si="76"/>
        <v>0</v>
      </c>
    </row>
    <row r="288" spans="1:32" x14ac:dyDescent="0.25">
      <c r="A288" s="196" t="b">
        <f t="shared" si="67"/>
        <v>0</v>
      </c>
      <c r="B288" s="201"/>
      <c r="C288" s="202"/>
      <c r="D288" s="202"/>
      <c r="E288" s="202"/>
      <c r="F288" s="202"/>
      <c r="G288" s="201"/>
      <c r="H288" s="127" t="str">
        <f t="shared" si="63"/>
        <v>Agr ungültig</v>
      </c>
      <c r="I288" s="127" t="str">
        <f t="shared" si="64"/>
        <v>Agr ungültig</v>
      </c>
      <c r="J288" s="202" t="str">
        <f t="shared" si="65"/>
        <v>Agr ungültig</v>
      </c>
      <c r="K288" s="197" t="str">
        <f>IF(D_SAV!$C288&lt;=2005,"ja","nein")</f>
        <v>ja</v>
      </c>
      <c r="L288" s="201" t="str">
        <f>IFERROR(VLOOKUP(D_SAV!$B288,A_Stammdaten!$I$6:$K$105,3,FALSE),"")</f>
        <v/>
      </c>
      <c r="M288" s="206"/>
      <c r="N288" s="206"/>
      <c r="O288" s="207"/>
      <c r="P288" s="207"/>
      <c r="Q288" s="207"/>
      <c r="R288" s="207"/>
      <c r="S288" s="194">
        <f>IF(V288=0,0,IF(A_Stammdaten!$B$12-$C288&lt;0,0,SUM(D_SAV!P288:Q288)-D_SAV!R288))</f>
        <v>0</v>
      </c>
      <c r="T288" s="207"/>
      <c r="U288" s="194">
        <f t="shared" si="68"/>
        <v>0</v>
      </c>
      <c r="V288" s="240">
        <f>IF(OR($B288=0,$C288=0,$J288=0,$J288="Agr ungültig"),0,IF($J288="keine","keine",IF(A_Stammdaten!$B$12-$C288&lt;0,0,MAX(0,$J288-(A_Stammdaten!$B$12-D_SAV!$C288)))))</f>
        <v>0</v>
      </c>
      <c r="W288" s="167">
        <f t="shared" si="69"/>
        <v>0</v>
      </c>
      <c r="X288" s="167">
        <f t="shared" si="70"/>
        <v>0</v>
      </c>
      <c r="Y288" s="209">
        <v>1</v>
      </c>
      <c r="Z288" s="167">
        <f t="shared" si="71"/>
        <v>0</v>
      </c>
      <c r="AA288" s="167">
        <f t="shared" si="72"/>
        <v>0</v>
      </c>
      <c r="AB288" s="167">
        <f t="shared" si="73"/>
        <v>0</v>
      </c>
      <c r="AC288" s="195">
        <f t="shared" si="66"/>
        <v>0</v>
      </c>
      <c r="AD288" s="192">
        <f t="shared" si="74"/>
        <v>0</v>
      </c>
      <c r="AE288" s="192">
        <f t="shared" si="75"/>
        <v>0</v>
      </c>
      <c r="AF288" s="192">
        <f t="shared" si="76"/>
        <v>0</v>
      </c>
    </row>
    <row r="289" spans="1:32" x14ac:dyDescent="0.25">
      <c r="A289" s="198" t="b">
        <f t="shared" si="67"/>
        <v>0</v>
      </c>
      <c r="B289" s="204"/>
      <c r="C289" s="205"/>
      <c r="D289" s="205"/>
      <c r="E289" s="205"/>
      <c r="F289" s="205"/>
      <c r="G289" s="204"/>
      <c r="H289" s="127" t="str">
        <f t="shared" si="63"/>
        <v>Agr ungültig</v>
      </c>
      <c r="I289" s="127" t="str">
        <f t="shared" si="64"/>
        <v>Agr ungültig</v>
      </c>
      <c r="J289" s="205" t="str">
        <f t="shared" si="65"/>
        <v>Agr ungültig</v>
      </c>
      <c r="K289" s="197" t="str">
        <f>IF(D_SAV!$C289&lt;=2005,"ja","nein")</f>
        <v>ja</v>
      </c>
      <c r="L289" s="204" t="str">
        <f>IFERROR(VLOOKUP(D_SAV!$B289,A_Stammdaten!$I$6:$K$105,3,FALSE),"")</f>
        <v/>
      </c>
      <c r="M289" s="208"/>
      <c r="N289" s="208"/>
      <c r="O289" s="207"/>
      <c r="P289" s="207"/>
      <c r="Q289" s="207"/>
      <c r="R289" s="207"/>
      <c r="S289" s="194">
        <f>IF(V289=0,0,IF(A_Stammdaten!$B$12-$C289&lt;0,0,SUM(D_SAV!P289:Q289)-D_SAV!R289))</f>
        <v>0</v>
      </c>
      <c r="T289" s="207"/>
      <c r="U289" s="194">
        <f t="shared" si="68"/>
        <v>0</v>
      </c>
      <c r="V289" s="240">
        <f>IF(OR($B289=0,$C289=0,$J289=0,$J289="Agr ungültig"),0,IF($J289="keine","keine",IF(A_Stammdaten!$B$12-$C289&lt;0,0,MAX(0,$J289-(A_Stammdaten!$B$12-D_SAV!$C289)))))</f>
        <v>0</v>
      </c>
      <c r="W289" s="167">
        <f t="shared" si="69"/>
        <v>0</v>
      </c>
      <c r="X289" s="167">
        <f t="shared" si="70"/>
        <v>0</v>
      </c>
      <c r="Y289" s="209">
        <v>1</v>
      </c>
      <c r="Z289" s="167">
        <f t="shared" si="71"/>
        <v>0</v>
      </c>
      <c r="AA289" s="167">
        <f t="shared" si="72"/>
        <v>0</v>
      </c>
      <c r="AB289" s="167">
        <f t="shared" si="73"/>
        <v>0</v>
      </c>
      <c r="AC289" s="195">
        <f t="shared" si="66"/>
        <v>0</v>
      </c>
      <c r="AD289" s="192">
        <f t="shared" si="74"/>
        <v>0</v>
      </c>
      <c r="AE289" s="192">
        <f t="shared" si="75"/>
        <v>0</v>
      </c>
      <c r="AF289" s="192">
        <f t="shared" si="76"/>
        <v>0</v>
      </c>
    </row>
    <row r="290" spans="1:32" x14ac:dyDescent="0.25">
      <c r="A290" s="196" t="b">
        <f t="shared" si="67"/>
        <v>0</v>
      </c>
      <c r="B290" s="201"/>
      <c r="C290" s="202"/>
      <c r="D290" s="202"/>
      <c r="E290" s="202"/>
      <c r="F290" s="202"/>
      <c r="G290" s="201"/>
      <c r="H290" s="127" t="str">
        <f t="shared" si="63"/>
        <v>Agr ungültig</v>
      </c>
      <c r="I290" s="127" t="str">
        <f t="shared" si="64"/>
        <v>Agr ungültig</v>
      </c>
      <c r="J290" s="202" t="str">
        <f t="shared" si="65"/>
        <v>Agr ungültig</v>
      </c>
      <c r="K290" s="197" t="str">
        <f>IF(D_SAV!$C290&lt;=2005,"ja","nein")</f>
        <v>ja</v>
      </c>
      <c r="L290" s="201" t="str">
        <f>IFERROR(VLOOKUP(D_SAV!$B290,A_Stammdaten!$I$6:$K$105,3,FALSE),"")</f>
        <v/>
      </c>
      <c r="M290" s="206"/>
      <c r="N290" s="206"/>
      <c r="O290" s="207"/>
      <c r="P290" s="207"/>
      <c r="Q290" s="207"/>
      <c r="R290" s="207"/>
      <c r="S290" s="194">
        <f>IF(V290=0,0,IF(A_Stammdaten!$B$12-$C290&lt;0,0,SUM(D_SAV!P290:Q290)-D_SAV!R290))</f>
        <v>0</v>
      </c>
      <c r="T290" s="207"/>
      <c r="U290" s="194">
        <f t="shared" si="68"/>
        <v>0</v>
      </c>
      <c r="V290" s="240">
        <f>IF(OR($B290=0,$C290=0,$J290=0,$J290="Agr ungültig"),0,IF($J290="keine","keine",IF(A_Stammdaten!$B$12-$C290&lt;0,0,MAX(0,$J290-(A_Stammdaten!$B$12-D_SAV!$C290)))))</f>
        <v>0</v>
      </c>
      <c r="W290" s="167">
        <f t="shared" si="69"/>
        <v>0</v>
      </c>
      <c r="X290" s="167">
        <f t="shared" si="70"/>
        <v>0</v>
      </c>
      <c r="Y290" s="209">
        <v>1</v>
      </c>
      <c r="Z290" s="167">
        <f t="shared" si="71"/>
        <v>0</v>
      </c>
      <c r="AA290" s="167">
        <f t="shared" si="72"/>
        <v>0</v>
      </c>
      <c r="AB290" s="167">
        <f t="shared" si="73"/>
        <v>0</v>
      </c>
      <c r="AC290" s="195">
        <f t="shared" si="66"/>
        <v>0</v>
      </c>
      <c r="AD290" s="192">
        <f t="shared" si="74"/>
        <v>0</v>
      </c>
      <c r="AE290" s="192">
        <f t="shared" si="75"/>
        <v>0</v>
      </c>
      <c r="AF290" s="192">
        <f t="shared" si="76"/>
        <v>0</v>
      </c>
    </row>
    <row r="291" spans="1:32" x14ac:dyDescent="0.25">
      <c r="A291" s="196" t="b">
        <f t="shared" si="67"/>
        <v>0</v>
      </c>
      <c r="B291" s="201"/>
      <c r="C291" s="202"/>
      <c r="D291" s="202"/>
      <c r="E291" s="202"/>
      <c r="F291" s="202"/>
      <c r="G291" s="201"/>
      <c r="H291" s="127" t="str">
        <f t="shared" si="63"/>
        <v>Agr ungültig</v>
      </c>
      <c r="I291" s="127" t="str">
        <f t="shared" si="64"/>
        <v>Agr ungültig</v>
      </c>
      <c r="J291" s="202" t="str">
        <f t="shared" si="65"/>
        <v>Agr ungültig</v>
      </c>
      <c r="K291" s="197" t="str">
        <f>IF(D_SAV!$C291&lt;=2005,"ja","nein")</f>
        <v>ja</v>
      </c>
      <c r="L291" s="201" t="str">
        <f>IFERROR(VLOOKUP(D_SAV!$B291,A_Stammdaten!$I$6:$K$105,3,FALSE),"")</f>
        <v/>
      </c>
      <c r="M291" s="206"/>
      <c r="N291" s="206"/>
      <c r="O291" s="207"/>
      <c r="P291" s="207"/>
      <c r="Q291" s="207"/>
      <c r="R291" s="207"/>
      <c r="S291" s="194">
        <f>IF(V291=0,0,IF(A_Stammdaten!$B$12-$C291&lt;0,0,SUM(D_SAV!P291:Q291)-D_SAV!R291))</f>
        <v>0</v>
      </c>
      <c r="T291" s="207"/>
      <c r="U291" s="194">
        <f t="shared" si="68"/>
        <v>0</v>
      </c>
      <c r="V291" s="240">
        <f>IF(OR($B291=0,$C291=0,$J291=0,$J291="Agr ungültig"),0,IF($J291="keine","keine",IF(A_Stammdaten!$B$12-$C291&lt;0,0,MAX(0,$J291-(A_Stammdaten!$B$12-D_SAV!$C291)))))</f>
        <v>0</v>
      </c>
      <c r="W291" s="167">
        <f t="shared" si="69"/>
        <v>0</v>
      </c>
      <c r="X291" s="167">
        <f t="shared" si="70"/>
        <v>0</v>
      </c>
      <c r="Y291" s="209">
        <v>1</v>
      </c>
      <c r="Z291" s="167">
        <f t="shared" si="71"/>
        <v>0</v>
      </c>
      <c r="AA291" s="167">
        <f t="shared" si="72"/>
        <v>0</v>
      </c>
      <c r="AB291" s="167">
        <f t="shared" si="73"/>
        <v>0</v>
      </c>
      <c r="AC291" s="195">
        <f t="shared" si="66"/>
        <v>0</v>
      </c>
      <c r="AD291" s="192">
        <f t="shared" si="74"/>
        <v>0</v>
      </c>
      <c r="AE291" s="192">
        <f t="shared" si="75"/>
        <v>0</v>
      </c>
      <c r="AF291" s="192">
        <f t="shared" si="76"/>
        <v>0</v>
      </c>
    </row>
    <row r="292" spans="1:32" x14ac:dyDescent="0.25">
      <c r="A292" s="198" t="b">
        <f t="shared" si="67"/>
        <v>0</v>
      </c>
      <c r="B292" s="204"/>
      <c r="C292" s="205"/>
      <c r="D292" s="205"/>
      <c r="E292" s="205"/>
      <c r="F292" s="205"/>
      <c r="G292" s="204"/>
      <c r="H292" s="127" t="str">
        <f t="shared" si="63"/>
        <v>Agr ungültig</v>
      </c>
      <c r="I292" s="127" t="str">
        <f t="shared" si="64"/>
        <v>Agr ungültig</v>
      </c>
      <c r="J292" s="205" t="str">
        <f t="shared" si="65"/>
        <v>Agr ungültig</v>
      </c>
      <c r="K292" s="197" t="str">
        <f>IF(D_SAV!$C292&lt;=2005,"ja","nein")</f>
        <v>ja</v>
      </c>
      <c r="L292" s="204" t="str">
        <f>IFERROR(VLOOKUP(D_SAV!$B292,A_Stammdaten!$I$6:$K$105,3,FALSE),"")</f>
        <v/>
      </c>
      <c r="M292" s="208"/>
      <c r="N292" s="208"/>
      <c r="O292" s="207"/>
      <c r="P292" s="207"/>
      <c r="Q292" s="207"/>
      <c r="R292" s="207"/>
      <c r="S292" s="194">
        <f>IF(V292=0,0,IF(A_Stammdaten!$B$12-$C292&lt;0,0,SUM(D_SAV!P292:Q292)-D_SAV!R292))</f>
        <v>0</v>
      </c>
      <c r="T292" s="207"/>
      <c r="U292" s="194">
        <f t="shared" si="68"/>
        <v>0</v>
      </c>
      <c r="V292" s="240">
        <f>IF(OR($B292=0,$C292=0,$J292=0,$J292="Agr ungültig"),0,IF($J292="keine","keine",IF(A_Stammdaten!$B$12-$C292&lt;0,0,MAX(0,$J292-(A_Stammdaten!$B$12-D_SAV!$C292)))))</f>
        <v>0</v>
      </c>
      <c r="W292" s="167">
        <f t="shared" si="69"/>
        <v>0</v>
      </c>
      <c r="X292" s="167">
        <f t="shared" si="70"/>
        <v>0</v>
      </c>
      <c r="Y292" s="209">
        <v>1</v>
      </c>
      <c r="Z292" s="167">
        <f t="shared" si="71"/>
        <v>0</v>
      </c>
      <c r="AA292" s="167">
        <f t="shared" si="72"/>
        <v>0</v>
      </c>
      <c r="AB292" s="167">
        <f t="shared" si="73"/>
        <v>0</v>
      </c>
      <c r="AC292" s="195">
        <f t="shared" si="66"/>
        <v>0</v>
      </c>
      <c r="AD292" s="192">
        <f t="shared" si="74"/>
        <v>0</v>
      </c>
      <c r="AE292" s="192">
        <f t="shared" si="75"/>
        <v>0</v>
      </c>
      <c r="AF292" s="192">
        <f t="shared" si="76"/>
        <v>0</v>
      </c>
    </row>
    <row r="293" spans="1:32" x14ac:dyDescent="0.25">
      <c r="A293" s="196" t="b">
        <f t="shared" si="67"/>
        <v>0</v>
      </c>
      <c r="B293" s="201"/>
      <c r="C293" s="202"/>
      <c r="D293" s="202"/>
      <c r="E293" s="202"/>
      <c r="F293" s="202"/>
      <c r="G293" s="201"/>
      <c r="H293" s="127" t="str">
        <f t="shared" si="63"/>
        <v>Agr ungültig</v>
      </c>
      <c r="I293" s="127" t="str">
        <f t="shared" si="64"/>
        <v>Agr ungültig</v>
      </c>
      <c r="J293" s="202" t="str">
        <f t="shared" si="65"/>
        <v>Agr ungültig</v>
      </c>
      <c r="K293" s="197" t="str">
        <f>IF(D_SAV!$C293&lt;=2005,"ja","nein")</f>
        <v>ja</v>
      </c>
      <c r="L293" s="201" t="str">
        <f>IFERROR(VLOOKUP(D_SAV!$B293,A_Stammdaten!$I$6:$K$105,3,FALSE),"")</f>
        <v/>
      </c>
      <c r="M293" s="206"/>
      <c r="N293" s="206"/>
      <c r="O293" s="207"/>
      <c r="P293" s="207"/>
      <c r="Q293" s="207"/>
      <c r="R293" s="207"/>
      <c r="S293" s="194">
        <f>IF(V293=0,0,IF(A_Stammdaten!$B$12-$C293&lt;0,0,SUM(D_SAV!P293:Q293)-D_SAV!R293))</f>
        <v>0</v>
      </c>
      <c r="T293" s="207"/>
      <c r="U293" s="194">
        <f t="shared" si="68"/>
        <v>0</v>
      </c>
      <c r="V293" s="240">
        <f>IF(OR($B293=0,$C293=0,$J293=0,$J293="Agr ungültig"),0,IF($J293="keine","keine",IF(A_Stammdaten!$B$12-$C293&lt;0,0,MAX(0,$J293-(A_Stammdaten!$B$12-D_SAV!$C293)))))</f>
        <v>0</v>
      </c>
      <c r="W293" s="167">
        <f t="shared" si="69"/>
        <v>0</v>
      </c>
      <c r="X293" s="167">
        <f t="shared" si="70"/>
        <v>0</v>
      </c>
      <c r="Y293" s="209">
        <v>1</v>
      </c>
      <c r="Z293" s="167">
        <f t="shared" si="71"/>
        <v>0</v>
      </c>
      <c r="AA293" s="167">
        <f t="shared" si="72"/>
        <v>0</v>
      </c>
      <c r="AB293" s="167">
        <f t="shared" si="73"/>
        <v>0</v>
      </c>
      <c r="AC293" s="195">
        <f t="shared" si="66"/>
        <v>0</v>
      </c>
      <c r="AD293" s="192">
        <f t="shared" si="74"/>
        <v>0</v>
      </c>
      <c r="AE293" s="192">
        <f t="shared" si="75"/>
        <v>0</v>
      </c>
      <c r="AF293" s="192">
        <f t="shared" si="76"/>
        <v>0</v>
      </c>
    </row>
    <row r="294" spans="1:32" x14ac:dyDescent="0.25">
      <c r="A294" s="196" t="b">
        <f t="shared" si="67"/>
        <v>0</v>
      </c>
      <c r="B294" s="201"/>
      <c r="C294" s="202"/>
      <c r="D294" s="202"/>
      <c r="E294" s="202"/>
      <c r="F294" s="202"/>
      <c r="G294" s="201"/>
      <c r="H294" s="127" t="str">
        <f t="shared" ref="H294:H357" si="77">IFERROR(VLOOKUP($G294,AnlGrTabelle,2,FALSE),"Agr ungültig")</f>
        <v>Agr ungültig</v>
      </c>
      <c r="I294" s="127" t="str">
        <f t="shared" ref="I294:I357" si="78">IFERROR(VLOOKUP($G294,AnlGrTabelle,3,FALSE),"Agr ungültig")</f>
        <v>Agr ungültig</v>
      </c>
      <c r="J294" s="202" t="str">
        <f t="shared" ref="J294:J357" si="79">IFERROR(VLOOKUP($G294,AnlGrTabelle,4,FALSE),"Agr ungültig")</f>
        <v>Agr ungültig</v>
      </c>
      <c r="K294" s="197" t="str">
        <f>IF(D_SAV!$C294&lt;=2005,"ja","nein")</f>
        <v>ja</v>
      </c>
      <c r="L294" s="201" t="str">
        <f>IFERROR(VLOOKUP(D_SAV!$B294,A_Stammdaten!$I$6:$K$105,3,FALSE),"")</f>
        <v/>
      </c>
      <c r="M294" s="206"/>
      <c r="N294" s="206"/>
      <c r="O294" s="207"/>
      <c r="P294" s="207"/>
      <c r="Q294" s="207"/>
      <c r="R294" s="207"/>
      <c r="S294" s="194">
        <f>IF(V294=0,0,IF(A_Stammdaten!$B$12-$C294&lt;0,0,SUM(D_SAV!P294:Q294)-D_SAV!R294))</f>
        <v>0</v>
      </c>
      <c r="T294" s="207"/>
      <c r="U294" s="194">
        <f t="shared" si="68"/>
        <v>0</v>
      </c>
      <c r="V294" s="240">
        <f>IF(OR($B294=0,$C294=0,$J294=0,$J294="Agr ungültig"),0,IF($J294="keine","keine",IF(A_Stammdaten!$B$12-$C294&lt;0,0,MAX(0,$J294-(A_Stammdaten!$B$12-D_SAV!$C294)))))</f>
        <v>0</v>
      </c>
      <c r="W294" s="167">
        <f t="shared" si="69"/>
        <v>0</v>
      </c>
      <c r="X294" s="167">
        <f t="shared" si="70"/>
        <v>0</v>
      </c>
      <c r="Y294" s="209">
        <v>1</v>
      </c>
      <c r="Z294" s="167">
        <f t="shared" si="71"/>
        <v>0</v>
      </c>
      <c r="AA294" s="167">
        <f t="shared" si="72"/>
        <v>0</v>
      </c>
      <c r="AB294" s="167">
        <f t="shared" si="73"/>
        <v>0</v>
      </c>
      <c r="AC294" s="195">
        <f t="shared" ref="AC294:AC357" si="80">IFERROR(IF(VLOOKUP($G294,AnlGrTabelle,5,FALSE)="keine",1,IFERROR(VLOOKUP($C294,TNWFaktoren,VLOOKUP($G294,AnlGrTabelle,5,FALSE)+5,FALSE),0)),0)</f>
        <v>0</v>
      </c>
      <c r="AD294" s="192">
        <f t="shared" si="74"/>
        <v>0</v>
      </c>
      <c r="AE294" s="192">
        <f t="shared" si="75"/>
        <v>0</v>
      </c>
      <c r="AF294" s="192">
        <f t="shared" si="76"/>
        <v>0</v>
      </c>
    </row>
    <row r="295" spans="1:32" x14ac:dyDescent="0.25">
      <c r="A295" s="198" t="b">
        <f t="shared" si="67"/>
        <v>0</v>
      </c>
      <c r="B295" s="204"/>
      <c r="C295" s="205"/>
      <c r="D295" s="205"/>
      <c r="E295" s="205"/>
      <c r="F295" s="205"/>
      <c r="G295" s="204"/>
      <c r="H295" s="127" t="str">
        <f t="shared" si="77"/>
        <v>Agr ungültig</v>
      </c>
      <c r="I295" s="127" t="str">
        <f t="shared" si="78"/>
        <v>Agr ungültig</v>
      </c>
      <c r="J295" s="205" t="str">
        <f t="shared" si="79"/>
        <v>Agr ungültig</v>
      </c>
      <c r="K295" s="197" t="str">
        <f>IF(D_SAV!$C295&lt;=2005,"ja","nein")</f>
        <v>ja</v>
      </c>
      <c r="L295" s="204" t="str">
        <f>IFERROR(VLOOKUP(D_SAV!$B295,A_Stammdaten!$I$6:$K$105,3,FALSE),"")</f>
        <v/>
      </c>
      <c r="M295" s="208"/>
      <c r="N295" s="208"/>
      <c r="O295" s="207"/>
      <c r="P295" s="207"/>
      <c r="Q295" s="207"/>
      <c r="R295" s="207"/>
      <c r="S295" s="194">
        <f>IF(V295=0,0,IF(A_Stammdaten!$B$12-$C295&lt;0,0,SUM(D_SAV!P295:Q295)-D_SAV!R295))</f>
        <v>0</v>
      </c>
      <c r="T295" s="207"/>
      <c r="U295" s="194">
        <f t="shared" si="68"/>
        <v>0</v>
      </c>
      <c r="V295" s="240">
        <f>IF(OR($B295=0,$C295=0,$J295=0,$J295="Agr ungültig"),0,IF($J295="keine","keine",IF(A_Stammdaten!$B$12-$C295&lt;0,0,MAX(0,$J295-(A_Stammdaten!$B$12-D_SAV!$C295)))))</f>
        <v>0</v>
      </c>
      <c r="W295" s="167">
        <f t="shared" si="69"/>
        <v>0</v>
      </c>
      <c r="X295" s="167">
        <f t="shared" si="70"/>
        <v>0</v>
      </c>
      <c r="Y295" s="209">
        <v>1</v>
      </c>
      <c r="Z295" s="167">
        <f t="shared" si="71"/>
        <v>0</v>
      </c>
      <c r="AA295" s="167">
        <f t="shared" si="72"/>
        <v>0</v>
      </c>
      <c r="AB295" s="167">
        <f t="shared" si="73"/>
        <v>0</v>
      </c>
      <c r="AC295" s="195">
        <f t="shared" si="80"/>
        <v>0</v>
      </c>
      <c r="AD295" s="192">
        <f t="shared" si="74"/>
        <v>0</v>
      </c>
      <c r="AE295" s="192">
        <f t="shared" si="75"/>
        <v>0</v>
      </c>
      <c r="AF295" s="192">
        <f t="shared" si="76"/>
        <v>0</v>
      </c>
    </row>
    <row r="296" spans="1:32" x14ac:dyDescent="0.25">
      <c r="A296" s="196" t="b">
        <f t="shared" si="67"/>
        <v>0</v>
      </c>
      <c r="B296" s="201"/>
      <c r="C296" s="202"/>
      <c r="D296" s="202"/>
      <c r="E296" s="202"/>
      <c r="F296" s="202"/>
      <c r="G296" s="201"/>
      <c r="H296" s="127" t="str">
        <f t="shared" si="77"/>
        <v>Agr ungültig</v>
      </c>
      <c r="I296" s="127" t="str">
        <f t="shared" si="78"/>
        <v>Agr ungültig</v>
      </c>
      <c r="J296" s="202" t="str">
        <f t="shared" si="79"/>
        <v>Agr ungültig</v>
      </c>
      <c r="K296" s="197" t="str">
        <f>IF(D_SAV!$C296&lt;=2005,"ja","nein")</f>
        <v>ja</v>
      </c>
      <c r="L296" s="201" t="str">
        <f>IFERROR(VLOOKUP(D_SAV!$B296,A_Stammdaten!$I$6:$K$105,3,FALSE),"")</f>
        <v/>
      </c>
      <c r="M296" s="206"/>
      <c r="N296" s="206"/>
      <c r="O296" s="207"/>
      <c r="P296" s="207"/>
      <c r="Q296" s="207"/>
      <c r="R296" s="207"/>
      <c r="S296" s="194">
        <f>IF(V296=0,0,IF(A_Stammdaten!$B$12-$C296&lt;0,0,SUM(D_SAV!P296:Q296)-D_SAV!R296))</f>
        <v>0</v>
      </c>
      <c r="T296" s="207"/>
      <c r="U296" s="194">
        <f t="shared" si="68"/>
        <v>0</v>
      </c>
      <c r="V296" s="240">
        <f>IF(OR($B296=0,$C296=0,$J296=0,$J296="Agr ungültig"),0,IF($J296="keine","keine",IF(A_Stammdaten!$B$12-$C296&lt;0,0,MAX(0,$J296-(A_Stammdaten!$B$12-D_SAV!$C296)))))</f>
        <v>0</v>
      </c>
      <c r="W296" s="167">
        <f t="shared" si="69"/>
        <v>0</v>
      </c>
      <c r="X296" s="167">
        <f t="shared" si="70"/>
        <v>0</v>
      </c>
      <c r="Y296" s="209">
        <v>1</v>
      </c>
      <c r="Z296" s="167">
        <f t="shared" si="71"/>
        <v>0</v>
      </c>
      <c r="AA296" s="167">
        <f t="shared" si="72"/>
        <v>0</v>
      </c>
      <c r="AB296" s="167">
        <f t="shared" si="73"/>
        <v>0</v>
      </c>
      <c r="AC296" s="195">
        <f t="shared" si="80"/>
        <v>0</v>
      </c>
      <c r="AD296" s="192">
        <f t="shared" si="74"/>
        <v>0</v>
      </c>
      <c r="AE296" s="192">
        <f t="shared" si="75"/>
        <v>0</v>
      </c>
      <c r="AF296" s="192">
        <f t="shared" si="76"/>
        <v>0</v>
      </c>
    </row>
    <row r="297" spans="1:32" x14ac:dyDescent="0.25">
      <c r="A297" s="196" t="b">
        <f t="shared" si="67"/>
        <v>0</v>
      </c>
      <c r="B297" s="201"/>
      <c r="C297" s="202"/>
      <c r="D297" s="202"/>
      <c r="E297" s="202"/>
      <c r="F297" s="202"/>
      <c r="G297" s="201"/>
      <c r="H297" s="127" t="str">
        <f t="shared" si="77"/>
        <v>Agr ungültig</v>
      </c>
      <c r="I297" s="127" t="str">
        <f t="shared" si="78"/>
        <v>Agr ungültig</v>
      </c>
      <c r="J297" s="202" t="str">
        <f t="shared" si="79"/>
        <v>Agr ungültig</v>
      </c>
      <c r="K297" s="197" t="str">
        <f>IF(D_SAV!$C297&lt;=2005,"ja","nein")</f>
        <v>ja</v>
      </c>
      <c r="L297" s="201" t="str">
        <f>IFERROR(VLOOKUP(D_SAV!$B297,A_Stammdaten!$I$6:$K$105,3,FALSE),"")</f>
        <v/>
      </c>
      <c r="M297" s="206"/>
      <c r="N297" s="206"/>
      <c r="O297" s="207"/>
      <c r="P297" s="207"/>
      <c r="Q297" s="207"/>
      <c r="R297" s="207"/>
      <c r="S297" s="194">
        <f>IF(V297=0,0,IF(A_Stammdaten!$B$12-$C297&lt;0,0,SUM(D_SAV!P297:Q297)-D_SAV!R297))</f>
        <v>0</v>
      </c>
      <c r="T297" s="207"/>
      <c r="U297" s="194">
        <f t="shared" si="68"/>
        <v>0</v>
      </c>
      <c r="V297" s="240">
        <f>IF(OR($B297=0,$C297=0,$J297=0,$J297="Agr ungültig"),0,IF($J297="keine","keine",IF(A_Stammdaten!$B$12-$C297&lt;0,0,MAX(0,$J297-(A_Stammdaten!$B$12-D_SAV!$C297)))))</f>
        <v>0</v>
      </c>
      <c r="W297" s="167">
        <f t="shared" si="69"/>
        <v>0</v>
      </c>
      <c r="X297" s="167">
        <f t="shared" si="70"/>
        <v>0</v>
      </c>
      <c r="Y297" s="209">
        <v>1</v>
      </c>
      <c r="Z297" s="167">
        <f t="shared" si="71"/>
        <v>0</v>
      </c>
      <c r="AA297" s="167">
        <f t="shared" si="72"/>
        <v>0</v>
      </c>
      <c r="AB297" s="167">
        <f t="shared" si="73"/>
        <v>0</v>
      </c>
      <c r="AC297" s="195">
        <f t="shared" si="80"/>
        <v>0</v>
      </c>
      <c r="AD297" s="192">
        <f t="shared" si="74"/>
        <v>0</v>
      </c>
      <c r="AE297" s="192">
        <f t="shared" si="75"/>
        <v>0</v>
      </c>
      <c r="AF297" s="192">
        <f t="shared" si="76"/>
        <v>0</v>
      </c>
    </row>
    <row r="298" spans="1:32" x14ac:dyDescent="0.25">
      <c r="A298" s="198" t="b">
        <f t="shared" si="67"/>
        <v>0</v>
      </c>
      <c r="B298" s="204"/>
      <c r="C298" s="205"/>
      <c r="D298" s="205"/>
      <c r="E298" s="205"/>
      <c r="F298" s="205"/>
      <c r="G298" s="204"/>
      <c r="H298" s="127" t="str">
        <f t="shared" si="77"/>
        <v>Agr ungültig</v>
      </c>
      <c r="I298" s="127" t="str">
        <f t="shared" si="78"/>
        <v>Agr ungültig</v>
      </c>
      <c r="J298" s="205" t="str">
        <f t="shared" si="79"/>
        <v>Agr ungültig</v>
      </c>
      <c r="K298" s="197" t="str">
        <f>IF(D_SAV!$C298&lt;=2005,"ja","nein")</f>
        <v>ja</v>
      </c>
      <c r="L298" s="204" t="str">
        <f>IFERROR(VLOOKUP(D_SAV!$B298,A_Stammdaten!$I$6:$K$105,3,FALSE),"")</f>
        <v/>
      </c>
      <c r="M298" s="208"/>
      <c r="N298" s="208"/>
      <c r="O298" s="207"/>
      <c r="P298" s="207"/>
      <c r="Q298" s="207"/>
      <c r="R298" s="207"/>
      <c r="S298" s="194">
        <f>IF(V298=0,0,IF(A_Stammdaten!$B$12-$C298&lt;0,0,SUM(D_SAV!P298:Q298)-D_SAV!R298))</f>
        <v>0</v>
      </c>
      <c r="T298" s="207"/>
      <c r="U298" s="194">
        <f t="shared" si="68"/>
        <v>0</v>
      </c>
      <c r="V298" s="240">
        <f>IF(OR($B298=0,$C298=0,$J298=0,$J298="Agr ungültig"),0,IF($J298="keine","keine",IF(A_Stammdaten!$B$12-$C298&lt;0,0,MAX(0,$J298-(A_Stammdaten!$B$12-D_SAV!$C298)))))</f>
        <v>0</v>
      </c>
      <c r="W298" s="167">
        <f t="shared" si="69"/>
        <v>0</v>
      </c>
      <c r="X298" s="167">
        <f t="shared" si="70"/>
        <v>0</v>
      </c>
      <c r="Y298" s="209">
        <v>1</v>
      </c>
      <c r="Z298" s="167">
        <f t="shared" si="71"/>
        <v>0</v>
      </c>
      <c r="AA298" s="167">
        <f t="shared" si="72"/>
        <v>0</v>
      </c>
      <c r="AB298" s="167">
        <f t="shared" si="73"/>
        <v>0</v>
      </c>
      <c r="AC298" s="195">
        <f t="shared" si="80"/>
        <v>0</v>
      </c>
      <c r="AD298" s="192">
        <f t="shared" si="74"/>
        <v>0</v>
      </c>
      <c r="AE298" s="192">
        <f t="shared" si="75"/>
        <v>0</v>
      </c>
      <c r="AF298" s="192">
        <f t="shared" si="76"/>
        <v>0</v>
      </c>
    </row>
    <row r="299" spans="1:32" x14ac:dyDescent="0.25">
      <c r="A299" s="196" t="b">
        <f t="shared" si="67"/>
        <v>0</v>
      </c>
      <c r="B299" s="201"/>
      <c r="C299" s="202"/>
      <c r="D299" s="202"/>
      <c r="E299" s="202"/>
      <c r="F299" s="202"/>
      <c r="G299" s="201"/>
      <c r="H299" s="127" t="str">
        <f t="shared" si="77"/>
        <v>Agr ungültig</v>
      </c>
      <c r="I299" s="127" t="str">
        <f t="shared" si="78"/>
        <v>Agr ungültig</v>
      </c>
      <c r="J299" s="202" t="str">
        <f t="shared" si="79"/>
        <v>Agr ungültig</v>
      </c>
      <c r="K299" s="197" t="str">
        <f>IF(D_SAV!$C299&lt;=2005,"ja","nein")</f>
        <v>ja</v>
      </c>
      <c r="L299" s="201" t="str">
        <f>IFERROR(VLOOKUP(D_SAV!$B299,A_Stammdaten!$I$6:$K$105,3,FALSE),"")</f>
        <v/>
      </c>
      <c r="M299" s="206"/>
      <c r="N299" s="206"/>
      <c r="O299" s="207"/>
      <c r="P299" s="207"/>
      <c r="Q299" s="207"/>
      <c r="R299" s="207"/>
      <c r="S299" s="194">
        <f>IF(V299=0,0,IF(A_Stammdaten!$B$12-$C299&lt;0,0,SUM(D_SAV!P299:Q299)-D_SAV!R299))</f>
        <v>0</v>
      </c>
      <c r="T299" s="207"/>
      <c r="U299" s="194">
        <f t="shared" si="68"/>
        <v>0</v>
      </c>
      <c r="V299" s="240">
        <f>IF(OR($B299=0,$C299=0,$J299=0,$J299="Agr ungültig"),0,IF($J299="keine","keine",IF(A_Stammdaten!$B$12-$C299&lt;0,0,MAX(0,$J299-(A_Stammdaten!$B$12-D_SAV!$C299)))))</f>
        <v>0</v>
      </c>
      <c r="W299" s="167">
        <f t="shared" si="69"/>
        <v>0</v>
      </c>
      <c r="X299" s="167">
        <f t="shared" si="70"/>
        <v>0</v>
      </c>
      <c r="Y299" s="209">
        <v>1</v>
      </c>
      <c r="Z299" s="167">
        <f t="shared" si="71"/>
        <v>0</v>
      </c>
      <c r="AA299" s="167">
        <f t="shared" si="72"/>
        <v>0</v>
      </c>
      <c r="AB299" s="167">
        <f t="shared" si="73"/>
        <v>0</v>
      </c>
      <c r="AC299" s="195">
        <f t="shared" si="80"/>
        <v>0</v>
      </c>
      <c r="AD299" s="192">
        <f t="shared" si="74"/>
        <v>0</v>
      </c>
      <c r="AE299" s="192">
        <f t="shared" si="75"/>
        <v>0</v>
      </c>
      <c r="AF299" s="192">
        <f t="shared" si="76"/>
        <v>0</v>
      </c>
    </row>
    <row r="300" spans="1:32" x14ac:dyDescent="0.25">
      <c r="A300" s="196" t="b">
        <f t="shared" si="67"/>
        <v>0</v>
      </c>
      <c r="B300" s="201"/>
      <c r="C300" s="202"/>
      <c r="D300" s="202"/>
      <c r="E300" s="202"/>
      <c r="F300" s="202"/>
      <c r="G300" s="201"/>
      <c r="H300" s="127" t="str">
        <f t="shared" si="77"/>
        <v>Agr ungültig</v>
      </c>
      <c r="I300" s="127" t="str">
        <f t="shared" si="78"/>
        <v>Agr ungültig</v>
      </c>
      <c r="J300" s="202" t="str">
        <f t="shared" si="79"/>
        <v>Agr ungültig</v>
      </c>
      <c r="K300" s="197" t="str">
        <f>IF(D_SAV!$C300&lt;=2005,"ja","nein")</f>
        <v>ja</v>
      </c>
      <c r="L300" s="201" t="str">
        <f>IFERROR(VLOOKUP(D_SAV!$B300,A_Stammdaten!$I$6:$K$105,3,FALSE),"")</f>
        <v/>
      </c>
      <c r="M300" s="206"/>
      <c r="N300" s="206"/>
      <c r="O300" s="207"/>
      <c r="P300" s="207"/>
      <c r="Q300" s="207"/>
      <c r="R300" s="207"/>
      <c r="S300" s="194">
        <f>IF(V300=0,0,IF(A_Stammdaten!$B$12-$C300&lt;0,0,SUM(D_SAV!P300:Q300)-D_SAV!R300))</f>
        <v>0</v>
      </c>
      <c r="T300" s="207"/>
      <c r="U300" s="194">
        <f t="shared" si="68"/>
        <v>0</v>
      </c>
      <c r="V300" s="240">
        <f>IF(OR($B300=0,$C300=0,$J300=0,$J300="Agr ungültig"),0,IF($J300="keine","keine",IF(A_Stammdaten!$B$12-$C300&lt;0,0,MAX(0,$J300-(A_Stammdaten!$B$12-D_SAV!$C300)))))</f>
        <v>0</v>
      </c>
      <c r="W300" s="167">
        <f t="shared" si="69"/>
        <v>0</v>
      </c>
      <c r="X300" s="167">
        <f t="shared" si="70"/>
        <v>0</v>
      </c>
      <c r="Y300" s="209">
        <v>1</v>
      </c>
      <c r="Z300" s="167">
        <f t="shared" si="71"/>
        <v>0</v>
      </c>
      <c r="AA300" s="167">
        <f t="shared" si="72"/>
        <v>0</v>
      </c>
      <c r="AB300" s="167">
        <f t="shared" si="73"/>
        <v>0</v>
      </c>
      <c r="AC300" s="195">
        <f t="shared" si="80"/>
        <v>0</v>
      </c>
      <c r="AD300" s="192">
        <f t="shared" si="74"/>
        <v>0</v>
      </c>
      <c r="AE300" s="192">
        <f t="shared" si="75"/>
        <v>0</v>
      </c>
      <c r="AF300" s="192">
        <f t="shared" si="76"/>
        <v>0</v>
      </c>
    </row>
    <row r="301" spans="1:32" x14ac:dyDescent="0.25">
      <c r="A301" s="198" t="b">
        <f t="shared" si="67"/>
        <v>0</v>
      </c>
      <c r="B301" s="204"/>
      <c r="C301" s="205"/>
      <c r="D301" s="205"/>
      <c r="E301" s="205"/>
      <c r="F301" s="205"/>
      <c r="G301" s="204"/>
      <c r="H301" s="127" t="str">
        <f t="shared" si="77"/>
        <v>Agr ungültig</v>
      </c>
      <c r="I301" s="127" t="str">
        <f t="shared" si="78"/>
        <v>Agr ungültig</v>
      </c>
      <c r="J301" s="205" t="str">
        <f t="shared" si="79"/>
        <v>Agr ungültig</v>
      </c>
      <c r="K301" s="197" t="str">
        <f>IF(D_SAV!$C301&lt;=2005,"ja","nein")</f>
        <v>ja</v>
      </c>
      <c r="L301" s="204" t="str">
        <f>IFERROR(VLOOKUP(D_SAV!$B301,A_Stammdaten!$I$6:$K$105,3,FALSE),"")</f>
        <v/>
      </c>
      <c r="M301" s="208"/>
      <c r="N301" s="208"/>
      <c r="O301" s="207"/>
      <c r="P301" s="207"/>
      <c r="Q301" s="207"/>
      <c r="R301" s="207"/>
      <c r="S301" s="194">
        <f>IF(V301=0,0,IF(A_Stammdaten!$B$12-$C301&lt;0,0,SUM(D_SAV!P301:Q301)-D_SAV!R301))</f>
        <v>0</v>
      </c>
      <c r="T301" s="207"/>
      <c r="U301" s="194">
        <f t="shared" si="68"/>
        <v>0</v>
      </c>
      <c r="V301" s="240">
        <f>IF(OR($B301=0,$C301=0,$J301=0,$J301="Agr ungültig"),0,IF($J301="keine","keine",IF(A_Stammdaten!$B$12-$C301&lt;0,0,MAX(0,$J301-(A_Stammdaten!$B$12-D_SAV!$C301)))))</f>
        <v>0</v>
      </c>
      <c r="W301" s="167">
        <f t="shared" si="69"/>
        <v>0</v>
      </c>
      <c r="X301" s="167">
        <f t="shared" si="70"/>
        <v>0</v>
      </c>
      <c r="Y301" s="209">
        <v>1</v>
      </c>
      <c r="Z301" s="167">
        <f t="shared" si="71"/>
        <v>0</v>
      </c>
      <c r="AA301" s="167">
        <f t="shared" si="72"/>
        <v>0</v>
      </c>
      <c r="AB301" s="167">
        <f t="shared" si="73"/>
        <v>0</v>
      </c>
      <c r="AC301" s="195">
        <f t="shared" si="80"/>
        <v>0</v>
      </c>
      <c r="AD301" s="192">
        <f t="shared" si="74"/>
        <v>0</v>
      </c>
      <c r="AE301" s="192">
        <f t="shared" si="75"/>
        <v>0</v>
      </c>
      <c r="AF301" s="192">
        <f t="shared" si="76"/>
        <v>0</v>
      </c>
    </row>
    <row r="302" spans="1:32" x14ac:dyDescent="0.25">
      <c r="A302" s="196" t="b">
        <f t="shared" si="67"/>
        <v>0</v>
      </c>
      <c r="B302" s="201"/>
      <c r="C302" s="202"/>
      <c r="D302" s="202"/>
      <c r="E302" s="202"/>
      <c r="F302" s="202"/>
      <c r="G302" s="201"/>
      <c r="H302" s="127" t="str">
        <f t="shared" si="77"/>
        <v>Agr ungültig</v>
      </c>
      <c r="I302" s="127" t="str">
        <f t="shared" si="78"/>
        <v>Agr ungültig</v>
      </c>
      <c r="J302" s="202" t="str">
        <f t="shared" si="79"/>
        <v>Agr ungültig</v>
      </c>
      <c r="K302" s="197" t="str">
        <f>IF(D_SAV!$C302&lt;=2005,"ja","nein")</f>
        <v>ja</v>
      </c>
      <c r="L302" s="201" t="str">
        <f>IFERROR(VLOOKUP(D_SAV!$B302,A_Stammdaten!$I$6:$K$105,3,FALSE),"")</f>
        <v/>
      </c>
      <c r="M302" s="206"/>
      <c r="N302" s="206"/>
      <c r="O302" s="207"/>
      <c r="P302" s="207"/>
      <c r="Q302" s="207"/>
      <c r="R302" s="207"/>
      <c r="S302" s="194">
        <f>IF(V302=0,0,IF(A_Stammdaten!$B$12-$C302&lt;0,0,SUM(D_SAV!P302:Q302)-D_SAV!R302))</f>
        <v>0</v>
      </c>
      <c r="T302" s="207"/>
      <c r="U302" s="194">
        <f t="shared" si="68"/>
        <v>0</v>
      </c>
      <c r="V302" s="240">
        <f>IF(OR($B302=0,$C302=0,$J302=0,$J302="Agr ungültig"),0,IF($J302="keine","keine",IF(A_Stammdaten!$B$12-$C302&lt;0,0,MAX(0,$J302-(A_Stammdaten!$B$12-D_SAV!$C302)))))</f>
        <v>0</v>
      </c>
      <c r="W302" s="167">
        <f t="shared" si="69"/>
        <v>0</v>
      </c>
      <c r="X302" s="167">
        <f t="shared" si="70"/>
        <v>0</v>
      </c>
      <c r="Y302" s="209">
        <v>1</v>
      </c>
      <c r="Z302" s="167">
        <f t="shared" si="71"/>
        <v>0</v>
      </c>
      <c r="AA302" s="167">
        <f t="shared" si="72"/>
        <v>0</v>
      </c>
      <c r="AB302" s="167">
        <f t="shared" si="73"/>
        <v>0</v>
      </c>
      <c r="AC302" s="195">
        <f t="shared" si="80"/>
        <v>0</v>
      </c>
      <c r="AD302" s="192">
        <f t="shared" si="74"/>
        <v>0</v>
      </c>
      <c r="AE302" s="192">
        <f t="shared" si="75"/>
        <v>0</v>
      </c>
      <c r="AF302" s="192">
        <f t="shared" si="76"/>
        <v>0</v>
      </c>
    </row>
    <row r="303" spans="1:32" x14ac:dyDescent="0.25">
      <c r="A303" s="196" t="b">
        <f t="shared" si="67"/>
        <v>0</v>
      </c>
      <c r="B303" s="201"/>
      <c r="C303" s="202"/>
      <c r="D303" s="202"/>
      <c r="E303" s="202"/>
      <c r="F303" s="202"/>
      <c r="G303" s="201"/>
      <c r="H303" s="127" t="str">
        <f t="shared" si="77"/>
        <v>Agr ungültig</v>
      </c>
      <c r="I303" s="127" t="str">
        <f t="shared" si="78"/>
        <v>Agr ungültig</v>
      </c>
      <c r="J303" s="202" t="str">
        <f t="shared" si="79"/>
        <v>Agr ungültig</v>
      </c>
      <c r="K303" s="197" t="str">
        <f>IF(D_SAV!$C303&lt;=2005,"ja","nein")</f>
        <v>ja</v>
      </c>
      <c r="L303" s="201" t="str">
        <f>IFERROR(VLOOKUP(D_SAV!$B303,A_Stammdaten!$I$6:$K$105,3,FALSE),"")</f>
        <v/>
      </c>
      <c r="M303" s="206"/>
      <c r="N303" s="206"/>
      <c r="O303" s="207"/>
      <c r="P303" s="207"/>
      <c r="Q303" s="207"/>
      <c r="R303" s="207"/>
      <c r="S303" s="194">
        <f>IF(V303=0,0,IF(A_Stammdaten!$B$12-$C303&lt;0,0,SUM(D_SAV!P303:Q303)-D_SAV!R303))</f>
        <v>0</v>
      </c>
      <c r="T303" s="207"/>
      <c r="U303" s="194">
        <f t="shared" si="68"/>
        <v>0</v>
      </c>
      <c r="V303" s="240">
        <f>IF(OR($B303=0,$C303=0,$J303=0,$J303="Agr ungültig"),0,IF($J303="keine","keine",IF(A_Stammdaten!$B$12-$C303&lt;0,0,MAX(0,$J303-(A_Stammdaten!$B$12-D_SAV!$C303)))))</f>
        <v>0</v>
      </c>
      <c r="W303" s="167">
        <f t="shared" si="69"/>
        <v>0</v>
      </c>
      <c r="X303" s="167">
        <f t="shared" si="70"/>
        <v>0</v>
      </c>
      <c r="Y303" s="209">
        <v>1</v>
      </c>
      <c r="Z303" s="167">
        <f t="shared" si="71"/>
        <v>0</v>
      </c>
      <c r="AA303" s="167">
        <f t="shared" si="72"/>
        <v>0</v>
      </c>
      <c r="AB303" s="167">
        <f t="shared" si="73"/>
        <v>0</v>
      </c>
      <c r="AC303" s="195">
        <f t="shared" si="80"/>
        <v>0</v>
      </c>
      <c r="AD303" s="192">
        <f t="shared" si="74"/>
        <v>0</v>
      </c>
      <c r="AE303" s="192">
        <f t="shared" si="75"/>
        <v>0</v>
      </c>
      <c r="AF303" s="192">
        <f t="shared" si="76"/>
        <v>0</v>
      </c>
    </row>
    <row r="304" spans="1:32" x14ac:dyDescent="0.25">
      <c r="A304" s="198" t="b">
        <f t="shared" si="67"/>
        <v>0</v>
      </c>
      <c r="B304" s="204"/>
      <c r="C304" s="205"/>
      <c r="D304" s="205"/>
      <c r="E304" s="205"/>
      <c r="F304" s="205"/>
      <c r="G304" s="204"/>
      <c r="H304" s="127" t="str">
        <f t="shared" si="77"/>
        <v>Agr ungültig</v>
      </c>
      <c r="I304" s="127" t="str">
        <f t="shared" si="78"/>
        <v>Agr ungültig</v>
      </c>
      <c r="J304" s="205" t="str">
        <f t="shared" si="79"/>
        <v>Agr ungültig</v>
      </c>
      <c r="K304" s="197" t="str">
        <f>IF(D_SAV!$C304&lt;=2005,"ja","nein")</f>
        <v>ja</v>
      </c>
      <c r="L304" s="204" t="str">
        <f>IFERROR(VLOOKUP(D_SAV!$B304,A_Stammdaten!$I$6:$K$105,3,FALSE),"")</f>
        <v/>
      </c>
      <c r="M304" s="208"/>
      <c r="N304" s="208"/>
      <c r="O304" s="207"/>
      <c r="P304" s="207"/>
      <c r="Q304" s="207"/>
      <c r="R304" s="207"/>
      <c r="S304" s="194">
        <f>IF(V304=0,0,IF(A_Stammdaten!$B$12-$C304&lt;0,0,SUM(D_SAV!P304:Q304)-D_SAV!R304))</f>
        <v>0</v>
      </c>
      <c r="T304" s="207"/>
      <c r="U304" s="194">
        <f t="shared" si="68"/>
        <v>0</v>
      </c>
      <c r="V304" s="240">
        <f>IF(OR($B304=0,$C304=0,$J304=0,$J304="Agr ungültig"),0,IF($J304="keine","keine",IF(A_Stammdaten!$B$12-$C304&lt;0,0,MAX(0,$J304-(A_Stammdaten!$B$12-D_SAV!$C304)))))</f>
        <v>0</v>
      </c>
      <c r="W304" s="167">
        <f t="shared" si="69"/>
        <v>0</v>
      </c>
      <c r="X304" s="167">
        <f t="shared" si="70"/>
        <v>0</v>
      </c>
      <c r="Y304" s="209">
        <v>1</v>
      </c>
      <c r="Z304" s="167">
        <f t="shared" si="71"/>
        <v>0</v>
      </c>
      <c r="AA304" s="167">
        <f t="shared" si="72"/>
        <v>0</v>
      </c>
      <c r="AB304" s="167">
        <f t="shared" si="73"/>
        <v>0</v>
      </c>
      <c r="AC304" s="195">
        <f t="shared" si="80"/>
        <v>0</v>
      </c>
      <c r="AD304" s="192">
        <f t="shared" si="74"/>
        <v>0</v>
      </c>
      <c r="AE304" s="192">
        <f t="shared" si="75"/>
        <v>0</v>
      </c>
      <c r="AF304" s="192">
        <f t="shared" si="76"/>
        <v>0</v>
      </c>
    </row>
    <row r="305" spans="1:32" x14ac:dyDescent="0.25">
      <c r="A305" s="196" t="b">
        <f t="shared" si="67"/>
        <v>0</v>
      </c>
      <c r="B305" s="201"/>
      <c r="C305" s="202"/>
      <c r="D305" s="202"/>
      <c r="E305" s="202"/>
      <c r="F305" s="202"/>
      <c r="G305" s="201"/>
      <c r="H305" s="127" t="str">
        <f t="shared" si="77"/>
        <v>Agr ungültig</v>
      </c>
      <c r="I305" s="127" t="str">
        <f t="shared" si="78"/>
        <v>Agr ungültig</v>
      </c>
      <c r="J305" s="202" t="str">
        <f t="shared" si="79"/>
        <v>Agr ungültig</v>
      </c>
      <c r="K305" s="197" t="str">
        <f>IF(D_SAV!$C305&lt;=2005,"ja","nein")</f>
        <v>ja</v>
      </c>
      <c r="L305" s="201" t="str">
        <f>IFERROR(VLOOKUP(D_SAV!$B305,A_Stammdaten!$I$6:$K$105,3,FALSE),"")</f>
        <v/>
      </c>
      <c r="M305" s="206"/>
      <c r="N305" s="206"/>
      <c r="O305" s="207"/>
      <c r="P305" s="207"/>
      <c r="Q305" s="207"/>
      <c r="R305" s="207"/>
      <c r="S305" s="194">
        <f>IF(V305=0,0,IF(A_Stammdaten!$B$12-$C305&lt;0,0,SUM(D_SAV!P305:Q305)-D_SAV!R305))</f>
        <v>0</v>
      </c>
      <c r="T305" s="207"/>
      <c r="U305" s="194">
        <f t="shared" si="68"/>
        <v>0</v>
      </c>
      <c r="V305" s="240">
        <f>IF(OR($B305=0,$C305=0,$J305=0,$J305="Agr ungültig"),0,IF($J305="keine","keine",IF(A_Stammdaten!$B$12-$C305&lt;0,0,MAX(0,$J305-(A_Stammdaten!$B$12-D_SAV!$C305)))))</f>
        <v>0</v>
      </c>
      <c r="W305" s="167">
        <f t="shared" si="69"/>
        <v>0</v>
      </c>
      <c r="X305" s="167">
        <f t="shared" si="70"/>
        <v>0</v>
      </c>
      <c r="Y305" s="209">
        <v>1</v>
      </c>
      <c r="Z305" s="167">
        <f t="shared" si="71"/>
        <v>0</v>
      </c>
      <c r="AA305" s="167">
        <f t="shared" si="72"/>
        <v>0</v>
      </c>
      <c r="AB305" s="167">
        <f t="shared" si="73"/>
        <v>0</v>
      </c>
      <c r="AC305" s="195">
        <f t="shared" si="80"/>
        <v>0</v>
      </c>
      <c r="AD305" s="192">
        <f t="shared" si="74"/>
        <v>0</v>
      </c>
      <c r="AE305" s="192">
        <f t="shared" si="75"/>
        <v>0</v>
      </c>
      <c r="AF305" s="192">
        <f t="shared" si="76"/>
        <v>0</v>
      </c>
    </row>
    <row r="306" spans="1:32" x14ac:dyDescent="0.25">
      <c r="A306" s="196" t="b">
        <f t="shared" si="67"/>
        <v>0</v>
      </c>
      <c r="B306" s="201"/>
      <c r="C306" s="202"/>
      <c r="D306" s="202"/>
      <c r="E306" s="202"/>
      <c r="F306" s="202"/>
      <c r="G306" s="201"/>
      <c r="H306" s="127" t="str">
        <f t="shared" si="77"/>
        <v>Agr ungültig</v>
      </c>
      <c r="I306" s="127" t="str">
        <f t="shared" si="78"/>
        <v>Agr ungültig</v>
      </c>
      <c r="J306" s="202" t="str">
        <f t="shared" si="79"/>
        <v>Agr ungültig</v>
      </c>
      <c r="K306" s="197" t="str">
        <f>IF(D_SAV!$C306&lt;=2005,"ja","nein")</f>
        <v>ja</v>
      </c>
      <c r="L306" s="201" t="str">
        <f>IFERROR(VLOOKUP(D_SAV!$B306,A_Stammdaten!$I$6:$K$105,3,FALSE),"")</f>
        <v/>
      </c>
      <c r="M306" s="206"/>
      <c r="N306" s="206"/>
      <c r="O306" s="207"/>
      <c r="P306" s="207"/>
      <c r="Q306" s="207"/>
      <c r="R306" s="207"/>
      <c r="S306" s="194">
        <f>IF(V306=0,0,IF(A_Stammdaten!$B$12-$C306&lt;0,0,SUM(D_SAV!P306:Q306)-D_SAV!R306))</f>
        <v>0</v>
      </c>
      <c r="T306" s="207"/>
      <c r="U306" s="194">
        <f t="shared" si="68"/>
        <v>0</v>
      </c>
      <c r="V306" s="240">
        <f>IF(OR($B306=0,$C306=0,$J306=0,$J306="Agr ungültig"),0,IF($J306="keine","keine",IF(A_Stammdaten!$B$12-$C306&lt;0,0,MAX(0,$J306-(A_Stammdaten!$B$12-D_SAV!$C306)))))</f>
        <v>0</v>
      </c>
      <c r="W306" s="167">
        <f t="shared" si="69"/>
        <v>0</v>
      </c>
      <c r="X306" s="167">
        <f t="shared" si="70"/>
        <v>0</v>
      </c>
      <c r="Y306" s="209">
        <v>1</v>
      </c>
      <c r="Z306" s="167">
        <f t="shared" si="71"/>
        <v>0</v>
      </c>
      <c r="AA306" s="167">
        <f t="shared" si="72"/>
        <v>0</v>
      </c>
      <c r="AB306" s="167">
        <f t="shared" si="73"/>
        <v>0</v>
      </c>
      <c r="AC306" s="195">
        <f t="shared" si="80"/>
        <v>0</v>
      </c>
      <c r="AD306" s="192">
        <f t="shared" si="74"/>
        <v>0</v>
      </c>
      <c r="AE306" s="192">
        <f t="shared" si="75"/>
        <v>0</v>
      </c>
      <c r="AF306" s="192">
        <f t="shared" si="76"/>
        <v>0</v>
      </c>
    </row>
    <row r="307" spans="1:32" x14ac:dyDescent="0.25">
      <c r="A307" s="198" t="b">
        <f t="shared" si="67"/>
        <v>0</v>
      </c>
      <c r="B307" s="204"/>
      <c r="C307" s="205"/>
      <c r="D307" s="205"/>
      <c r="E307" s="205"/>
      <c r="F307" s="205"/>
      <c r="G307" s="204"/>
      <c r="H307" s="127" t="str">
        <f t="shared" si="77"/>
        <v>Agr ungültig</v>
      </c>
      <c r="I307" s="127" t="str">
        <f t="shared" si="78"/>
        <v>Agr ungültig</v>
      </c>
      <c r="J307" s="205" t="str">
        <f t="shared" si="79"/>
        <v>Agr ungültig</v>
      </c>
      <c r="K307" s="197" t="str">
        <f>IF(D_SAV!$C307&lt;=2005,"ja","nein")</f>
        <v>ja</v>
      </c>
      <c r="L307" s="204" t="str">
        <f>IFERROR(VLOOKUP(D_SAV!$B307,A_Stammdaten!$I$6:$K$105,3,FALSE),"")</f>
        <v/>
      </c>
      <c r="M307" s="208"/>
      <c r="N307" s="208"/>
      <c r="O307" s="207"/>
      <c r="P307" s="207"/>
      <c r="Q307" s="207"/>
      <c r="R307" s="207"/>
      <c r="S307" s="194">
        <f>IF(V307=0,0,IF(A_Stammdaten!$B$12-$C307&lt;0,0,SUM(D_SAV!P307:Q307)-D_SAV!R307))</f>
        <v>0</v>
      </c>
      <c r="T307" s="207"/>
      <c r="U307" s="194">
        <f t="shared" si="68"/>
        <v>0</v>
      </c>
      <c r="V307" s="240">
        <f>IF(OR($B307=0,$C307=0,$J307=0,$J307="Agr ungültig"),0,IF($J307="keine","keine",IF(A_Stammdaten!$B$12-$C307&lt;0,0,MAX(0,$J307-(A_Stammdaten!$B$12-D_SAV!$C307)))))</f>
        <v>0</v>
      </c>
      <c r="W307" s="167">
        <f t="shared" si="69"/>
        <v>0</v>
      </c>
      <c r="X307" s="167">
        <f t="shared" si="70"/>
        <v>0</v>
      </c>
      <c r="Y307" s="209">
        <v>1</v>
      </c>
      <c r="Z307" s="167">
        <f t="shared" si="71"/>
        <v>0</v>
      </c>
      <c r="AA307" s="167">
        <f t="shared" si="72"/>
        <v>0</v>
      </c>
      <c r="AB307" s="167">
        <f t="shared" si="73"/>
        <v>0</v>
      </c>
      <c r="AC307" s="195">
        <f t="shared" si="80"/>
        <v>0</v>
      </c>
      <c r="AD307" s="192">
        <f t="shared" si="74"/>
        <v>0</v>
      </c>
      <c r="AE307" s="192">
        <f t="shared" si="75"/>
        <v>0</v>
      </c>
      <c r="AF307" s="192">
        <f t="shared" si="76"/>
        <v>0</v>
      </c>
    </row>
    <row r="308" spans="1:32" x14ac:dyDescent="0.25">
      <c r="A308" s="196" t="b">
        <f t="shared" si="67"/>
        <v>0</v>
      </c>
      <c r="B308" s="201"/>
      <c r="C308" s="202"/>
      <c r="D308" s="202"/>
      <c r="E308" s="202"/>
      <c r="F308" s="202"/>
      <c r="G308" s="201"/>
      <c r="H308" s="127" t="str">
        <f t="shared" si="77"/>
        <v>Agr ungültig</v>
      </c>
      <c r="I308" s="127" t="str">
        <f t="shared" si="78"/>
        <v>Agr ungültig</v>
      </c>
      <c r="J308" s="202" t="str">
        <f t="shared" si="79"/>
        <v>Agr ungültig</v>
      </c>
      <c r="K308" s="197" t="str">
        <f>IF(D_SAV!$C308&lt;=2005,"ja","nein")</f>
        <v>ja</v>
      </c>
      <c r="L308" s="201" t="str">
        <f>IFERROR(VLOOKUP(D_SAV!$B308,A_Stammdaten!$I$6:$K$105,3,FALSE),"")</f>
        <v/>
      </c>
      <c r="M308" s="206"/>
      <c r="N308" s="206"/>
      <c r="O308" s="207"/>
      <c r="P308" s="207"/>
      <c r="Q308" s="207"/>
      <c r="R308" s="207"/>
      <c r="S308" s="194">
        <f>IF(V308=0,0,IF(A_Stammdaten!$B$12-$C308&lt;0,0,SUM(D_SAV!P308:Q308)-D_SAV!R308))</f>
        <v>0</v>
      </c>
      <c r="T308" s="207"/>
      <c r="U308" s="194">
        <f t="shared" si="68"/>
        <v>0</v>
      </c>
      <c r="V308" s="240">
        <f>IF(OR($B308=0,$C308=0,$J308=0,$J308="Agr ungültig"),0,IF($J308="keine","keine",IF(A_Stammdaten!$B$12-$C308&lt;0,0,MAX(0,$J308-(A_Stammdaten!$B$12-D_SAV!$C308)))))</f>
        <v>0</v>
      </c>
      <c r="W308" s="167">
        <f t="shared" si="69"/>
        <v>0</v>
      </c>
      <c r="X308" s="167">
        <f t="shared" si="70"/>
        <v>0</v>
      </c>
      <c r="Y308" s="209">
        <v>1</v>
      </c>
      <c r="Z308" s="167">
        <f t="shared" si="71"/>
        <v>0</v>
      </c>
      <c r="AA308" s="167">
        <f t="shared" si="72"/>
        <v>0</v>
      </c>
      <c r="AB308" s="167">
        <f t="shared" si="73"/>
        <v>0</v>
      </c>
      <c r="AC308" s="195">
        <f t="shared" si="80"/>
        <v>0</v>
      </c>
      <c r="AD308" s="192">
        <f t="shared" si="74"/>
        <v>0</v>
      </c>
      <c r="AE308" s="192">
        <f t="shared" si="75"/>
        <v>0</v>
      </c>
      <c r="AF308" s="192">
        <f t="shared" si="76"/>
        <v>0</v>
      </c>
    </row>
    <row r="309" spans="1:32" x14ac:dyDescent="0.25">
      <c r="A309" s="196" t="b">
        <f t="shared" si="67"/>
        <v>0</v>
      </c>
      <c r="B309" s="201"/>
      <c r="C309" s="202"/>
      <c r="D309" s="202"/>
      <c r="E309" s="202"/>
      <c r="F309" s="202"/>
      <c r="G309" s="201"/>
      <c r="H309" s="127" t="str">
        <f t="shared" si="77"/>
        <v>Agr ungültig</v>
      </c>
      <c r="I309" s="127" t="str">
        <f t="shared" si="78"/>
        <v>Agr ungültig</v>
      </c>
      <c r="J309" s="202" t="str">
        <f t="shared" si="79"/>
        <v>Agr ungültig</v>
      </c>
      <c r="K309" s="197" t="str">
        <f>IF(D_SAV!$C309&lt;=2005,"ja","nein")</f>
        <v>ja</v>
      </c>
      <c r="L309" s="201" t="str">
        <f>IFERROR(VLOOKUP(D_SAV!$B309,A_Stammdaten!$I$6:$K$105,3,FALSE),"")</f>
        <v/>
      </c>
      <c r="M309" s="206"/>
      <c r="N309" s="206"/>
      <c r="O309" s="207"/>
      <c r="P309" s="207"/>
      <c r="Q309" s="207"/>
      <c r="R309" s="207"/>
      <c r="S309" s="194">
        <f>IF(V309=0,0,IF(A_Stammdaten!$B$12-$C309&lt;0,0,SUM(D_SAV!P309:Q309)-D_SAV!R309))</f>
        <v>0</v>
      </c>
      <c r="T309" s="207"/>
      <c r="U309" s="194">
        <f t="shared" si="68"/>
        <v>0</v>
      </c>
      <c r="V309" s="240">
        <f>IF(OR($B309=0,$C309=0,$J309=0,$J309="Agr ungültig"),0,IF($J309="keine","keine",IF(A_Stammdaten!$B$12-$C309&lt;0,0,MAX(0,$J309-(A_Stammdaten!$B$12-D_SAV!$C309)))))</f>
        <v>0</v>
      </c>
      <c r="W309" s="167">
        <f t="shared" si="69"/>
        <v>0</v>
      </c>
      <c r="X309" s="167">
        <f t="shared" si="70"/>
        <v>0</v>
      </c>
      <c r="Y309" s="209">
        <v>1</v>
      </c>
      <c r="Z309" s="167">
        <f t="shared" si="71"/>
        <v>0</v>
      </c>
      <c r="AA309" s="167">
        <f t="shared" si="72"/>
        <v>0</v>
      </c>
      <c r="AB309" s="167">
        <f t="shared" si="73"/>
        <v>0</v>
      </c>
      <c r="AC309" s="195">
        <f t="shared" si="80"/>
        <v>0</v>
      </c>
      <c r="AD309" s="192">
        <f t="shared" si="74"/>
        <v>0</v>
      </c>
      <c r="AE309" s="192">
        <f t="shared" si="75"/>
        <v>0</v>
      </c>
      <c r="AF309" s="192">
        <f t="shared" si="76"/>
        <v>0</v>
      </c>
    </row>
    <row r="310" spans="1:32" x14ac:dyDescent="0.25">
      <c r="A310" s="198" t="b">
        <f t="shared" si="67"/>
        <v>0</v>
      </c>
      <c r="B310" s="204"/>
      <c r="C310" s="205"/>
      <c r="D310" s="205"/>
      <c r="E310" s="205"/>
      <c r="F310" s="205"/>
      <c r="G310" s="204"/>
      <c r="H310" s="127" t="str">
        <f t="shared" si="77"/>
        <v>Agr ungültig</v>
      </c>
      <c r="I310" s="127" t="str">
        <f t="shared" si="78"/>
        <v>Agr ungültig</v>
      </c>
      <c r="J310" s="205" t="str">
        <f t="shared" si="79"/>
        <v>Agr ungültig</v>
      </c>
      <c r="K310" s="197" t="str">
        <f>IF(D_SAV!$C310&lt;=2005,"ja","nein")</f>
        <v>ja</v>
      </c>
      <c r="L310" s="204" t="str">
        <f>IFERROR(VLOOKUP(D_SAV!$B310,A_Stammdaten!$I$6:$K$105,3,FALSE),"")</f>
        <v/>
      </c>
      <c r="M310" s="208"/>
      <c r="N310" s="208"/>
      <c r="O310" s="207"/>
      <c r="P310" s="207"/>
      <c r="Q310" s="207"/>
      <c r="R310" s="207"/>
      <c r="S310" s="194">
        <f>IF(V310=0,0,IF(A_Stammdaten!$B$12-$C310&lt;0,0,SUM(D_SAV!P310:Q310)-D_SAV!R310))</f>
        <v>0</v>
      </c>
      <c r="T310" s="207"/>
      <c r="U310" s="194">
        <f t="shared" si="68"/>
        <v>0</v>
      </c>
      <c r="V310" s="240">
        <f>IF(OR($B310=0,$C310=0,$J310=0,$J310="Agr ungültig"),0,IF($J310="keine","keine",IF(A_Stammdaten!$B$12-$C310&lt;0,0,MAX(0,$J310-(A_Stammdaten!$B$12-D_SAV!$C310)))))</f>
        <v>0</v>
      </c>
      <c r="W310" s="167">
        <f t="shared" si="69"/>
        <v>0</v>
      </c>
      <c r="X310" s="167">
        <f t="shared" si="70"/>
        <v>0</v>
      </c>
      <c r="Y310" s="209">
        <v>1</v>
      </c>
      <c r="Z310" s="167">
        <f t="shared" si="71"/>
        <v>0</v>
      </c>
      <c r="AA310" s="167">
        <f t="shared" si="72"/>
        <v>0</v>
      </c>
      <c r="AB310" s="167">
        <f t="shared" si="73"/>
        <v>0</v>
      </c>
      <c r="AC310" s="195">
        <f t="shared" si="80"/>
        <v>0</v>
      </c>
      <c r="AD310" s="192">
        <f t="shared" si="74"/>
        <v>0</v>
      </c>
      <c r="AE310" s="192">
        <f t="shared" si="75"/>
        <v>0</v>
      </c>
      <c r="AF310" s="192">
        <f t="shared" si="76"/>
        <v>0</v>
      </c>
    </row>
    <row r="311" spans="1:32" x14ac:dyDescent="0.25">
      <c r="A311" s="196" t="b">
        <f t="shared" si="67"/>
        <v>0</v>
      </c>
      <c r="B311" s="201"/>
      <c r="C311" s="202"/>
      <c r="D311" s="202"/>
      <c r="E311" s="202"/>
      <c r="F311" s="202"/>
      <c r="G311" s="201"/>
      <c r="H311" s="127" t="str">
        <f t="shared" si="77"/>
        <v>Agr ungültig</v>
      </c>
      <c r="I311" s="127" t="str">
        <f t="shared" si="78"/>
        <v>Agr ungültig</v>
      </c>
      <c r="J311" s="202" t="str">
        <f t="shared" si="79"/>
        <v>Agr ungültig</v>
      </c>
      <c r="K311" s="197" t="str">
        <f>IF(D_SAV!$C311&lt;=2005,"ja","nein")</f>
        <v>ja</v>
      </c>
      <c r="L311" s="201" t="str">
        <f>IFERROR(VLOOKUP(D_SAV!$B311,A_Stammdaten!$I$6:$K$105,3,FALSE),"")</f>
        <v/>
      </c>
      <c r="M311" s="206"/>
      <c r="N311" s="206"/>
      <c r="O311" s="207"/>
      <c r="P311" s="207"/>
      <c r="Q311" s="207"/>
      <c r="R311" s="207"/>
      <c r="S311" s="194">
        <f>IF(V311=0,0,IF(A_Stammdaten!$B$12-$C311&lt;0,0,SUM(D_SAV!P311:Q311)-D_SAV!R311))</f>
        <v>0</v>
      </c>
      <c r="T311" s="207"/>
      <c r="U311" s="194">
        <f t="shared" si="68"/>
        <v>0</v>
      </c>
      <c r="V311" s="240">
        <f>IF(OR($B311=0,$C311=0,$J311=0,$J311="Agr ungültig"),0,IF($J311="keine","keine",IF(A_Stammdaten!$B$12-$C311&lt;0,0,MAX(0,$J311-(A_Stammdaten!$B$12-D_SAV!$C311)))))</f>
        <v>0</v>
      </c>
      <c r="W311" s="167">
        <f t="shared" si="69"/>
        <v>0</v>
      </c>
      <c r="X311" s="167">
        <f t="shared" si="70"/>
        <v>0</v>
      </c>
      <c r="Y311" s="209">
        <v>1</v>
      </c>
      <c r="Z311" s="167">
        <f t="shared" si="71"/>
        <v>0</v>
      </c>
      <c r="AA311" s="167">
        <f t="shared" si="72"/>
        <v>0</v>
      </c>
      <c r="AB311" s="167">
        <f t="shared" si="73"/>
        <v>0</v>
      </c>
      <c r="AC311" s="195">
        <f t="shared" si="80"/>
        <v>0</v>
      </c>
      <c r="AD311" s="192">
        <f t="shared" si="74"/>
        <v>0</v>
      </c>
      <c r="AE311" s="192">
        <f t="shared" si="75"/>
        <v>0</v>
      </c>
      <c r="AF311" s="192">
        <f t="shared" si="76"/>
        <v>0</v>
      </c>
    </row>
    <row r="312" spans="1:32" x14ac:dyDescent="0.25">
      <c r="A312" s="196" t="b">
        <f t="shared" si="67"/>
        <v>0</v>
      </c>
      <c r="B312" s="201"/>
      <c r="C312" s="202"/>
      <c r="D312" s="202"/>
      <c r="E312" s="202"/>
      <c r="F312" s="202"/>
      <c r="G312" s="201"/>
      <c r="H312" s="127" t="str">
        <f t="shared" si="77"/>
        <v>Agr ungültig</v>
      </c>
      <c r="I312" s="127" t="str">
        <f t="shared" si="78"/>
        <v>Agr ungültig</v>
      </c>
      <c r="J312" s="202" t="str">
        <f t="shared" si="79"/>
        <v>Agr ungültig</v>
      </c>
      <c r="K312" s="197" t="str">
        <f>IF(D_SAV!$C312&lt;=2005,"ja","nein")</f>
        <v>ja</v>
      </c>
      <c r="L312" s="201" t="str">
        <f>IFERROR(VLOOKUP(D_SAV!$B312,A_Stammdaten!$I$6:$K$105,3,FALSE),"")</f>
        <v/>
      </c>
      <c r="M312" s="206"/>
      <c r="N312" s="206"/>
      <c r="O312" s="207"/>
      <c r="P312" s="207"/>
      <c r="Q312" s="207"/>
      <c r="R312" s="207"/>
      <c r="S312" s="194">
        <f>IF(V312=0,0,IF(A_Stammdaten!$B$12-$C312&lt;0,0,SUM(D_SAV!P312:Q312)-D_SAV!R312))</f>
        <v>0</v>
      </c>
      <c r="T312" s="207"/>
      <c r="U312" s="194">
        <f t="shared" si="68"/>
        <v>0</v>
      </c>
      <c r="V312" s="240">
        <f>IF(OR($B312=0,$C312=0,$J312=0,$J312="Agr ungültig"),0,IF($J312="keine","keine",IF(A_Stammdaten!$B$12-$C312&lt;0,0,MAX(0,$J312-(A_Stammdaten!$B$12-D_SAV!$C312)))))</f>
        <v>0</v>
      </c>
      <c r="W312" s="167">
        <f t="shared" si="69"/>
        <v>0</v>
      </c>
      <c r="X312" s="167">
        <f t="shared" si="70"/>
        <v>0</v>
      </c>
      <c r="Y312" s="209">
        <v>1</v>
      </c>
      <c r="Z312" s="167">
        <f t="shared" si="71"/>
        <v>0</v>
      </c>
      <c r="AA312" s="167">
        <f t="shared" si="72"/>
        <v>0</v>
      </c>
      <c r="AB312" s="167">
        <f t="shared" si="73"/>
        <v>0</v>
      </c>
      <c r="AC312" s="195">
        <f t="shared" si="80"/>
        <v>0</v>
      </c>
      <c r="AD312" s="192">
        <f t="shared" si="74"/>
        <v>0</v>
      </c>
      <c r="AE312" s="192">
        <f t="shared" si="75"/>
        <v>0</v>
      </c>
      <c r="AF312" s="192">
        <f t="shared" si="76"/>
        <v>0</v>
      </c>
    </row>
    <row r="313" spans="1:32" x14ac:dyDescent="0.25">
      <c r="A313" s="198" t="b">
        <f t="shared" si="67"/>
        <v>0</v>
      </c>
      <c r="B313" s="204"/>
      <c r="C313" s="205"/>
      <c r="D313" s="205"/>
      <c r="E313" s="205"/>
      <c r="F313" s="205"/>
      <c r="G313" s="204"/>
      <c r="H313" s="127" t="str">
        <f t="shared" si="77"/>
        <v>Agr ungültig</v>
      </c>
      <c r="I313" s="127" t="str">
        <f t="shared" si="78"/>
        <v>Agr ungültig</v>
      </c>
      <c r="J313" s="205" t="str">
        <f t="shared" si="79"/>
        <v>Agr ungültig</v>
      </c>
      <c r="K313" s="197" t="str">
        <f>IF(D_SAV!$C313&lt;=2005,"ja","nein")</f>
        <v>ja</v>
      </c>
      <c r="L313" s="204" t="str">
        <f>IFERROR(VLOOKUP(D_SAV!$B313,A_Stammdaten!$I$6:$K$105,3,FALSE),"")</f>
        <v/>
      </c>
      <c r="M313" s="208"/>
      <c r="N313" s="208"/>
      <c r="O313" s="207"/>
      <c r="P313" s="207"/>
      <c r="Q313" s="207"/>
      <c r="R313" s="207"/>
      <c r="S313" s="194">
        <f>IF(V313=0,0,IF(A_Stammdaten!$B$12-$C313&lt;0,0,SUM(D_SAV!P313:Q313)-D_SAV!R313))</f>
        <v>0</v>
      </c>
      <c r="T313" s="207"/>
      <c r="U313" s="194">
        <f t="shared" si="68"/>
        <v>0</v>
      </c>
      <c r="V313" s="240">
        <f>IF(OR($B313=0,$C313=0,$J313=0,$J313="Agr ungültig"),0,IF($J313="keine","keine",IF(A_Stammdaten!$B$12-$C313&lt;0,0,MAX(0,$J313-(A_Stammdaten!$B$12-D_SAV!$C313)))))</f>
        <v>0</v>
      </c>
      <c r="W313" s="167">
        <f t="shared" si="69"/>
        <v>0</v>
      </c>
      <c r="X313" s="167">
        <f t="shared" si="70"/>
        <v>0</v>
      </c>
      <c r="Y313" s="209">
        <v>1</v>
      </c>
      <c r="Z313" s="167">
        <f t="shared" si="71"/>
        <v>0</v>
      </c>
      <c r="AA313" s="167">
        <f t="shared" si="72"/>
        <v>0</v>
      </c>
      <c r="AB313" s="167">
        <f t="shared" si="73"/>
        <v>0</v>
      </c>
      <c r="AC313" s="195">
        <f t="shared" si="80"/>
        <v>0</v>
      </c>
      <c r="AD313" s="192">
        <f t="shared" si="74"/>
        <v>0</v>
      </c>
      <c r="AE313" s="192">
        <f t="shared" si="75"/>
        <v>0</v>
      </c>
      <c r="AF313" s="192">
        <f t="shared" si="76"/>
        <v>0</v>
      </c>
    </row>
    <row r="314" spans="1:32" x14ac:dyDescent="0.25">
      <c r="A314" s="196" t="b">
        <f t="shared" si="67"/>
        <v>0</v>
      </c>
      <c r="B314" s="201"/>
      <c r="C314" s="202"/>
      <c r="D314" s="202"/>
      <c r="E314" s="202"/>
      <c r="F314" s="202"/>
      <c r="G314" s="201"/>
      <c r="H314" s="127" t="str">
        <f t="shared" si="77"/>
        <v>Agr ungültig</v>
      </c>
      <c r="I314" s="127" t="str">
        <f t="shared" si="78"/>
        <v>Agr ungültig</v>
      </c>
      <c r="J314" s="202" t="str">
        <f t="shared" si="79"/>
        <v>Agr ungültig</v>
      </c>
      <c r="K314" s="197" t="str">
        <f>IF(D_SAV!$C314&lt;=2005,"ja","nein")</f>
        <v>ja</v>
      </c>
      <c r="L314" s="201" t="str">
        <f>IFERROR(VLOOKUP(D_SAV!$B314,A_Stammdaten!$I$6:$K$105,3,FALSE),"")</f>
        <v/>
      </c>
      <c r="M314" s="206"/>
      <c r="N314" s="206"/>
      <c r="O314" s="207"/>
      <c r="P314" s="207"/>
      <c r="Q314" s="207"/>
      <c r="R314" s="207"/>
      <c r="S314" s="194">
        <f>IF(V314=0,0,IF(A_Stammdaten!$B$12-$C314&lt;0,0,SUM(D_SAV!P314:Q314)-D_SAV!R314))</f>
        <v>0</v>
      </c>
      <c r="T314" s="207"/>
      <c r="U314" s="194">
        <f t="shared" si="68"/>
        <v>0</v>
      </c>
      <c r="V314" s="240">
        <f>IF(OR($B314=0,$C314=0,$J314=0,$J314="Agr ungültig"),0,IF($J314="keine","keine",IF(A_Stammdaten!$B$12-$C314&lt;0,0,MAX(0,$J314-(A_Stammdaten!$B$12-D_SAV!$C314)))))</f>
        <v>0</v>
      </c>
      <c r="W314" s="167">
        <f t="shared" si="69"/>
        <v>0</v>
      </c>
      <c r="X314" s="167">
        <f t="shared" si="70"/>
        <v>0</v>
      </c>
      <c r="Y314" s="209">
        <v>1</v>
      </c>
      <c r="Z314" s="167">
        <f t="shared" si="71"/>
        <v>0</v>
      </c>
      <c r="AA314" s="167">
        <f t="shared" si="72"/>
        <v>0</v>
      </c>
      <c r="AB314" s="167">
        <f t="shared" si="73"/>
        <v>0</v>
      </c>
      <c r="AC314" s="195">
        <f t="shared" si="80"/>
        <v>0</v>
      </c>
      <c r="AD314" s="192">
        <f t="shared" si="74"/>
        <v>0</v>
      </c>
      <c r="AE314" s="192">
        <f t="shared" si="75"/>
        <v>0</v>
      </c>
      <c r="AF314" s="192">
        <f t="shared" si="76"/>
        <v>0</v>
      </c>
    </row>
    <row r="315" spans="1:32" x14ac:dyDescent="0.25">
      <c r="A315" s="196" t="b">
        <f t="shared" ref="A315:A378" si="81">IF(AND(B315&lt;&gt;0,C315&lt;&gt;0),IF(D315&lt;&gt;0,CONCATENATE(B315,"-",C315,"-",D315),CONCATENATE(B315,"-",C315)))</f>
        <v>0</v>
      </c>
      <c r="B315" s="201"/>
      <c r="C315" s="202"/>
      <c r="D315" s="202"/>
      <c r="E315" s="202"/>
      <c r="F315" s="202"/>
      <c r="G315" s="201"/>
      <c r="H315" s="127" t="str">
        <f t="shared" si="77"/>
        <v>Agr ungültig</v>
      </c>
      <c r="I315" s="127" t="str">
        <f t="shared" si="78"/>
        <v>Agr ungültig</v>
      </c>
      <c r="J315" s="202" t="str">
        <f t="shared" si="79"/>
        <v>Agr ungültig</v>
      </c>
      <c r="K315" s="197" t="str">
        <f>IF(D_SAV!$C315&lt;=2005,"ja","nein")</f>
        <v>ja</v>
      </c>
      <c r="L315" s="201" t="str">
        <f>IFERROR(VLOOKUP(D_SAV!$B315,A_Stammdaten!$I$6:$K$105,3,FALSE),"")</f>
        <v/>
      </c>
      <c r="M315" s="206"/>
      <c r="N315" s="206"/>
      <c r="O315" s="207"/>
      <c r="P315" s="207"/>
      <c r="Q315" s="207"/>
      <c r="R315" s="207"/>
      <c r="S315" s="194">
        <f>IF(V315=0,0,IF(A_Stammdaten!$B$12-$C315&lt;0,0,SUM(D_SAV!P315:Q315)-D_SAV!R315))</f>
        <v>0</v>
      </c>
      <c r="T315" s="207"/>
      <c r="U315" s="194">
        <f t="shared" ref="U315:U378" si="82">IF(OR(G315="Anlagen im Bau/geleistete Anzahlungen des Sachanlagevermögens",G315="geleistete Anzahlungen des immateriellen Vermögens"),S315,S315+T315)</f>
        <v>0</v>
      </c>
      <c r="V315" s="240">
        <f>IF(OR($B315=0,$C315=0,$J315=0,$J315="Agr ungültig"),0,IF($J315="keine","keine",IF(A_Stammdaten!$B$12-$C315&lt;0,0,MAX(0,$J315-(A_Stammdaten!$B$12-D_SAV!$C315)))))</f>
        <v>0</v>
      </c>
      <c r="W315" s="167">
        <f t="shared" ref="W315:W378" si="83">IF(G315="Anlagen im Bau/geleistete Anzahlungen des Sachanlagevermögens",0,S315+T315-X315)</f>
        <v>0</v>
      </c>
      <c r="X315" s="167">
        <f t="shared" ref="X315:X378" si="84">IF(V315=0,0,IF(V315="keine",S315+T315,(S315+T315)/V315*(V315-1)))</f>
        <v>0</v>
      </c>
      <c r="Y315" s="209">
        <v>1</v>
      </c>
      <c r="Z315" s="167">
        <f t="shared" ref="Z315:Z378" si="85">S315*Y315</f>
        <v>0</v>
      </c>
      <c r="AA315" s="167">
        <f t="shared" ref="AA315:AA378" si="86">W315*Y315</f>
        <v>0</v>
      </c>
      <c r="AB315" s="167">
        <f t="shared" ref="AB315:AB378" si="87">X315*Y315</f>
        <v>0</v>
      </c>
      <c r="AC315" s="195">
        <f t="shared" si="80"/>
        <v>0</v>
      </c>
      <c r="AD315" s="192">
        <f t="shared" ref="AD315:AD378" si="88">$AC315*Z315</f>
        <v>0</v>
      </c>
      <c r="AE315" s="192">
        <f t="shared" ref="AE315:AE378" si="89">$AC315*AA315</f>
        <v>0</v>
      </c>
      <c r="AF315" s="192">
        <f t="shared" ref="AF315:AF378" si="90">$AC315*AB315</f>
        <v>0</v>
      </c>
    </row>
    <row r="316" spans="1:32" x14ac:dyDescent="0.25">
      <c r="A316" s="198" t="b">
        <f t="shared" si="81"/>
        <v>0</v>
      </c>
      <c r="B316" s="204"/>
      <c r="C316" s="205"/>
      <c r="D316" s="205"/>
      <c r="E316" s="205"/>
      <c r="F316" s="205"/>
      <c r="G316" s="204"/>
      <c r="H316" s="127" t="str">
        <f t="shared" si="77"/>
        <v>Agr ungültig</v>
      </c>
      <c r="I316" s="127" t="str">
        <f t="shared" si="78"/>
        <v>Agr ungültig</v>
      </c>
      <c r="J316" s="205" t="str">
        <f t="shared" si="79"/>
        <v>Agr ungültig</v>
      </c>
      <c r="K316" s="197" t="str">
        <f>IF(D_SAV!$C316&lt;=2005,"ja","nein")</f>
        <v>ja</v>
      </c>
      <c r="L316" s="204" t="str">
        <f>IFERROR(VLOOKUP(D_SAV!$B316,A_Stammdaten!$I$6:$K$105,3,FALSE),"")</f>
        <v/>
      </c>
      <c r="M316" s="208"/>
      <c r="N316" s="208"/>
      <c r="O316" s="207"/>
      <c r="P316" s="207"/>
      <c r="Q316" s="207"/>
      <c r="R316" s="207"/>
      <c r="S316" s="194">
        <f>IF(V316=0,0,IF(A_Stammdaten!$B$12-$C316&lt;0,0,SUM(D_SAV!P316:Q316)-D_SAV!R316))</f>
        <v>0</v>
      </c>
      <c r="T316" s="207"/>
      <c r="U316" s="194">
        <f t="shared" si="82"/>
        <v>0</v>
      </c>
      <c r="V316" s="240">
        <f>IF(OR($B316=0,$C316=0,$J316=0,$J316="Agr ungültig"),0,IF($J316="keine","keine",IF(A_Stammdaten!$B$12-$C316&lt;0,0,MAX(0,$J316-(A_Stammdaten!$B$12-D_SAV!$C316)))))</f>
        <v>0</v>
      </c>
      <c r="W316" s="167">
        <f t="shared" si="83"/>
        <v>0</v>
      </c>
      <c r="X316" s="167">
        <f t="shared" si="84"/>
        <v>0</v>
      </c>
      <c r="Y316" s="209">
        <v>1</v>
      </c>
      <c r="Z316" s="167">
        <f t="shared" si="85"/>
        <v>0</v>
      </c>
      <c r="AA316" s="167">
        <f t="shared" si="86"/>
        <v>0</v>
      </c>
      <c r="AB316" s="167">
        <f t="shared" si="87"/>
        <v>0</v>
      </c>
      <c r="AC316" s="195">
        <f t="shared" si="80"/>
        <v>0</v>
      </c>
      <c r="AD316" s="192">
        <f t="shared" si="88"/>
        <v>0</v>
      </c>
      <c r="AE316" s="192">
        <f t="shared" si="89"/>
        <v>0</v>
      </c>
      <c r="AF316" s="192">
        <f t="shared" si="90"/>
        <v>0</v>
      </c>
    </row>
    <row r="317" spans="1:32" x14ac:dyDescent="0.25">
      <c r="A317" s="196" t="b">
        <f t="shared" si="81"/>
        <v>0</v>
      </c>
      <c r="B317" s="201"/>
      <c r="C317" s="202"/>
      <c r="D317" s="202"/>
      <c r="E317" s="202"/>
      <c r="F317" s="202"/>
      <c r="G317" s="201"/>
      <c r="H317" s="127" t="str">
        <f t="shared" si="77"/>
        <v>Agr ungültig</v>
      </c>
      <c r="I317" s="127" t="str">
        <f t="shared" si="78"/>
        <v>Agr ungültig</v>
      </c>
      <c r="J317" s="202" t="str">
        <f t="shared" si="79"/>
        <v>Agr ungültig</v>
      </c>
      <c r="K317" s="197" t="str">
        <f>IF(D_SAV!$C317&lt;=2005,"ja","nein")</f>
        <v>ja</v>
      </c>
      <c r="L317" s="201" t="str">
        <f>IFERROR(VLOOKUP(D_SAV!$B317,A_Stammdaten!$I$6:$K$105,3,FALSE),"")</f>
        <v/>
      </c>
      <c r="M317" s="206"/>
      <c r="N317" s="206"/>
      <c r="O317" s="207"/>
      <c r="P317" s="207"/>
      <c r="Q317" s="207"/>
      <c r="R317" s="207"/>
      <c r="S317" s="194">
        <f>IF(V317=0,0,IF(A_Stammdaten!$B$12-$C317&lt;0,0,SUM(D_SAV!P317:Q317)-D_SAV!R317))</f>
        <v>0</v>
      </c>
      <c r="T317" s="207"/>
      <c r="U317" s="194">
        <f t="shared" si="82"/>
        <v>0</v>
      </c>
      <c r="V317" s="240">
        <f>IF(OR($B317=0,$C317=0,$J317=0,$J317="Agr ungültig"),0,IF($J317="keine","keine",IF(A_Stammdaten!$B$12-$C317&lt;0,0,MAX(0,$J317-(A_Stammdaten!$B$12-D_SAV!$C317)))))</f>
        <v>0</v>
      </c>
      <c r="W317" s="167">
        <f t="shared" si="83"/>
        <v>0</v>
      </c>
      <c r="X317" s="167">
        <f t="shared" si="84"/>
        <v>0</v>
      </c>
      <c r="Y317" s="209">
        <v>1</v>
      </c>
      <c r="Z317" s="167">
        <f t="shared" si="85"/>
        <v>0</v>
      </c>
      <c r="AA317" s="167">
        <f t="shared" si="86"/>
        <v>0</v>
      </c>
      <c r="AB317" s="167">
        <f t="shared" si="87"/>
        <v>0</v>
      </c>
      <c r="AC317" s="195">
        <f t="shared" si="80"/>
        <v>0</v>
      </c>
      <c r="AD317" s="192">
        <f t="shared" si="88"/>
        <v>0</v>
      </c>
      <c r="AE317" s="192">
        <f t="shared" si="89"/>
        <v>0</v>
      </c>
      <c r="AF317" s="192">
        <f t="shared" si="90"/>
        <v>0</v>
      </c>
    </row>
    <row r="318" spans="1:32" x14ac:dyDescent="0.25">
      <c r="A318" s="196" t="b">
        <f t="shared" si="81"/>
        <v>0</v>
      </c>
      <c r="B318" s="201"/>
      <c r="C318" s="202"/>
      <c r="D318" s="202"/>
      <c r="E318" s="202"/>
      <c r="F318" s="202"/>
      <c r="G318" s="201"/>
      <c r="H318" s="127" t="str">
        <f t="shared" si="77"/>
        <v>Agr ungültig</v>
      </c>
      <c r="I318" s="127" t="str">
        <f t="shared" si="78"/>
        <v>Agr ungültig</v>
      </c>
      <c r="J318" s="202" t="str">
        <f t="shared" si="79"/>
        <v>Agr ungültig</v>
      </c>
      <c r="K318" s="197" t="str">
        <f>IF(D_SAV!$C318&lt;=2005,"ja","nein")</f>
        <v>ja</v>
      </c>
      <c r="L318" s="201" t="str">
        <f>IFERROR(VLOOKUP(D_SAV!$B318,A_Stammdaten!$I$6:$K$105,3,FALSE),"")</f>
        <v/>
      </c>
      <c r="M318" s="206"/>
      <c r="N318" s="206"/>
      <c r="O318" s="207"/>
      <c r="P318" s="207"/>
      <c r="Q318" s="207"/>
      <c r="R318" s="207"/>
      <c r="S318" s="194">
        <f>IF(V318=0,0,IF(A_Stammdaten!$B$12-$C318&lt;0,0,SUM(D_SAV!P318:Q318)-D_SAV!R318))</f>
        <v>0</v>
      </c>
      <c r="T318" s="207"/>
      <c r="U318" s="194">
        <f t="shared" si="82"/>
        <v>0</v>
      </c>
      <c r="V318" s="240">
        <f>IF(OR($B318=0,$C318=0,$J318=0,$J318="Agr ungültig"),0,IF($J318="keine","keine",IF(A_Stammdaten!$B$12-$C318&lt;0,0,MAX(0,$J318-(A_Stammdaten!$B$12-D_SAV!$C318)))))</f>
        <v>0</v>
      </c>
      <c r="W318" s="167">
        <f t="shared" si="83"/>
        <v>0</v>
      </c>
      <c r="X318" s="167">
        <f t="shared" si="84"/>
        <v>0</v>
      </c>
      <c r="Y318" s="209">
        <v>1</v>
      </c>
      <c r="Z318" s="167">
        <f t="shared" si="85"/>
        <v>0</v>
      </c>
      <c r="AA318" s="167">
        <f t="shared" si="86"/>
        <v>0</v>
      </c>
      <c r="AB318" s="167">
        <f t="shared" si="87"/>
        <v>0</v>
      </c>
      <c r="AC318" s="195">
        <f t="shared" si="80"/>
        <v>0</v>
      </c>
      <c r="AD318" s="192">
        <f t="shared" si="88"/>
        <v>0</v>
      </c>
      <c r="AE318" s="192">
        <f t="shared" si="89"/>
        <v>0</v>
      </c>
      <c r="AF318" s="192">
        <f t="shared" si="90"/>
        <v>0</v>
      </c>
    </row>
    <row r="319" spans="1:32" x14ac:dyDescent="0.25">
      <c r="A319" s="198" t="b">
        <f t="shared" si="81"/>
        <v>0</v>
      </c>
      <c r="B319" s="204"/>
      <c r="C319" s="205"/>
      <c r="D319" s="205"/>
      <c r="E319" s="205"/>
      <c r="F319" s="205"/>
      <c r="G319" s="204"/>
      <c r="H319" s="127" t="str">
        <f t="shared" si="77"/>
        <v>Agr ungültig</v>
      </c>
      <c r="I319" s="127" t="str">
        <f t="shared" si="78"/>
        <v>Agr ungültig</v>
      </c>
      <c r="J319" s="205" t="str">
        <f t="shared" si="79"/>
        <v>Agr ungültig</v>
      </c>
      <c r="K319" s="197" t="str">
        <f>IF(D_SAV!$C319&lt;=2005,"ja","nein")</f>
        <v>ja</v>
      </c>
      <c r="L319" s="204" t="str">
        <f>IFERROR(VLOOKUP(D_SAV!$B319,A_Stammdaten!$I$6:$K$105,3,FALSE),"")</f>
        <v/>
      </c>
      <c r="M319" s="208"/>
      <c r="N319" s="208"/>
      <c r="O319" s="207"/>
      <c r="P319" s="207"/>
      <c r="Q319" s="207"/>
      <c r="R319" s="207"/>
      <c r="S319" s="194">
        <f>IF(V319=0,0,IF(A_Stammdaten!$B$12-$C319&lt;0,0,SUM(D_SAV!P319:Q319)-D_SAV!R319))</f>
        <v>0</v>
      </c>
      <c r="T319" s="207"/>
      <c r="U319" s="194">
        <f t="shared" si="82"/>
        <v>0</v>
      </c>
      <c r="V319" s="240">
        <f>IF(OR($B319=0,$C319=0,$J319=0,$J319="Agr ungültig"),0,IF($J319="keine","keine",IF(A_Stammdaten!$B$12-$C319&lt;0,0,MAX(0,$J319-(A_Stammdaten!$B$12-D_SAV!$C319)))))</f>
        <v>0</v>
      </c>
      <c r="W319" s="167">
        <f t="shared" si="83"/>
        <v>0</v>
      </c>
      <c r="X319" s="167">
        <f t="shared" si="84"/>
        <v>0</v>
      </c>
      <c r="Y319" s="209">
        <v>1</v>
      </c>
      <c r="Z319" s="167">
        <f t="shared" si="85"/>
        <v>0</v>
      </c>
      <c r="AA319" s="167">
        <f t="shared" si="86"/>
        <v>0</v>
      </c>
      <c r="AB319" s="167">
        <f t="shared" si="87"/>
        <v>0</v>
      </c>
      <c r="AC319" s="195">
        <f t="shared" si="80"/>
        <v>0</v>
      </c>
      <c r="AD319" s="192">
        <f t="shared" si="88"/>
        <v>0</v>
      </c>
      <c r="AE319" s="192">
        <f t="shared" si="89"/>
        <v>0</v>
      </c>
      <c r="AF319" s="192">
        <f t="shared" si="90"/>
        <v>0</v>
      </c>
    </row>
    <row r="320" spans="1:32" x14ac:dyDescent="0.25">
      <c r="A320" s="196" t="b">
        <f t="shared" si="81"/>
        <v>0</v>
      </c>
      <c r="B320" s="201"/>
      <c r="C320" s="202"/>
      <c r="D320" s="202"/>
      <c r="E320" s="202"/>
      <c r="F320" s="202"/>
      <c r="G320" s="201"/>
      <c r="H320" s="127" t="str">
        <f t="shared" si="77"/>
        <v>Agr ungültig</v>
      </c>
      <c r="I320" s="127" t="str">
        <f t="shared" si="78"/>
        <v>Agr ungültig</v>
      </c>
      <c r="J320" s="202" t="str">
        <f t="shared" si="79"/>
        <v>Agr ungültig</v>
      </c>
      <c r="K320" s="197" t="str">
        <f>IF(D_SAV!$C320&lt;=2005,"ja","nein")</f>
        <v>ja</v>
      </c>
      <c r="L320" s="201" t="str">
        <f>IFERROR(VLOOKUP(D_SAV!$B320,A_Stammdaten!$I$6:$K$105,3,FALSE),"")</f>
        <v/>
      </c>
      <c r="M320" s="206"/>
      <c r="N320" s="206"/>
      <c r="O320" s="207"/>
      <c r="P320" s="207"/>
      <c r="Q320" s="207"/>
      <c r="R320" s="207"/>
      <c r="S320" s="194">
        <f>IF(V320=0,0,IF(A_Stammdaten!$B$12-$C320&lt;0,0,SUM(D_SAV!P320:Q320)-D_SAV!R320))</f>
        <v>0</v>
      </c>
      <c r="T320" s="207"/>
      <c r="U320" s="194">
        <f t="shared" si="82"/>
        <v>0</v>
      </c>
      <c r="V320" s="240">
        <f>IF(OR($B320=0,$C320=0,$J320=0,$J320="Agr ungültig"),0,IF($J320="keine","keine",IF(A_Stammdaten!$B$12-$C320&lt;0,0,MAX(0,$J320-(A_Stammdaten!$B$12-D_SAV!$C320)))))</f>
        <v>0</v>
      </c>
      <c r="W320" s="167">
        <f t="shared" si="83"/>
        <v>0</v>
      </c>
      <c r="X320" s="167">
        <f t="shared" si="84"/>
        <v>0</v>
      </c>
      <c r="Y320" s="209">
        <v>1</v>
      </c>
      <c r="Z320" s="167">
        <f t="shared" si="85"/>
        <v>0</v>
      </c>
      <c r="AA320" s="167">
        <f t="shared" si="86"/>
        <v>0</v>
      </c>
      <c r="AB320" s="167">
        <f t="shared" si="87"/>
        <v>0</v>
      </c>
      <c r="AC320" s="195">
        <f t="shared" si="80"/>
        <v>0</v>
      </c>
      <c r="AD320" s="192">
        <f t="shared" si="88"/>
        <v>0</v>
      </c>
      <c r="AE320" s="192">
        <f t="shared" si="89"/>
        <v>0</v>
      </c>
      <c r="AF320" s="192">
        <f t="shared" si="90"/>
        <v>0</v>
      </c>
    </row>
    <row r="321" spans="1:32" x14ac:dyDescent="0.25">
      <c r="A321" s="196" t="b">
        <f t="shared" si="81"/>
        <v>0</v>
      </c>
      <c r="B321" s="201"/>
      <c r="C321" s="202"/>
      <c r="D321" s="202"/>
      <c r="E321" s="202"/>
      <c r="F321" s="202"/>
      <c r="G321" s="201"/>
      <c r="H321" s="127" t="str">
        <f t="shared" si="77"/>
        <v>Agr ungültig</v>
      </c>
      <c r="I321" s="127" t="str">
        <f t="shared" si="78"/>
        <v>Agr ungültig</v>
      </c>
      <c r="J321" s="202" t="str">
        <f t="shared" si="79"/>
        <v>Agr ungültig</v>
      </c>
      <c r="K321" s="197" t="str">
        <f>IF(D_SAV!$C321&lt;=2005,"ja","nein")</f>
        <v>ja</v>
      </c>
      <c r="L321" s="201" t="str">
        <f>IFERROR(VLOOKUP(D_SAV!$B321,A_Stammdaten!$I$6:$K$105,3,FALSE),"")</f>
        <v/>
      </c>
      <c r="M321" s="206"/>
      <c r="N321" s="206"/>
      <c r="O321" s="207"/>
      <c r="P321" s="207"/>
      <c r="Q321" s="207"/>
      <c r="R321" s="207"/>
      <c r="S321" s="194">
        <f>IF(V321=0,0,IF(A_Stammdaten!$B$12-$C321&lt;0,0,SUM(D_SAV!P321:Q321)-D_SAV!R321))</f>
        <v>0</v>
      </c>
      <c r="T321" s="207"/>
      <c r="U321" s="194">
        <f t="shared" si="82"/>
        <v>0</v>
      </c>
      <c r="V321" s="240">
        <f>IF(OR($B321=0,$C321=0,$J321=0,$J321="Agr ungültig"),0,IF($J321="keine","keine",IF(A_Stammdaten!$B$12-$C321&lt;0,0,MAX(0,$J321-(A_Stammdaten!$B$12-D_SAV!$C321)))))</f>
        <v>0</v>
      </c>
      <c r="W321" s="167">
        <f t="shared" si="83"/>
        <v>0</v>
      </c>
      <c r="X321" s="167">
        <f t="shared" si="84"/>
        <v>0</v>
      </c>
      <c r="Y321" s="209">
        <v>1</v>
      </c>
      <c r="Z321" s="167">
        <f t="shared" si="85"/>
        <v>0</v>
      </c>
      <c r="AA321" s="167">
        <f t="shared" si="86"/>
        <v>0</v>
      </c>
      <c r="AB321" s="167">
        <f t="shared" si="87"/>
        <v>0</v>
      </c>
      <c r="AC321" s="195">
        <f t="shared" si="80"/>
        <v>0</v>
      </c>
      <c r="AD321" s="192">
        <f t="shared" si="88"/>
        <v>0</v>
      </c>
      <c r="AE321" s="192">
        <f t="shared" si="89"/>
        <v>0</v>
      </c>
      <c r="AF321" s="192">
        <f t="shared" si="90"/>
        <v>0</v>
      </c>
    </row>
    <row r="322" spans="1:32" x14ac:dyDescent="0.25">
      <c r="A322" s="198" t="b">
        <f t="shared" si="81"/>
        <v>0</v>
      </c>
      <c r="B322" s="204"/>
      <c r="C322" s="205"/>
      <c r="D322" s="205"/>
      <c r="E322" s="205"/>
      <c r="F322" s="205"/>
      <c r="G322" s="204"/>
      <c r="H322" s="127" t="str">
        <f t="shared" si="77"/>
        <v>Agr ungültig</v>
      </c>
      <c r="I322" s="127" t="str">
        <f t="shared" si="78"/>
        <v>Agr ungültig</v>
      </c>
      <c r="J322" s="205" t="str">
        <f t="shared" si="79"/>
        <v>Agr ungültig</v>
      </c>
      <c r="K322" s="197" t="str">
        <f>IF(D_SAV!$C322&lt;=2005,"ja","nein")</f>
        <v>ja</v>
      </c>
      <c r="L322" s="204" t="str">
        <f>IFERROR(VLOOKUP(D_SAV!$B322,A_Stammdaten!$I$6:$K$105,3,FALSE),"")</f>
        <v/>
      </c>
      <c r="M322" s="208"/>
      <c r="N322" s="208"/>
      <c r="O322" s="207"/>
      <c r="P322" s="207"/>
      <c r="Q322" s="207"/>
      <c r="R322" s="207"/>
      <c r="S322" s="194">
        <f>IF(V322=0,0,IF(A_Stammdaten!$B$12-$C322&lt;0,0,SUM(D_SAV!P322:Q322)-D_SAV!R322))</f>
        <v>0</v>
      </c>
      <c r="T322" s="207"/>
      <c r="U322" s="194">
        <f t="shared" si="82"/>
        <v>0</v>
      </c>
      <c r="V322" s="240">
        <f>IF(OR($B322=0,$C322=0,$J322=0,$J322="Agr ungültig"),0,IF($J322="keine","keine",IF(A_Stammdaten!$B$12-$C322&lt;0,0,MAX(0,$J322-(A_Stammdaten!$B$12-D_SAV!$C322)))))</f>
        <v>0</v>
      </c>
      <c r="W322" s="167">
        <f t="shared" si="83"/>
        <v>0</v>
      </c>
      <c r="X322" s="167">
        <f t="shared" si="84"/>
        <v>0</v>
      </c>
      <c r="Y322" s="209">
        <v>1</v>
      </c>
      <c r="Z322" s="167">
        <f t="shared" si="85"/>
        <v>0</v>
      </c>
      <c r="AA322" s="167">
        <f t="shared" si="86"/>
        <v>0</v>
      </c>
      <c r="AB322" s="167">
        <f t="shared" si="87"/>
        <v>0</v>
      </c>
      <c r="AC322" s="195">
        <f t="shared" si="80"/>
        <v>0</v>
      </c>
      <c r="AD322" s="192">
        <f t="shared" si="88"/>
        <v>0</v>
      </c>
      <c r="AE322" s="192">
        <f t="shared" si="89"/>
        <v>0</v>
      </c>
      <c r="AF322" s="192">
        <f t="shared" si="90"/>
        <v>0</v>
      </c>
    </row>
    <row r="323" spans="1:32" x14ac:dyDescent="0.25">
      <c r="A323" s="196" t="b">
        <f t="shared" si="81"/>
        <v>0</v>
      </c>
      <c r="B323" s="201"/>
      <c r="C323" s="202"/>
      <c r="D323" s="202"/>
      <c r="E323" s="202"/>
      <c r="F323" s="202"/>
      <c r="G323" s="201"/>
      <c r="H323" s="127" t="str">
        <f t="shared" si="77"/>
        <v>Agr ungültig</v>
      </c>
      <c r="I323" s="127" t="str">
        <f t="shared" si="78"/>
        <v>Agr ungültig</v>
      </c>
      <c r="J323" s="202" t="str">
        <f t="shared" si="79"/>
        <v>Agr ungültig</v>
      </c>
      <c r="K323" s="197" t="str">
        <f>IF(D_SAV!$C323&lt;=2005,"ja","nein")</f>
        <v>ja</v>
      </c>
      <c r="L323" s="201" t="str">
        <f>IFERROR(VLOOKUP(D_SAV!$B323,A_Stammdaten!$I$6:$K$105,3,FALSE),"")</f>
        <v/>
      </c>
      <c r="M323" s="206"/>
      <c r="N323" s="206"/>
      <c r="O323" s="207"/>
      <c r="P323" s="207"/>
      <c r="Q323" s="207"/>
      <c r="R323" s="207"/>
      <c r="S323" s="194">
        <f>IF(V323=0,0,IF(A_Stammdaten!$B$12-$C323&lt;0,0,SUM(D_SAV!P323:Q323)-D_SAV!R323))</f>
        <v>0</v>
      </c>
      <c r="T323" s="207"/>
      <c r="U323" s="194">
        <f t="shared" si="82"/>
        <v>0</v>
      </c>
      <c r="V323" s="240">
        <f>IF(OR($B323=0,$C323=0,$J323=0,$J323="Agr ungültig"),0,IF($J323="keine","keine",IF(A_Stammdaten!$B$12-$C323&lt;0,0,MAX(0,$J323-(A_Stammdaten!$B$12-D_SAV!$C323)))))</f>
        <v>0</v>
      </c>
      <c r="W323" s="167">
        <f t="shared" si="83"/>
        <v>0</v>
      </c>
      <c r="X323" s="167">
        <f t="shared" si="84"/>
        <v>0</v>
      </c>
      <c r="Y323" s="209">
        <v>1</v>
      </c>
      <c r="Z323" s="167">
        <f t="shared" si="85"/>
        <v>0</v>
      </c>
      <c r="AA323" s="167">
        <f t="shared" si="86"/>
        <v>0</v>
      </c>
      <c r="AB323" s="167">
        <f t="shared" si="87"/>
        <v>0</v>
      </c>
      <c r="AC323" s="195">
        <f t="shared" si="80"/>
        <v>0</v>
      </c>
      <c r="AD323" s="192">
        <f t="shared" si="88"/>
        <v>0</v>
      </c>
      <c r="AE323" s="192">
        <f t="shared" si="89"/>
        <v>0</v>
      </c>
      <c r="AF323" s="192">
        <f t="shared" si="90"/>
        <v>0</v>
      </c>
    </row>
    <row r="324" spans="1:32" x14ac:dyDescent="0.25">
      <c r="A324" s="196" t="b">
        <f t="shared" si="81"/>
        <v>0</v>
      </c>
      <c r="B324" s="201"/>
      <c r="C324" s="202"/>
      <c r="D324" s="202"/>
      <c r="E324" s="202"/>
      <c r="F324" s="202"/>
      <c r="G324" s="201"/>
      <c r="H324" s="127" t="str">
        <f t="shared" si="77"/>
        <v>Agr ungültig</v>
      </c>
      <c r="I324" s="127" t="str">
        <f t="shared" si="78"/>
        <v>Agr ungültig</v>
      </c>
      <c r="J324" s="202" t="str">
        <f t="shared" si="79"/>
        <v>Agr ungültig</v>
      </c>
      <c r="K324" s="197" t="str">
        <f>IF(D_SAV!$C324&lt;=2005,"ja","nein")</f>
        <v>ja</v>
      </c>
      <c r="L324" s="201" t="str">
        <f>IFERROR(VLOOKUP(D_SAV!$B324,A_Stammdaten!$I$6:$K$105,3,FALSE),"")</f>
        <v/>
      </c>
      <c r="M324" s="206"/>
      <c r="N324" s="206"/>
      <c r="O324" s="207"/>
      <c r="P324" s="207"/>
      <c r="Q324" s="207"/>
      <c r="R324" s="207"/>
      <c r="S324" s="194">
        <f>IF(V324=0,0,IF(A_Stammdaten!$B$12-$C324&lt;0,0,SUM(D_SAV!P324:Q324)-D_SAV!R324))</f>
        <v>0</v>
      </c>
      <c r="T324" s="207"/>
      <c r="U324" s="194">
        <f t="shared" si="82"/>
        <v>0</v>
      </c>
      <c r="V324" s="240">
        <f>IF(OR($B324=0,$C324=0,$J324=0,$J324="Agr ungültig"),0,IF($J324="keine","keine",IF(A_Stammdaten!$B$12-$C324&lt;0,0,MAX(0,$J324-(A_Stammdaten!$B$12-D_SAV!$C324)))))</f>
        <v>0</v>
      </c>
      <c r="W324" s="167">
        <f t="shared" si="83"/>
        <v>0</v>
      </c>
      <c r="X324" s="167">
        <f t="shared" si="84"/>
        <v>0</v>
      </c>
      <c r="Y324" s="209">
        <v>1</v>
      </c>
      <c r="Z324" s="167">
        <f t="shared" si="85"/>
        <v>0</v>
      </c>
      <c r="AA324" s="167">
        <f t="shared" si="86"/>
        <v>0</v>
      </c>
      <c r="AB324" s="167">
        <f t="shared" si="87"/>
        <v>0</v>
      </c>
      <c r="AC324" s="195">
        <f t="shared" si="80"/>
        <v>0</v>
      </c>
      <c r="AD324" s="192">
        <f t="shared" si="88"/>
        <v>0</v>
      </c>
      <c r="AE324" s="192">
        <f t="shared" si="89"/>
        <v>0</v>
      </c>
      <c r="AF324" s="192">
        <f t="shared" si="90"/>
        <v>0</v>
      </c>
    </row>
    <row r="325" spans="1:32" x14ac:dyDescent="0.25">
      <c r="A325" s="198" t="b">
        <f t="shared" si="81"/>
        <v>0</v>
      </c>
      <c r="B325" s="204"/>
      <c r="C325" s="205"/>
      <c r="D325" s="205"/>
      <c r="E325" s="205"/>
      <c r="F325" s="205"/>
      <c r="G325" s="204"/>
      <c r="H325" s="127" t="str">
        <f t="shared" si="77"/>
        <v>Agr ungültig</v>
      </c>
      <c r="I325" s="127" t="str">
        <f t="shared" si="78"/>
        <v>Agr ungültig</v>
      </c>
      <c r="J325" s="205" t="str">
        <f t="shared" si="79"/>
        <v>Agr ungültig</v>
      </c>
      <c r="K325" s="197" t="str">
        <f>IF(D_SAV!$C325&lt;=2005,"ja","nein")</f>
        <v>ja</v>
      </c>
      <c r="L325" s="204" t="str">
        <f>IFERROR(VLOOKUP(D_SAV!$B325,A_Stammdaten!$I$6:$K$105,3,FALSE),"")</f>
        <v/>
      </c>
      <c r="M325" s="208"/>
      <c r="N325" s="208"/>
      <c r="O325" s="207"/>
      <c r="P325" s="207"/>
      <c r="Q325" s="207"/>
      <c r="R325" s="207"/>
      <c r="S325" s="194">
        <f>IF(V325=0,0,IF(A_Stammdaten!$B$12-$C325&lt;0,0,SUM(D_SAV!P325:Q325)-D_SAV!R325))</f>
        <v>0</v>
      </c>
      <c r="T325" s="207"/>
      <c r="U325" s="194">
        <f t="shared" si="82"/>
        <v>0</v>
      </c>
      <c r="V325" s="240">
        <f>IF(OR($B325=0,$C325=0,$J325=0,$J325="Agr ungültig"),0,IF($J325="keine","keine",IF(A_Stammdaten!$B$12-$C325&lt;0,0,MAX(0,$J325-(A_Stammdaten!$B$12-D_SAV!$C325)))))</f>
        <v>0</v>
      </c>
      <c r="W325" s="167">
        <f t="shared" si="83"/>
        <v>0</v>
      </c>
      <c r="X325" s="167">
        <f t="shared" si="84"/>
        <v>0</v>
      </c>
      <c r="Y325" s="209">
        <v>1</v>
      </c>
      <c r="Z325" s="167">
        <f t="shared" si="85"/>
        <v>0</v>
      </c>
      <c r="AA325" s="167">
        <f t="shared" si="86"/>
        <v>0</v>
      </c>
      <c r="AB325" s="167">
        <f t="shared" si="87"/>
        <v>0</v>
      </c>
      <c r="AC325" s="195">
        <f t="shared" si="80"/>
        <v>0</v>
      </c>
      <c r="AD325" s="192">
        <f t="shared" si="88"/>
        <v>0</v>
      </c>
      <c r="AE325" s="192">
        <f t="shared" si="89"/>
        <v>0</v>
      </c>
      <c r="AF325" s="192">
        <f t="shared" si="90"/>
        <v>0</v>
      </c>
    </row>
    <row r="326" spans="1:32" x14ac:dyDescent="0.25">
      <c r="A326" s="196" t="b">
        <f t="shared" si="81"/>
        <v>0</v>
      </c>
      <c r="B326" s="201"/>
      <c r="C326" s="202"/>
      <c r="D326" s="202"/>
      <c r="E326" s="202"/>
      <c r="F326" s="202"/>
      <c r="G326" s="201"/>
      <c r="H326" s="127" t="str">
        <f t="shared" si="77"/>
        <v>Agr ungültig</v>
      </c>
      <c r="I326" s="127" t="str">
        <f t="shared" si="78"/>
        <v>Agr ungültig</v>
      </c>
      <c r="J326" s="202" t="str">
        <f t="shared" si="79"/>
        <v>Agr ungültig</v>
      </c>
      <c r="K326" s="197" t="str">
        <f>IF(D_SAV!$C326&lt;=2005,"ja","nein")</f>
        <v>ja</v>
      </c>
      <c r="L326" s="201" t="str">
        <f>IFERROR(VLOOKUP(D_SAV!$B326,A_Stammdaten!$I$6:$K$105,3,FALSE),"")</f>
        <v/>
      </c>
      <c r="M326" s="206"/>
      <c r="N326" s="206"/>
      <c r="O326" s="207"/>
      <c r="P326" s="207"/>
      <c r="Q326" s="207"/>
      <c r="R326" s="207"/>
      <c r="S326" s="194">
        <f>IF(V326=0,0,IF(A_Stammdaten!$B$12-$C326&lt;0,0,SUM(D_SAV!P326:Q326)-D_SAV!R326))</f>
        <v>0</v>
      </c>
      <c r="T326" s="207"/>
      <c r="U326" s="194">
        <f t="shared" si="82"/>
        <v>0</v>
      </c>
      <c r="V326" s="240">
        <f>IF(OR($B326=0,$C326=0,$J326=0,$J326="Agr ungültig"),0,IF($J326="keine","keine",IF(A_Stammdaten!$B$12-$C326&lt;0,0,MAX(0,$J326-(A_Stammdaten!$B$12-D_SAV!$C326)))))</f>
        <v>0</v>
      </c>
      <c r="W326" s="167">
        <f t="shared" si="83"/>
        <v>0</v>
      </c>
      <c r="X326" s="167">
        <f t="shared" si="84"/>
        <v>0</v>
      </c>
      <c r="Y326" s="209">
        <v>1</v>
      </c>
      <c r="Z326" s="167">
        <f t="shared" si="85"/>
        <v>0</v>
      </c>
      <c r="AA326" s="167">
        <f t="shared" si="86"/>
        <v>0</v>
      </c>
      <c r="AB326" s="167">
        <f t="shared" si="87"/>
        <v>0</v>
      </c>
      <c r="AC326" s="195">
        <f t="shared" si="80"/>
        <v>0</v>
      </c>
      <c r="AD326" s="192">
        <f t="shared" si="88"/>
        <v>0</v>
      </c>
      <c r="AE326" s="192">
        <f t="shared" si="89"/>
        <v>0</v>
      </c>
      <c r="AF326" s="192">
        <f t="shared" si="90"/>
        <v>0</v>
      </c>
    </row>
    <row r="327" spans="1:32" x14ac:dyDescent="0.25">
      <c r="A327" s="196" t="b">
        <f t="shared" si="81"/>
        <v>0</v>
      </c>
      <c r="B327" s="201"/>
      <c r="C327" s="202"/>
      <c r="D327" s="202"/>
      <c r="E327" s="202"/>
      <c r="F327" s="202"/>
      <c r="G327" s="201"/>
      <c r="H327" s="127" t="str">
        <f t="shared" si="77"/>
        <v>Agr ungültig</v>
      </c>
      <c r="I327" s="127" t="str">
        <f t="shared" si="78"/>
        <v>Agr ungültig</v>
      </c>
      <c r="J327" s="202" t="str">
        <f t="shared" si="79"/>
        <v>Agr ungültig</v>
      </c>
      <c r="K327" s="197" t="str">
        <f>IF(D_SAV!$C327&lt;=2005,"ja","nein")</f>
        <v>ja</v>
      </c>
      <c r="L327" s="201" t="str">
        <f>IFERROR(VLOOKUP(D_SAV!$B327,A_Stammdaten!$I$6:$K$105,3,FALSE),"")</f>
        <v/>
      </c>
      <c r="M327" s="206"/>
      <c r="N327" s="206"/>
      <c r="O327" s="207"/>
      <c r="P327" s="207"/>
      <c r="Q327" s="207"/>
      <c r="R327" s="207"/>
      <c r="S327" s="194">
        <f>IF(V327=0,0,IF(A_Stammdaten!$B$12-$C327&lt;0,0,SUM(D_SAV!P327:Q327)-D_SAV!R327))</f>
        <v>0</v>
      </c>
      <c r="T327" s="207"/>
      <c r="U327" s="194">
        <f t="shared" si="82"/>
        <v>0</v>
      </c>
      <c r="V327" s="240">
        <f>IF(OR($B327=0,$C327=0,$J327=0,$J327="Agr ungültig"),0,IF($J327="keine","keine",IF(A_Stammdaten!$B$12-$C327&lt;0,0,MAX(0,$J327-(A_Stammdaten!$B$12-D_SAV!$C327)))))</f>
        <v>0</v>
      </c>
      <c r="W327" s="167">
        <f t="shared" si="83"/>
        <v>0</v>
      </c>
      <c r="X327" s="167">
        <f t="shared" si="84"/>
        <v>0</v>
      </c>
      <c r="Y327" s="209">
        <v>1</v>
      </c>
      <c r="Z327" s="167">
        <f t="shared" si="85"/>
        <v>0</v>
      </c>
      <c r="AA327" s="167">
        <f t="shared" si="86"/>
        <v>0</v>
      </c>
      <c r="AB327" s="167">
        <f t="shared" si="87"/>
        <v>0</v>
      </c>
      <c r="AC327" s="195">
        <f t="shared" si="80"/>
        <v>0</v>
      </c>
      <c r="AD327" s="192">
        <f t="shared" si="88"/>
        <v>0</v>
      </c>
      <c r="AE327" s="192">
        <f t="shared" si="89"/>
        <v>0</v>
      </c>
      <c r="AF327" s="192">
        <f t="shared" si="90"/>
        <v>0</v>
      </c>
    </row>
    <row r="328" spans="1:32" x14ac:dyDescent="0.25">
      <c r="A328" s="198" t="b">
        <f t="shared" si="81"/>
        <v>0</v>
      </c>
      <c r="B328" s="204"/>
      <c r="C328" s="205"/>
      <c r="D328" s="205"/>
      <c r="E328" s="205"/>
      <c r="F328" s="205"/>
      <c r="G328" s="204"/>
      <c r="H328" s="127" t="str">
        <f t="shared" si="77"/>
        <v>Agr ungültig</v>
      </c>
      <c r="I328" s="127" t="str">
        <f t="shared" si="78"/>
        <v>Agr ungültig</v>
      </c>
      <c r="J328" s="205" t="str">
        <f t="shared" si="79"/>
        <v>Agr ungültig</v>
      </c>
      <c r="K328" s="197" t="str">
        <f>IF(D_SAV!$C328&lt;=2005,"ja","nein")</f>
        <v>ja</v>
      </c>
      <c r="L328" s="204" t="str">
        <f>IFERROR(VLOOKUP(D_SAV!$B328,A_Stammdaten!$I$6:$K$105,3,FALSE),"")</f>
        <v/>
      </c>
      <c r="M328" s="208"/>
      <c r="N328" s="208"/>
      <c r="O328" s="207"/>
      <c r="P328" s="207"/>
      <c r="Q328" s="207"/>
      <c r="R328" s="207"/>
      <c r="S328" s="194">
        <f>IF(V328=0,0,IF(A_Stammdaten!$B$12-$C328&lt;0,0,SUM(D_SAV!P328:Q328)-D_SAV!R328))</f>
        <v>0</v>
      </c>
      <c r="T328" s="207"/>
      <c r="U328" s="194">
        <f t="shared" si="82"/>
        <v>0</v>
      </c>
      <c r="V328" s="240">
        <f>IF(OR($B328=0,$C328=0,$J328=0,$J328="Agr ungültig"),0,IF($J328="keine","keine",IF(A_Stammdaten!$B$12-$C328&lt;0,0,MAX(0,$J328-(A_Stammdaten!$B$12-D_SAV!$C328)))))</f>
        <v>0</v>
      </c>
      <c r="W328" s="167">
        <f t="shared" si="83"/>
        <v>0</v>
      </c>
      <c r="X328" s="167">
        <f t="shared" si="84"/>
        <v>0</v>
      </c>
      <c r="Y328" s="209">
        <v>1</v>
      </c>
      <c r="Z328" s="167">
        <f t="shared" si="85"/>
        <v>0</v>
      </c>
      <c r="AA328" s="167">
        <f t="shared" si="86"/>
        <v>0</v>
      </c>
      <c r="AB328" s="167">
        <f t="shared" si="87"/>
        <v>0</v>
      </c>
      <c r="AC328" s="195">
        <f t="shared" si="80"/>
        <v>0</v>
      </c>
      <c r="AD328" s="192">
        <f t="shared" si="88"/>
        <v>0</v>
      </c>
      <c r="AE328" s="192">
        <f t="shared" si="89"/>
        <v>0</v>
      </c>
      <c r="AF328" s="192">
        <f t="shared" si="90"/>
        <v>0</v>
      </c>
    </row>
    <row r="329" spans="1:32" x14ac:dyDescent="0.25">
      <c r="A329" s="196" t="b">
        <f t="shared" si="81"/>
        <v>0</v>
      </c>
      <c r="B329" s="201"/>
      <c r="C329" s="202"/>
      <c r="D329" s="202"/>
      <c r="E329" s="202"/>
      <c r="F329" s="202"/>
      <c r="G329" s="201"/>
      <c r="H329" s="127" t="str">
        <f t="shared" si="77"/>
        <v>Agr ungültig</v>
      </c>
      <c r="I329" s="127" t="str">
        <f t="shared" si="78"/>
        <v>Agr ungültig</v>
      </c>
      <c r="J329" s="202" t="str">
        <f t="shared" si="79"/>
        <v>Agr ungültig</v>
      </c>
      <c r="K329" s="197" t="str">
        <f>IF(D_SAV!$C329&lt;=2005,"ja","nein")</f>
        <v>ja</v>
      </c>
      <c r="L329" s="201" t="str">
        <f>IFERROR(VLOOKUP(D_SAV!$B329,A_Stammdaten!$I$6:$K$105,3,FALSE),"")</f>
        <v/>
      </c>
      <c r="M329" s="206"/>
      <c r="N329" s="206"/>
      <c r="O329" s="207"/>
      <c r="P329" s="207"/>
      <c r="Q329" s="207"/>
      <c r="R329" s="207"/>
      <c r="S329" s="194">
        <f>IF(V329=0,0,IF(A_Stammdaten!$B$12-$C329&lt;0,0,SUM(D_SAV!P329:Q329)-D_SAV!R329))</f>
        <v>0</v>
      </c>
      <c r="T329" s="207"/>
      <c r="U329" s="194">
        <f t="shared" si="82"/>
        <v>0</v>
      </c>
      <c r="V329" s="240">
        <f>IF(OR($B329=0,$C329=0,$J329=0,$J329="Agr ungültig"),0,IF($J329="keine","keine",IF(A_Stammdaten!$B$12-$C329&lt;0,0,MAX(0,$J329-(A_Stammdaten!$B$12-D_SAV!$C329)))))</f>
        <v>0</v>
      </c>
      <c r="W329" s="167">
        <f t="shared" si="83"/>
        <v>0</v>
      </c>
      <c r="X329" s="167">
        <f t="shared" si="84"/>
        <v>0</v>
      </c>
      <c r="Y329" s="209">
        <v>1</v>
      </c>
      <c r="Z329" s="167">
        <f t="shared" si="85"/>
        <v>0</v>
      </c>
      <c r="AA329" s="167">
        <f t="shared" si="86"/>
        <v>0</v>
      </c>
      <c r="AB329" s="167">
        <f t="shared" si="87"/>
        <v>0</v>
      </c>
      <c r="AC329" s="195">
        <f t="shared" si="80"/>
        <v>0</v>
      </c>
      <c r="AD329" s="192">
        <f t="shared" si="88"/>
        <v>0</v>
      </c>
      <c r="AE329" s="192">
        <f t="shared" si="89"/>
        <v>0</v>
      </c>
      <c r="AF329" s="192">
        <f t="shared" si="90"/>
        <v>0</v>
      </c>
    </row>
    <row r="330" spans="1:32" x14ac:dyDescent="0.25">
      <c r="A330" s="196" t="b">
        <f t="shared" si="81"/>
        <v>0</v>
      </c>
      <c r="B330" s="201"/>
      <c r="C330" s="202"/>
      <c r="D330" s="202"/>
      <c r="E330" s="202"/>
      <c r="F330" s="202"/>
      <c r="G330" s="201"/>
      <c r="H330" s="127" t="str">
        <f t="shared" si="77"/>
        <v>Agr ungültig</v>
      </c>
      <c r="I330" s="127" t="str">
        <f t="shared" si="78"/>
        <v>Agr ungültig</v>
      </c>
      <c r="J330" s="202" t="str">
        <f t="shared" si="79"/>
        <v>Agr ungültig</v>
      </c>
      <c r="K330" s="197" t="str">
        <f>IF(D_SAV!$C330&lt;=2005,"ja","nein")</f>
        <v>ja</v>
      </c>
      <c r="L330" s="201" t="str">
        <f>IFERROR(VLOOKUP(D_SAV!$B330,A_Stammdaten!$I$6:$K$105,3,FALSE),"")</f>
        <v/>
      </c>
      <c r="M330" s="206"/>
      <c r="N330" s="206"/>
      <c r="O330" s="207"/>
      <c r="P330" s="207"/>
      <c r="Q330" s="207"/>
      <c r="R330" s="207"/>
      <c r="S330" s="194">
        <f>IF(V330=0,0,IF(A_Stammdaten!$B$12-$C330&lt;0,0,SUM(D_SAV!P330:Q330)-D_SAV!R330))</f>
        <v>0</v>
      </c>
      <c r="T330" s="207"/>
      <c r="U330" s="194">
        <f t="shared" si="82"/>
        <v>0</v>
      </c>
      <c r="V330" s="240">
        <f>IF(OR($B330=0,$C330=0,$J330=0,$J330="Agr ungültig"),0,IF($J330="keine","keine",IF(A_Stammdaten!$B$12-$C330&lt;0,0,MAX(0,$J330-(A_Stammdaten!$B$12-D_SAV!$C330)))))</f>
        <v>0</v>
      </c>
      <c r="W330" s="167">
        <f t="shared" si="83"/>
        <v>0</v>
      </c>
      <c r="X330" s="167">
        <f t="shared" si="84"/>
        <v>0</v>
      </c>
      <c r="Y330" s="209">
        <v>1</v>
      </c>
      <c r="Z330" s="167">
        <f t="shared" si="85"/>
        <v>0</v>
      </c>
      <c r="AA330" s="167">
        <f t="shared" si="86"/>
        <v>0</v>
      </c>
      <c r="AB330" s="167">
        <f t="shared" si="87"/>
        <v>0</v>
      </c>
      <c r="AC330" s="195">
        <f t="shared" si="80"/>
        <v>0</v>
      </c>
      <c r="AD330" s="192">
        <f t="shared" si="88"/>
        <v>0</v>
      </c>
      <c r="AE330" s="192">
        <f t="shared" si="89"/>
        <v>0</v>
      </c>
      <c r="AF330" s="192">
        <f t="shared" si="90"/>
        <v>0</v>
      </c>
    </row>
    <row r="331" spans="1:32" x14ac:dyDescent="0.25">
      <c r="A331" s="198" t="b">
        <f t="shared" si="81"/>
        <v>0</v>
      </c>
      <c r="B331" s="204"/>
      <c r="C331" s="205"/>
      <c r="D331" s="205"/>
      <c r="E331" s="205"/>
      <c r="F331" s="205"/>
      <c r="G331" s="204"/>
      <c r="H331" s="127" t="str">
        <f t="shared" si="77"/>
        <v>Agr ungültig</v>
      </c>
      <c r="I331" s="127" t="str">
        <f t="shared" si="78"/>
        <v>Agr ungültig</v>
      </c>
      <c r="J331" s="205" t="str">
        <f t="shared" si="79"/>
        <v>Agr ungültig</v>
      </c>
      <c r="K331" s="197" t="str">
        <f>IF(D_SAV!$C331&lt;=2005,"ja","nein")</f>
        <v>ja</v>
      </c>
      <c r="L331" s="204" t="str">
        <f>IFERROR(VLOOKUP(D_SAV!$B331,A_Stammdaten!$I$6:$K$105,3,FALSE),"")</f>
        <v/>
      </c>
      <c r="M331" s="208"/>
      <c r="N331" s="208"/>
      <c r="O331" s="207"/>
      <c r="P331" s="207"/>
      <c r="Q331" s="207"/>
      <c r="R331" s="207"/>
      <c r="S331" s="194">
        <f>IF(V331=0,0,IF(A_Stammdaten!$B$12-$C331&lt;0,0,SUM(D_SAV!P331:Q331)-D_SAV!R331))</f>
        <v>0</v>
      </c>
      <c r="T331" s="207"/>
      <c r="U331" s="194">
        <f t="shared" si="82"/>
        <v>0</v>
      </c>
      <c r="V331" s="240">
        <f>IF(OR($B331=0,$C331=0,$J331=0,$J331="Agr ungültig"),0,IF($J331="keine","keine",IF(A_Stammdaten!$B$12-$C331&lt;0,0,MAX(0,$J331-(A_Stammdaten!$B$12-D_SAV!$C331)))))</f>
        <v>0</v>
      </c>
      <c r="W331" s="167">
        <f t="shared" si="83"/>
        <v>0</v>
      </c>
      <c r="X331" s="167">
        <f t="shared" si="84"/>
        <v>0</v>
      </c>
      <c r="Y331" s="209">
        <v>1</v>
      </c>
      <c r="Z331" s="167">
        <f t="shared" si="85"/>
        <v>0</v>
      </c>
      <c r="AA331" s="167">
        <f t="shared" si="86"/>
        <v>0</v>
      </c>
      <c r="AB331" s="167">
        <f t="shared" si="87"/>
        <v>0</v>
      </c>
      <c r="AC331" s="195">
        <f t="shared" si="80"/>
        <v>0</v>
      </c>
      <c r="AD331" s="192">
        <f t="shared" si="88"/>
        <v>0</v>
      </c>
      <c r="AE331" s="192">
        <f t="shared" si="89"/>
        <v>0</v>
      </c>
      <c r="AF331" s="192">
        <f t="shared" si="90"/>
        <v>0</v>
      </c>
    </row>
    <row r="332" spans="1:32" x14ac:dyDescent="0.25">
      <c r="A332" s="196" t="b">
        <f t="shared" si="81"/>
        <v>0</v>
      </c>
      <c r="B332" s="201"/>
      <c r="C332" s="202"/>
      <c r="D332" s="202"/>
      <c r="E332" s="202"/>
      <c r="F332" s="202"/>
      <c r="G332" s="201"/>
      <c r="H332" s="127" t="str">
        <f t="shared" si="77"/>
        <v>Agr ungültig</v>
      </c>
      <c r="I332" s="127" t="str">
        <f t="shared" si="78"/>
        <v>Agr ungültig</v>
      </c>
      <c r="J332" s="202" t="str">
        <f t="shared" si="79"/>
        <v>Agr ungültig</v>
      </c>
      <c r="K332" s="197" t="str">
        <f>IF(D_SAV!$C332&lt;=2005,"ja","nein")</f>
        <v>ja</v>
      </c>
      <c r="L332" s="201" t="str">
        <f>IFERROR(VLOOKUP(D_SAV!$B332,A_Stammdaten!$I$6:$K$105,3,FALSE),"")</f>
        <v/>
      </c>
      <c r="M332" s="206"/>
      <c r="N332" s="206"/>
      <c r="O332" s="207"/>
      <c r="P332" s="207"/>
      <c r="Q332" s="207"/>
      <c r="R332" s="207"/>
      <c r="S332" s="194">
        <f>IF(V332=0,0,IF(A_Stammdaten!$B$12-$C332&lt;0,0,SUM(D_SAV!P332:Q332)-D_SAV!R332))</f>
        <v>0</v>
      </c>
      <c r="T332" s="207"/>
      <c r="U332" s="194">
        <f t="shared" si="82"/>
        <v>0</v>
      </c>
      <c r="V332" s="240">
        <f>IF(OR($B332=0,$C332=0,$J332=0,$J332="Agr ungültig"),0,IF($J332="keine","keine",IF(A_Stammdaten!$B$12-$C332&lt;0,0,MAX(0,$J332-(A_Stammdaten!$B$12-D_SAV!$C332)))))</f>
        <v>0</v>
      </c>
      <c r="W332" s="167">
        <f t="shared" si="83"/>
        <v>0</v>
      </c>
      <c r="X332" s="167">
        <f t="shared" si="84"/>
        <v>0</v>
      </c>
      <c r="Y332" s="209">
        <v>1</v>
      </c>
      <c r="Z332" s="167">
        <f t="shared" si="85"/>
        <v>0</v>
      </c>
      <c r="AA332" s="167">
        <f t="shared" si="86"/>
        <v>0</v>
      </c>
      <c r="AB332" s="167">
        <f t="shared" si="87"/>
        <v>0</v>
      </c>
      <c r="AC332" s="195">
        <f t="shared" si="80"/>
        <v>0</v>
      </c>
      <c r="AD332" s="192">
        <f t="shared" si="88"/>
        <v>0</v>
      </c>
      <c r="AE332" s="192">
        <f t="shared" si="89"/>
        <v>0</v>
      </c>
      <c r="AF332" s="192">
        <f t="shared" si="90"/>
        <v>0</v>
      </c>
    </row>
    <row r="333" spans="1:32" x14ac:dyDescent="0.25">
      <c r="A333" s="196" t="b">
        <f t="shared" si="81"/>
        <v>0</v>
      </c>
      <c r="B333" s="201"/>
      <c r="C333" s="202"/>
      <c r="D333" s="202"/>
      <c r="E333" s="202"/>
      <c r="F333" s="202"/>
      <c r="G333" s="201"/>
      <c r="H333" s="127" t="str">
        <f t="shared" si="77"/>
        <v>Agr ungültig</v>
      </c>
      <c r="I333" s="127" t="str">
        <f t="shared" si="78"/>
        <v>Agr ungültig</v>
      </c>
      <c r="J333" s="202" t="str">
        <f t="shared" si="79"/>
        <v>Agr ungültig</v>
      </c>
      <c r="K333" s="197" t="str">
        <f>IF(D_SAV!$C333&lt;=2005,"ja","nein")</f>
        <v>ja</v>
      </c>
      <c r="L333" s="201" t="str">
        <f>IFERROR(VLOOKUP(D_SAV!$B333,A_Stammdaten!$I$6:$K$105,3,FALSE),"")</f>
        <v/>
      </c>
      <c r="M333" s="206"/>
      <c r="N333" s="206"/>
      <c r="O333" s="207"/>
      <c r="P333" s="207"/>
      <c r="Q333" s="207"/>
      <c r="R333" s="207"/>
      <c r="S333" s="194">
        <f>IF(V333=0,0,IF(A_Stammdaten!$B$12-$C333&lt;0,0,SUM(D_SAV!P333:Q333)-D_SAV!R333))</f>
        <v>0</v>
      </c>
      <c r="T333" s="207"/>
      <c r="U333" s="194">
        <f t="shared" si="82"/>
        <v>0</v>
      </c>
      <c r="V333" s="240">
        <f>IF(OR($B333=0,$C333=0,$J333=0,$J333="Agr ungültig"),0,IF($J333="keine","keine",IF(A_Stammdaten!$B$12-$C333&lt;0,0,MAX(0,$J333-(A_Stammdaten!$B$12-D_SAV!$C333)))))</f>
        <v>0</v>
      </c>
      <c r="W333" s="167">
        <f t="shared" si="83"/>
        <v>0</v>
      </c>
      <c r="X333" s="167">
        <f t="shared" si="84"/>
        <v>0</v>
      </c>
      <c r="Y333" s="209">
        <v>1</v>
      </c>
      <c r="Z333" s="167">
        <f t="shared" si="85"/>
        <v>0</v>
      </c>
      <c r="AA333" s="167">
        <f t="shared" si="86"/>
        <v>0</v>
      </c>
      <c r="AB333" s="167">
        <f t="shared" si="87"/>
        <v>0</v>
      </c>
      <c r="AC333" s="195">
        <f t="shared" si="80"/>
        <v>0</v>
      </c>
      <c r="AD333" s="192">
        <f t="shared" si="88"/>
        <v>0</v>
      </c>
      <c r="AE333" s="192">
        <f t="shared" si="89"/>
        <v>0</v>
      </c>
      <c r="AF333" s="192">
        <f t="shared" si="90"/>
        <v>0</v>
      </c>
    </row>
    <row r="334" spans="1:32" x14ac:dyDescent="0.25">
      <c r="A334" s="198" t="b">
        <f t="shared" si="81"/>
        <v>0</v>
      </c>
      <c r="B334" s="204"/>
      <c r="C334" s="205"/>
      <c r="D334" s="205"/>
      <c r="E334" s="205"/>
      <c r="F334" s="205"/>
      <c r="G334" s="204"/>
      <c r="H334" s="127" t="str">
        <f t="shared" si="77"/>
        <v>Agr ungültig</v>
      </c>
      <c r="I334" s="127" t="str">
        <f t="shared" si="78"/>
        <v>Agr ungültig</v>
      </c>
      <c r="J334" s="205" t="str">
        <f t="shared" si="79"/>
        <v>Agr ungültig</v>
      </c>
      <c r="K334" s="197" t="str">
        <f>IF(D_SAV!$C334&lt;=2005,"ja","nein")</f>
        <v>ja</v>
      </c>
      <c r="L334" s="204" t="str">
        <f>IFERROR(VLOOKUP(D_SAV!$B334,A_Stammdaten!$I$6:$K$105,3,FALSE),"")</f>
        <v/>
      </c>
      <c r="M334" s="208"/>
      <c r="N334" s="208"/>
      <c r="O334" s="207"/>
      <c r="P334" s="207"/>
      <c r="Q334" s="207"/>
      <c r="R334" s="207"/>
      <c r="S334" s="194">
        <f>IF(V334=0,0,IF(A_Stammdaten!$B$12-$C334&lt;0,0,SUM(D_SAV!P334:Q334)-D_SAV!R334))</f>
        <v>0</v>
      </c>
      <c r="T334" s="207"/>
      <c r="U334" s="194">
        <f t="shared" si="82"/>
        <v>0</v>
      </c>
      <c r="V334" s="240">
        <f>IF(OR($B334=0,$C334=0,$J334=0,$J334="Agr ungültig"),0,IF($J334="keine","keine",IF(A_Stammdaten!$B$12-$C334&lt;0,0,MAX(0,$J334-(A_Stammdaten!$B$12-D_SAV!$C334)))))</f>
        <v>0</v>
      </c>
      <c r="W334" s="167">
        <f t="shared" si="83"/>
        <v>0</v>
      </c>
      <c r="X334" s="167">
        <f t="shared" si="84"/>
        <v>0</v>
      </c>
      <c r="Y334" s="209">
        <v>1</v>
      </c>
      <c r="Z334" s="167">
        <f t="shared" si="85"/>
        <v>0</v>
      </c>
      <c r="AA334" s="167">
        <f t="shared" si="86"/>
        <v>0</v>
      </c>
      <c r="AB334" s="167">
        <f t="shared" si="87"/>
        <v>0</v>
      </c>
      <c r="AC334" s="195">
        <f t="shared" si="80"/>
        <v>0</v>
      </c>
      <c r="AD334" s="192">
        <f t="shared" si="88"/>
        <v>0</v>
      </c>
      <c r="AE334" s="192">
        <f t="shared" si="89"/>
        <v>0</v>
      </c>
      <c r="AF334" s="192">
        <f t="shared" si="90"/>
        <v>0</v>
      </c>
    </row>
    <row r="335" spans="1:32" x14ac:dyDescent="0.25">
      <c r="A335" s="196" t="b">
        <f t="shared" si="81"/>
        <v>0</v>
      </c>
      <c r="B335" s="201"/>
      <c r="C335" s="202"/>
      <c r="D335" s="202"/>
      <c r="E335" s="202"/>
      <c r="F335" s="202"/>
      <c r="G335" s="201"/>
      <c r="H335" s="127" t="str">
        <f t="shared" si="77"/>
        <v>Agr ungültig</v>
      </c>
      <c r="I335" s="127" t="str">
        <f t="shared" si="78"/>
        <v>Agr ungültig</v>
      </c>
      <c r="J335" s="202" t="str">
        <f t="shared" si="79"/>
        <v>Agr ungültig</v>
      </c>
      <c r="K335" s="197" t="str">
        <f>IF(D_SAV!$C335&lt;=2005,"ja","nein")</f>
        <v>ja</v>
      </c>
      <c r="L335" s="201" t="str">
        <f>IFERROR(VLOOKUP(D_SAV!$B335,A_Stammdaten!$I$6:$K$105,3,FALSE),"")</f>
        <v/>
      </c>
      <c r="M335" s="206"/>
      <c r="N335" s="206"/>
      <c r="O335" s="207"/>
      <c r="P335" s="207"/>
      <c r="Q335" s="207"/>
      <c r="R335" s="207"/>
      <c r="S335" s="194">
        <f>IF(V335=0,0,IF(A_Stammdaten!$B$12-$C335&lt;0,0,SUM(D_SAV!P335:Q335)-D_SAV!R335))</f>
        <v>0</v>
      </c>
      <c r="T335" s="207"/>
      <c r="U335" s="194">
        <f t="shared" si="82"/>
        <v>0</v>
      </c>
      <c r="V335" s="240">
        <f>IF(OR($B335=0,$C335=0,$J335=0,$J335="Agr ungültig"),0,IF($J335="keine","keine",IF(A_Stammdaten!$B$12-$C335&lt;0,0,MAX(0,$J335-(A_Stammdaten!$B$12-D_SAV!$C335)))))</f>
        <v>0</v>
      </c>
      <c r="W335" s="167">
        <f t="shared" si="83"/>
        <v>0</v>
      </c>
      <c r="X335" s="167">
        <f t="shared" si="84"/>
        <v>0</v>
      </c>
      <c r="Y335" s="209">
        <v>1</v>
      </c>
      <c r="Z335" s="167">
        <f t="shared" si="85"/>
        <v>0</v>
      </c>
      <c r="AA335" s="167">
        <f t="shared" si="86"/>
        <v>0</v>
      </c>
      <c r="AB335" s="167">
        <f t="shared" si="87"/>
        <v>0</v>
      </c>
      <c r="AC335" s="195">
        <f t="shared" si="80"/>
        <v>0</v>
      </c>
      <c r="AD335" s="192">
        <f t="shared" si="88"/>
        <v>0</v>
      </c>
      <c r="AE335" s="192">
        <f t="shared" si="89"/>
        <v>0</v>
      </c>
      <c r="AF335" s="192">
        <f t="shared" si="90"/>
        <v>0</v>
      </c>
    </row>
    <row r="336" spans="1:32" x14ac:dyDescent="0.25">
      <c r="A336" s="196" t="b">
        <f t="shared" si="81"/>
        <v>0</v>
      </c>
      <c r="B336" s="201"/>
      <c r="C336" s="202"/>
      <c r="D336" s="202"/>
      <c r="E336" s="202"/>
      <c r="F336" s="202"/>
      <c r="G336" s="201"/>
      <c r="H336" s="127" t="str">
        <f t="shared" si="77"/>
        <v>Agr ungültig</v>
      </c>
      <c r="I336" s="127" t="str">
        <f t="shared" si="78"/>
        <v>Agr ungültig</v>
      </c>
      <c r="J336" s="202" t="str">
        <f t="shared" si="79"/>
        <v>Agr ungültig</v>
      </c>
      <c r="K336" s="197" t="str">
        <f>IF(D_SAV!$C336&lt;=2005,"ja","nein")</f>
        <v>ja</v>
      </c>
      <c r="L336" s="201" t="str">
        <f>IFERROR(VLOOKUP(D_SAV!$B336,A_Stammdaten!$I$6:$K$105,3,FALSE),"")</f>
        <v/>
      </c>
      <c r="M336" s="206"/>
      <c r="N336" s="206"/>
      <c r="O336" s="207"/>
      <c r="P336" s="207"/>
      <c r="Q336" s="207"/>
      <c r="R336" s="207"/>
      <c r="S336" s="194">
        <f>IF(V336=0,0,IF(A_Stammdaten!$B$12-$C336&lt;0,0,SUM(D_SAV!P336:Q336)-D_SAV!R336))</f>
        <v>0</v>
      </c>
      <c r="T336" s="207"/>
      <c r="U336" s="194">
        <f t="shared" si="82"/>
        <v>0</v>
      </c>
      <c r="V336" s="240">
        <f>IF(OR($B336=0,$C336=0,$J336=0,$J336="Agr ungültig"),0,IF($J336="keine","keine",IF(A_Stammdaten!$B$12-$C336&lt;0,0,MAX(0,$J336-(A_Stammdaten!$B$12-D_SAV!$C336)))))</f>
        <v>0</v>
      </c>
      <c r="W336" s="167">
        <f t="shared" si="83"/>
        <v>0</v>
      </c>
      <c r="X336" s="167">
        <f t="shared" si="84"/>
        <v>0</v>
      </c>
      <c r="Y336" s="209">
        <v>1</v>
      </c>
      <c r="Z336" s="167">
        <f t="shared" si="85"/>
        <v>0</v>
      </c>
      <c r="AA336" s="167">
        <f t="shared" si="86"/>
        <v>0</v>
      </c>
      <c r="AB336" s="167">
        <f t="shared" si="87"/>
        <v>0</v>
      </c>
      <c r="AC336" s="195">
        <f t="shared" si="80"/>
        <v>0</v>
      </c>
      <c r="AD336" s="192">
        <f t="shared" si="88"/>
        <v>0</v>
      </c>
      <c r="AE336" s="192">
        <f t="shared" si="89"/>
        <v>0</v>
      </c>
      <c r="AF336" s="192">
        <f t="shared" si="90"/>
        <v>0</v>
      </c>
    </row>
    <row r="337" spans="1:32" x14ac:dyDescent="0.25">
      <c r="A337" s="198" t="b">
        <f t="shared" si="81"/>
        <v>0</v>
      </c>
      <c r="B337" s="204"/>
      <c r="C337" s="205"/>
      <c r="D337" s="205"/>
      <c r="E337" s="205"/>
      <c r="F337" s="205"/>
      <c r="G337" s="204"/>
      <c r="H337" s="127" t="str">
        <f t="shared" si="77"/>
        <v>Agr ungültig</v>
      </c>
      <c r="I337" s="127" t="str">
        <f t="shared" si="78"/>
        <v>Agr ungültig</v>
      </c>
      <c r="J337" s="205" t="str">
        <f t="shared" si="79"/>
        <v>Agr ungültig</v>
      </c>
      <c r="K337" s="197" t="str">
        <f>IF(D_SAV!$C337&lt;=2005,"ja","nein")</f>
        <v>ja</v>
      </c>
      <c r="L337" s="204" t="str">
        <f>IFERROR(VLOOKUP(D_SAV!$B337,A_Stammdaten!$I$6:$K$105,3,FALSE),"")</f>
        <v/>
      </c>
      <c r="M337" s="208"/>
      <c r="N337" s="208"/>
      <c r="O337" s="207"/>
      <c r="P337" s="207"/>
      <c r="Q337" s="207"/>
      <c r="R337" s="207"/>
      <c r="S337" s="194">
        <f>IF(V337=0,0,IF(A_Stammdaten!$B$12-$C337&lt;0,0,SUM(D_SAV!P337:Q337)-D_SAV!R337))</f>
        <v>0</v>
      </c>
      <c r="T337" s="207"/>
      <c r="U337" s="194">
        <f t="shared" si="82"/>
        <v>0</v>
      </c>
      <c r="V337" s="240">
        <f>IF(OR($B337=0,$C337=0,$J337=0,$J337="Agr ungültig"),0,IF($J337="keine","keine",IF(A_Stammdaten!$B$12-$C337&lt;0,0,MAX(0,$J337-(A_Stammdaten!$B$12-D_SAV!$C337)))))</f>
        <v>0</v>
      </c>
      <c r="W337" s="167">
        <f t="shared" si="83"/>
        <v>0</v>
      </c>
      <c r="X337" s="167">
        <f t="shared" si="84"/>
        <v>0</v>
      </c>
      <c r="Y337" s="209">
        <v>1</v>
      </c>
      <c r="Z337" s="167">
        <f t="shared" si="85"/>
        <v>0</v>
      </c>
      <c r="AA337" s="167">
        <f t="shared" si="86"/>
        <v>0</v>
      </c>
      <c r="AB337" s="167">
        <f t="shared" si="87"/>
        <v>0</v>
      </c>
      <c r="AC337" s="195">
        <f t="shared" si="80"/>
        <v>0</v>
      </c>
      <c r="AD337" s="192">
        <f t="shared" si="88"/>
        <v>0</v>
      </c>
      <c r="AE337" s="192">
        <f t="shared" si="89"/>
        <v>0</v>
      </c>
      <c r="AF337" s="192">
        <f t="shared" si="90"/>
        <v>0</v>
      </c>
    </row>
    <row r="338" spans="1:32" x14ac:dyDescent="0.25">
      <c r="A338" s="196" t="b">
        <f t="shared" si="81"/>
        <v>0</v>
      </c>
      <c r="B338" s="201"/>
      <c r="C338" s="202"/>
      <c r="D338" s="202"/>
      <c r="E338" s="202"/>
      <c r="F338" s="202"/>
      <c r="G338" s="201"/>
      <c r="H338" s="127" t="str">
        <f t="shared" si="77"/>
        <v>Agr ungültig</v>
      </c>
      <c r="I338" s="127" t="str">
        <f t="shared" si="78"/>
        <v>Agr ungültig</v>
      </c>
      <c r="J338" s="202" t="str">
        <f t="shared" si="79"/>
        <v>Agr ungültig</v>
      </c>
      <c r="K338" s="197" t="str">
        <f>IF(D_SAV!$C338&lt;=2005,"ja","nein")</f>
        <v>ja</v>
      </c>
      <c r="L338" s="201" t="str">
        <f>IFERROR(VLOOKUP(D_SAV!$B338,A_Stammdaten!$I$6:$K$105,3,FALSE),"")</f>
        <v/>
      </c>
      <c r="M338" s="206"/>
      <c r="N338" s="206"/>
      <c r="O338" s="207"/>
      <c r="P338" s="207"/>
      <c r="Q338" s="207"/>
      <c r="R338" s="207"/>
      <c r="S338" s="194">
        <f>IF(V338=0,0,IF(A_Stammdaten!$B$12-$C338&lt;0,0,SUM(D_SAV!P338:Q338)-D_SAV!R338))</f>
        <v>0</v>
      </c>
      <c r="T338" s="207"/>
      <c r="U338" s="194">
        <f t="shared" si="82"/>
        <v>0</v>
      </c>
      <c r="V338" s="240">
        <f>IF(OR($B338=0,$C338=0,$J338=0,$J338="Agr ungültig"),0,IF($J338="keine","keine",IF(A_Stammdaten!$B$12-$C338&lt;0,0,MAX(0,$J338-(A_Stammdaten!$B$12-D_SAV!$C338)))))</f>
        <v>0</v>
      </c>
      <c r="W338" s="167">
        <f t="shared" si="83"/>
        <v>0</v>
      </c>
      <c r="X338" s="167">
        <f t="shared" si="84"/>
        <v>0</v>
      </c>
      <c r="Y338" s="209">
        <v>1</v>
      </c>
      <c r="Z338" s="167">
        <f t="shared" si="85"/>
        <v>0</v>
      </c>
      <c r="AA338" s="167">
        <f t="shared" si="86"/>
        <v>0</v>
      </c>
      <c r="AB338" s="167">
        <f t="shared" si="87"/>
        <v>0</v>
      </c>
      <c r="AC338" s="195">
        <f t="shared" si="80"/>
        <v>0</v>
      </c>
      <c r="AD338" s="192">
        <f t="shared" si="88"/>
        <v>0</v>
      </c>
      <c r="AE338" s="192">
        <f t="shared" si="89"/>
        <v>0</v>
      </c>
      <c r="AF338" s="192">
        <f t="shared" si="90"/>
        <v>0</v>
      </c>
    </row>
    <row r="339" spans="1:32" x14ac:dyDescent="0.25">
      <c r="A339" s="196" t="b">
        <f t="shared" si="81"/>
        <v>0</v>
      </c>
      <c r="B339" s="201"/>
      <c r="C339" s="202"/>
      <c r="D339" s="202"/>
      <c r="E339" s="202"/>
      <c r="F339" s="202"/>
      <c r="G339" s="201"/>
      <c r="H339" s="127" t="str">
        <f t="shared" si="77"/>
        <v>Agr ungültig</v>
      </c>
      <c r="I339" s="127" t="str">
        <f t="shared" si="78"/>
        <v>Agr ungültig</v>
      </c>
      <c r="J339" s="202" t="str">
        <f t="shared" si="79"/>
        <v>Agr ungültig</v>
      </c>
      <c r="K339" s="197" t="str">
        <f>IF(D_SAV!$C339&lt;=2005,"ja","nein")</f>
        <v>ja</v>
      </c>
      <c r="L339" s="201" t="str">
        <f>IFERROR(VLOOKUP(D_SAV!$B339,A_Stammdaten!$I$6:$K$105,3,FALSE),"")</f>
        <v/>
      </c>
      <c r="M339" s="206"/>
      <c r="N339" s="206"/>
      <c r="O339" s="207"/>
      <c r="P339" s="207"/>
      <c r="Q339" s="207"/>
      <c r="R339" s="207"/>
      <c r="S339" s="194">
        <f>IF(V339=0,0,IF(A_Stammdaten!$B$12-$C339&lt;0,0,SUM(D_SAV!P339:Q339)-D_SAV!R339))</f>
        <v>0</v>
      </c>
      <c r="T339" s="207"/>
      <c r="U339" s="194">
        <f t="shared" si="82"/>
        <v>0</v>
      </c>
      <c r="V339" s="240">
        <f>IF(OR($B339=0,$C339=0,$J339=0,$J339="Agr ungültig"),0,IF($J339="keine","keine",IF(A_Stammdaten!$B$12-$C339&lt;0,0,MAX(0,$J339-(A_Stammdaten!$B$12-D_SAV!$C339)))))</f>
        <v>0</v>
      </c>
      <c r="W339" s="167">
        <f t="shared" si="83"/>
        <v>0</v>
      </c>
      <c r="X339" s="167">
        <f t="shared" si="84"/>
        <v>0</v>
      </c>
      <c r="Y339" s="209">
        <v>1</v>
      </c>
      <c r="Z339" s="167">
        <f t="shared" si="85"/>
        <v>0</v>
      </c>
      <c r="AA339" s="167">
        <f t="shared" si="86"/>
        <v>0</v>
      </c>
      <c r="AB339" s="167">
        <f t="shared" si="87"/>
        <v>0</v>
      </c>
      <c r="AC339" s="195">
        <f t="shared" si="80"/>
        <v>0</v>
      </c>
      <c r="AD339" s="192">
        <f t="shared" si="88"/>
        <v>0</v>
      </c>
      <c r="AE339" s="192">
        <f t="shared" si="89"/>
        <v>0</v>
      </c>
      <c r="AF339" s="192">
        <f t="shared" si="90"/>
        <v>0</v>
      </c>
    </row>
    <row r="340" spans="1:32" x14ac:dyDescent="0.25">
      <c r="A340" s="198" t="b">
        <f t="shared" si="81"/>
        <v>0</v>
      </c>
      <c r="B340" s="204"/>
      <c r="C340" s="205"/>
      <c r="D340" s="205"/>
      <c r="E340" s="205"/>
      <c r="F340" s="205"/>
      <c r="G340" s="204"/>
      <c r="H340" s="127" t="str">
        <f t="shared" si="77"/>
        <v>Agr ungültig</v>
      </c>
      <c r="I340" s="127" t="str">
        <f t="shared" si="78"/>
        <v>Agr ungültig</v>
      </c>
      <c r="J340" s="205" t="str">
        <f t="shared" si="79"/>
        <v>Agr ungültig</v>
      </c>
      <c r="K340" s="197" t="str">
        <f>IF(D_SAV!$C340&lt;=2005,"ja","nein")</f>
        <v>ja</v>
      </c>
      <c r="L340" s="204" t="str">
        <f>IFERROR(VLOOKUP(D_SAV!$B340,A_Stammdaten!$I$6:$K$105,3,FALSE),"")</f>
        <v/>
      </c>
      <c r="M340" s="208"/>
      <c r="N340" s="208"/>
      <c r="O340" s="207"/>
      <c r="P340" s="207"/>
      <c r="Q340" s="207"/>
      <c r="R340" s="207"/>
      <c r="S340" s="194">
        <f>IF(V340=0,0,IF(A_Stammdaten!$B$12-$C340&lt;0,0,SUM(D_SAV!P340:Q340)-D_SAV!R340))</f>
        <v>0</v>
      </c>
      <c r="T340" s="207"/>
      <c r="U340" s="194">
        <f t="shared" si="82"/>
        <v>0</v>
      </c>
      <c r="V340" s="240">
        <f>IF(OR($B340=0,$C340=0,$J340=0,$J340="Agr ungültig"),0,IF($J340="keine","keine",IF(A_Stammdaten!$B$12-$C340&lt;0,0,MAX(0,$J340-(A_Stammdaten!$B$12-D_SAV!$C340)))))</f>
        <v>0</v>
      </c>
      <c r="W340" s="167">
        <f t="shared" si="83"/>
        <v>0</v>
      </c>
      <c r="X340" s="167">
        <f t="shared" si="84"/>
        <v>0</v>
      </c>
      <c r="Y340" s="209">
        <v>1</v>
      </c>
      <c r="Z340" s="167">
        <f t="shared" si="85"/>
        <v>0</v>
      </c>
      <c r="AA340" s="167">
        <f t="shared" si="86"/>
        <v>0</v>
      </c>
      <c r="AB340" s="167">
        <f t="shared" si="87"/>
        <v>0</v>
      </c>
      <c r="AC340" s="195">
        <f t="shared" si="80"/>
        <v>0</v>
      </c>
      <c r="AD340" s="192">
        <f t="shared" si="88"/>
        <v>0</v>
      </c>
      <c r="AE340" s="192">
        <f t="shared" si="89"/>
        <v>0</v>
      </c>
      <c r="AF340" s="192">
        <f t="shared" si="90"/>
        <v>0</v>
      </c>
    </row>
    <row r="341" spans="1:32" x14ac:dyDescent="0.25">
      <c r="A341" s="196" t="b">
        <f t="shared" si="81"/>
        <v>0</v>
      </c>
      <c r="B341" s="201"/>
      <c r="C341" s="202"/>
      <c r="D341" s="202"/>
      <c r="E341" s="202"/>
      <c r="F341" s="202"/>
      <c r="G341" s="201"/>
      <c r="H341" s="127" t="str">
        <f t="shared" si="77"/>
        <v>Agr ungültig</v>
      </c>
      <c r="I341" s="127" t="str">
        <f t="shared" si="78"/>
        <v>Agr ungültig</v>
      </c>
      <c r="J341" s="202" t="str">
        <f t="shared" si="79"/>
        <v>Agr ungültig</v>
      </c>
      <c r="K341" s="197" t="str">
        <f>IF(D_SAV!$C341&lt;=2005,"ja","nein")</f>
        <v>ja</v>
      </c>
      <c r="L341" s="201" t="str">
        <f>IFERROR(VLOOKUP(D_SAV!$B341,A_Stammdaten!$I$6:$K$105,3,FALSE),"")</f>
        <v/>
      </c>
      <c r="M341" s="206"/>
      <c r="N341" s="206"/>
      <c r="O341" s="207"/>
      <c r="P341" s="207"/>
      <c r="Q341" s="207"/>
      <c r="R341" s="207"/>
      <c r="S341" s="194">
        <f>IF(V341=0,0,IF(A_Stammdaten!$B$12-$C341&lt;0,0,SUM(D_SAV!P341:Q341)-D_SAV!R341))</f>
        <v>0</v>
      </c>
      <c r="T341" s="207"/>
      <c r="U341" s="194">
        <f t="shared" si="82"/>
        <v>0</v>
      </c>
      <c r="V341" s="240">
        <f>IF(OR($B341=0,$C341=0,$J341=0,$J341="Agr ungültig"),0,IF($J341="keine","keine",IF(A_Stammdaten!$B$12-$C341&lt;0,0,MAX(0,$J341-(A_Stammdaten!$B$12-D_SAV!$C341)))))</f>
        <v>0</v>
      </c>
      <c r="W341" s="167">
        <f t="shared" si="83"/>
        <v>0</v>
      </c>
      <c r="X341" s="167">
        <f t="shared" si="84"/>
        <v>0</v>
      </c>
      <c r="Y341" s="209">
        <v>1</v>
      </c>
      <c r="Z341" s="167">
        <f t="shared" si="85"/>
        <v>0</v>
      </c>
      <c r="AA341" s="167">
        <f t="shared" si="86"/>
        <v>0</v>
      </c>
      <c r="AB341" s="167">
        <f t="shared" si="87"/>
        <v>0</v>
      </c>
      <c r="AC341" s="195">
        <f t="shared" si="80"/>
        <v>0</v>
      </c>
      <c r="AD341" s="192">
        <f t="shared" si="88"/>
        <v>0</v>
      </c>
      <c r="AE341" s="192">
        <f t="shared" si="89"/>
        <v>0</v>
      </c>
      <c r="AF341" s="192">
        <f t="shared" si="90"/>
        <v>0</v>
      </c>
    </row>
    <row r="342" spans="1:32" x14ac:dyDescent="0.25">
      <c r="A342" s="196" t="b">
        <f t="shared" si="81"/>
        <v>0</v>
      </c>
      <c r="B342" s="201"/>
      <c r="C342" s="202"/>
      <c r="D342" s="202"/>
      <c r="E342" s="202"/>
      <c r="F342" s="202"/>
      <c r="G342" s="201"/>
      <c r="H342" s="127" t="str">
        <f t="shared" si="77"/>
        <v>Agr ungültig</v>
      </c>
      <c r="I342" s="127" t="str">
        <f t="shared" si="78"/>
        <v>Agr ungültig</v>
      </c>
      <c r="J342" s="202" t="str">
        <f t="shared" si="79"/>
        <v>Agr ungültig</v>
      </c>
      <c r="K342" s="197" t="str">
        <f>IF(D_SAV!$C342&lt;=2005,"ja","nein")</f>
        <v>ja</v>
      </c>
      <c r="L342" s="201" t="str">
        <f>IFERROR(VLOOKUP(D_SAV!$B342,A_Stammdaten!$I$6:$K$105,3,FALSE),"")</f>
        <v/>
      </c>
      <c r="M342" s="206"/>
      <c r="N342" s="206"/>
      <c r="O342" s="207"/>
      <c r="P342" s="207"/>
      <c r="Q342" s="207"/>
      <c r="R342" s="207"/>
      <c r="S342" s="194">
        <f>IF(V342=0,0,IF(A_Stammdaten!$B$12-$C342&lt;0,0,SUM(D_SAV!P342:Q342)-D_SAV!R342))</f>
        <v>0</v>
      </c>
      <c r="T342" s="207"/>
      <c r="U342" s="194">
        <f t="shared" si="82"/>
        <v>0</v>
      </c>
      <c r="V342" s="240">
        <f>IF(OR($B342=0,$C342=0,$J342=0,$J342="Agr ungültig"),0,IF($J342="keine","keine",IF(A_Stammdaten!$B$12-$C342&lt;0,0,MAX(0,$J342-(A_Stammdaten!$B$12-D_SAV!$C342)))))</f>
        <v>0</v>
      </c>
      <c r="W342" s="167">
        <f t="shared" si="83"/>
        <v>0</v>
      </c>
      <c r="X342" s="167">
        <f t="shared" si="84"/>
        <v>0</v>
      </c>
      <c r="Y342" s="209">
        <v>1</v>
      </c>
      <c r="Z342" s="167">
        <f t="shared" si="85"/>
        <v>0</v>
      </c>
      <c r="AA342" s="167">
        <f t="shared" si="86"/>
        <v>0</v>
      </c>
      <c r="AB342" s="167">
        <f t="shared" si="87"/>
        <v>0</v>
      </c>
      <c r="AC342" s="195">
        <f t="shared" si="80"/>
        <v>0</v>
      </c>
      <c r="AD342" s="192">
        <f t="shared" si="88"/>
        <v>0</v>
      </c>
      <c r="AE342" s="192">
        <f t="shared" si="89"/>
        <v>0</v>
      </c>
      <c r="AF342" s="192">
        <f t="shared" si="90"/>
        <v>0</v>
      </c>
    </row>
    <row r="343" spans="1:32" x14ac:dyDescent="0.25">
      <c r="A343" s="198" t="b">
        <f t="shared" si="81"/>
        <v>0</v>
      </c>
      <c r="B343" s="204"/>
      <c r="C343" s="205"/>
      <c r="D343" s="205"/>
      <c r="E343" s="205"/>
      <c r="F343" s="205"/>
      <c r="G343" s="204"/>
      <c r="H343" s="127" t="str">
        <f t="shared" si="77"/>
        <v>Agr ungültig</v>
      </c>
      <c r="I343" s="127" t="str">
        <f t="shared" si="78"/>
        <v>Agr ungültig</v>
      </c>
      <c r="J343" s="205" t="str">
        <f t="shared" si="79"/>
        <v>Agr ungültig</v>
      </c>
      <c r="K343" s="197" t="str">
        <f>IF(D_SAV!$C343&lt;=2005,"ja","nein")</f>
        <v>ja</v>
      </c>
      <c r="L343" s="204" t="str">
        <f>IFERROR(VLOOKUP(D_SAV!$B343,A_Stammdaten!$I$6:$K$105,3,FALSE),"")</f>
        <v/>
      </c>
      <c r="M343" s="208"/>
      <c r="N343" s="208"/>
      <c r="O343" s="207"/>
      <c r="P343" s="207"/>
      <c r="Q343" s="207"/>
      <c r="R343" s="207"/>
      <c r="S343" s="194">
        <f>IF(V343=0,0,IF(A_Stammdaten!$B$12-$C343&lt;0,0,SUM(D_SAV!P343:Q343)-D_SAV!R343))</f>
        <v>0</v>
      </c>
      <c r="T343" s="207"/>
      <c r="U343" s="194">
        <f t="shared" si="82"/>
        <v>0</v>
      </c>
      <c r="V343" s="240">
        <f>IF(OR($B343=0,$C343=0,$J343=0,$J343="Agr ungültig"),0,IF($J343="keine","keine",IF(A_Stammdaten!$B$12-$C343&lt;0,0,MAX(0,$J343-(A_Stammdaten!$B$12-D_SAV!$C343)))))</f>
        <v>0</v>
      </c>
      <c r="W343" s="167">
        <f t="shared" si="83"/>
        <v>0</v>
      </c>
      <c r="X343" s="167">
        <f t="shared" si="84"/>
        <v>0</v>
      </c>
      <c r="Y343" s="209">
        <v>1</v>
      </c>
      <c r="Z343" s="167">
        <f t="shared" si="85"/>
        <v>0</v>
      </c>
      <c r="AA343" s="167">
        <f t="shared" si="86"/>
        <v>0</v>
      </c>
      <c r="AB343" s="167">
        <f t="shared" si="87"/>
        <v>0</v>
      </c>
      <c r="AC343" s="195">
        <f t="shared" si="80"/>
        <v>0</v>
      </c>
      <c r="AD343" s="192">
        <f t="shared" si="88"/>
        <v>0</v>
      </c>
      <c r="AE343" s="192">
        <f t="shared" si="89"/>
        <v>0</v>
      </c>
      <c r="AF343" s="192">
        <f t="shared" si="90"/>
        <v>0</v>
      </c>
    </row>
    <row r="344" spans="1:32" x14ac:dyDescent="0.25">
      <c r="A344" s="196" t="b">
        <f t="shared" si="81"/>
        <v>0</v>
      </c>
      <c r="B344" s="201"/>
      <c r="C344" s="202"/>
      <c r="D344" s="202"/>
      <c r="E344" s="202"/>
      <c r="F344" s="202"/>
      <c r="G344" s="201"/>
      <c r="H344" s="127" t="str">
        <f t="shared" si="77"/>
        <v>Agr ungültig</v>
      </c>
      <c r="I344" s="127" t="str">
        <f t="shared" si="78"/>
        <v>Agr ungültig</v>
      </c>
      <c r="J344" s="202" t="str">
        <f t="shared" si="79"/>
        <v>Agr ungültig</v>
      </c>
      <c r="K344" s="197" t="str">
        <f>IF(D_SAV!$C344&lt;=2005,"ja","nein")</f>
        <v>ja</v>
      </c>
      <c r="L344" s="201" t="str">
        <f>IFERROR(VLOOKUP(D_SAV!$B344,A_Stammdaten!$I$6:$K$105,3,FALSE),"")</f>
        <v/>
      </c>
      <c r="M344" s="206"/>
      <c r="N344" s="206"/>
      <c r="O344" s="207"/>
      <c r="P344" s="207"/>
      <c r="Q344" s="207"/>
      <c r="R344" s="207"/>
      <c r="S344" s="194">
        <f>IF(V344=0,0,IF(A_Stammdaten!$B$12-$C344&lt;0,0,SUM(D_SAV!P344:Q344)-D_SAV!R344))</f>
        <v>0</v>
      </c>
      <c r="T344" s="207"/>
      <c r="U344" s="194">
        <f t="shared" si="82"/>
        <v>0</v>
      </c>
      <c r="V344" s="240">
        <f>IF(OR($B344=0,$C344=0,$J344=0,$J344="Agr ungültig"),0,IF($J344="keine","keine",IF(A_Stammdaten!$B$12-$C344&lt;0,0,MAX(0,$J344-(A_Stammdaten!$B$12-D_SAV!$C344)))))</f>
        <v>0</v>
      </c>
      <c r="W344" s="167">
        <f t="shared" si="83"/>
        <v>0</v>
      </c>
      <c r="X344" s="167">
        <f t="shared" si="84"/>
        <v>0</v>
      </c>
      <c r="Y344" s="209">
        <v>1</v>
      </c>
      <c r="Z344" s="167">
        <f t="shared" si="85"/>
        <v>0</v>
      </c>
      <c r="AA344" s="167">
        <f t="shared" si="86"/>
        <v>0</v>
      </c>
      <c r="AB344" s="167">
        <f t="shared" si="87"/>
        <v>0</v>
      </c>
      <c r="AC344" s="195">
        <f t="shared" si="80"/>
        <v>0</v>
      </c>
      <c r="AD344" s="192">
        <f t="shared" si="88"/>
        <v>0</v>
      </c>
      <c r="AE344" s="192">
        <f t="shared" si="89"/>
        <v>0</v>
      </c>
      <c r="AF344" s="192">
        <f t="shared" si="90"/>
        <v>0</v>
      </c>
    </row>
    <row r="345" spans="1:32" x14ac:dyDescent="0.25">
      <c r="A345" s="196" t="b">
        <f t="shared" si="81"/>
        <v>0</v>
      </c>
      <c r="B345" s="201"/>
      <c r="C345" s="202"/>
      <c r="D345" s="202"/>
      <c r="E345" s="202"/>
      <c r="F345" s="202"/>
      <c r="G345" s="201"/>
      <c r="H345" s="127" t="str">
        <f t="shared" si="77"/>
        <v>Agr ungültig</v>
      </c>
      <c r="I345" s="127" t="str">
        <f t="shared" si="78"/>
        <v>Agr ungültig</v>
      </c>
      <c r="J345" s="202" t="str">
        <f t="shared" si="79"/>
        <v>Agr ungültig</v>
      </c>
      <c r="K345" s="197" t="str">
        <f>IF(D_SAV!$C345&lt;=2005,"ja","nein")</f>
        <v>ja</v>
      </c>
      <c r="L345" s="201" t="str">
        <f>IFERROR(VLOOKUP(D_SAV!$B345,A_Stammdaten!$I$6:$K$105,3,FALSE),"")</f>
        <v/>
      </c>
      <c r="M345" s="206"/>
      <c r="N345" s="206"/>
      <c r="O345" s="207"/>
      <c r="P345" s="207"/>
      <c r="Q345" s="207"/>
      <c r="R345" s="207"/>
      <c r="S345" s="194">
        <f>IF(V345=0,0,IF(A_Stammdaten!$B$12-$C345&lt;0,0,SUM(D_SAV!P345:Q345)-D_SAV!R345))</f>
        <v>0</v>
      </c>
      <c r="T345" s="207"/>
      <c r="U345" s="194">
        <f t="shared" si="82"/>
        <v>0</v>
      </c>
      <c r="V345" s="240">
        <f>IF(OR($B345=0,$C345=0,$J345=0,$J345="Agr ungültig"),0,IF($J345="keine","keine",IF(A_Stammdaten!$B$12-$C345&lt;0,0,MAX(0,$J345-(A_Stammdaten!$B$12-D_SAV!$C345)))))</f>
        <v>0</v>
      </c>
      <c r="W345" s="167">
        <f t="shared" si="83"/>
        <v>0</v>
      </c>
      <c r="X345" s="167">
        <f t="shared" si="84"/>
        <v>0</v>
      </c>
      <c r="Y345" s="209">
        <v>1</v>
      </c>
      <c r="Z345" s="167">
        <f t="shared" si="85"/>
        <v>0</v>
      </c>
      <c r="AA345" s="167">
        <f t="shared" si="86"/>
        <v>0</v>
      </c>
      <c r="AB345" s="167">
        <f t="shared" si="87"/>
        <v>0</v>
      </c>
      <c r="AC345" s="195">
        <f t="shared" si="80"/>
        <v>0</v>
      </c>
      <c r="AD345" s="192">
        <f t="shared" si="88"/>
        <v>0</v>
      </c>
      <c r="AE345" s="192">
        <f t="shared" si="89"/>
        <v>0</v>
      </c>
      <c r="AF345" s="192">
        <f t="shared" si="90"/>
        <v>0</v>
      </c>
    </row>
    <row r="346" spans="1:32" x14ac:dyDescent="0.25">
      <c r="A346" s="198" t="b">
        <f t="shared" si="81"/>
        <v>0</v>
      </c>
      <c r="B346" s="204"/>
      <c r="C346" s="205"/>
      <c r="D346" s="205"/>
      <c r="E346" s="205"/>
      <c r="F346" s="205"/>
      <c r="G346" s="204"/>
      <c r="H346" s="127" t="str">
        <f t="shared" si="77"/>
        <v>Agr ungültig</v>
      </c>
      <c r="I346" s="127" t="str">
        <f t="shared" si="78"/>
        <v>Agr ungültig</v>
      </c>
      <c r="J346" s="205" t="str">
        <f t="shared" si="79"/>
        <v>Agr ungültig</v>
      </c>
      <c r="K346" s="197" t="str">
        <f>IF(D_SAV!$C346&lt;=2005,"ja","nein")</f>
        <v>ja</v>
      </c>
      <c r="L346" s="204" t="str">
        <f>IFERROR(VLOOKUP(D_SAV!$B346,A_Stammdaten!$I$6:$K$105,3,FALSE),"")</f>
        <v/>
      </c>
      <c r="M346" s="208"/>
      <c r="N346" s="208"/>
      <c r="O346" s="207"/>
      <c r="P346" s="207"/>
      <c r="Q346" s="207"/>
      <c r="R346" s="207"/>
      <c r="S346" s="194">
        <f>IF(V346=0,0,IF(A_Stammdaten!$B$12-$C346&lt;0,0,SUM(D_SAV!P346:Q346)-D_SAV!R346))</f>
        <v>0</v>
      </c>
      <c r="T346" s="207"/>
      <c r="U346" s="194">
        <f t="shared" si="82"/>
        <v>0</v>
      </c>
      <c r="V346" s="240">
        <f>IF(OR($B346=0,$C346=0,$J346=0,$J346="Agr ungültig"),0,IF($J346="keine","keine",IF(A_Stammdaten!$B$12-$C346&lt;0,0,MAX(0,$J346-(A_Stammdaten!$B$12-D_SAV!$C346)))))</f>
        <v>0</v>
      </c>
      <c r="W346" s="167">
        <f t="shared" si="83"/>
        <v>0</v>
      </c>
      <c r="X346" s="167">
        <f t="shared" si="84"/>
        <v>0</v>
      </c>
      <c r="Y346" s="209">
        <v>1</v>
      </c>
      <c r="Z346" s="167">
        <f t="shared" si="85"/>
        <v>0</v>
      </c>
      <c r="AA346" s="167">
        <f t="shared" si="86"/>
        <v>0</v>
      </c>
      <c r="AB346" s="167">
        <f t="shared" si="87"/>
        <v>0</v>
      </c>
      <c r="AC346" s="195">
        <f t="shared" si="80"/>
        <v>0</v>
      </c>
      <c r="AD346" s="192">
        <f t="shared" si="88"/>
        <v>0</v>
      </c>
      <c r="AE346" s="192">
        <f t="shared" si="89"/>
        <v>0</v>
      </c>
      <c r="AF346" s="192">
        <f t="shared" si="90"/>
        <v>0</v>
      </c>
    </row>
    <row r="347" spans="1:32" x14ac:dyDescent="0.25">
      <c r="A347" s="196" t="b">
        <f t="shared" si="81"/>
        <v>0</v>
      </c>
      <c r="B347" s="201"/>
      <c r="C347" s="202"/>
      <c r="D347" s="202"/>
      <c r="E347" s="202"/>
      <c r="F347" s="202"/>
      <c r="G347" s="201"/>
      <c r="H347" s="127" t="str">
        <f t="shared" si="77"/>
        <v>Agr ungültig</v>
      </c>
      <c r="I347" s="127" t="str">
        <f t="shared" si="78"/>
        <v>Agr ungültig</v>
      </c>
      <c r="J347" s="202" t="str">
        <f t="shared" si="79"/>
        <v>Agr ungültig</v>
      </c>
      <c r="K347" s="197" t="str">
        <f>IF(D_SAV!$C347&lt;=2005,"ja","nein")</f>
        <v>ja</v>
      </c>
      <c r="L347" s="201" t="str">
        <f>IFERROR(VLOOKUP(D_SAV!$B347,A_Stammdaten!$I$6:$K$105,3,FALSE),"")</f>
        <v/>
      </c>
      <c r="M347" s="206"/>
      <c r="N347" s="206"/>
      <c r="O347" s="207"/>
      <c r="P347" s="207"/>
      <c r="Q347" s="207"/>
      <c r="R347" s="207"/>
      <c r="S347" s="194">
        <f>IF(V347=0,0,IF(A_Stammdaten!$B$12-$C347&lt;0,0,SUM(D_SAV!P347:Q347)-D_SAV!R347))</f>
        <v>0</v>
      </c>
      <c r="T347" s="207"/>
      <c r="U347" s="194">
        <f t="shared" si="82"/>
        <v>0</v>
      </c>
      <c r="V347" s="240">
        <f>IF(OR($B347=0,$C347=0,$J347=0,$J347="Agr ungültig"),0,IF($J347="keine","keine",IF(A_Stammdaten!$B$12-$C347&lt;0,0,MAX(0,$J347-(A_Stammdaten!$B$12-D_SAV!$C347)))))</f>
        <v>0</v>
      </c>
      <c r="W347" s="167">
        <f t="shared" si="83"/>
        <v>0</v>
      </c>
      <c r="X347" s="167">
        <f t="shared" si="84"/>
        <v>0</v>
      </c>
      <c r="Y347" s="209">
        <v>1</v>
      </c>
      <c r="Z347" s="167">
        <f t="shared" si="85"/>
        <v>0</v>
      </c>
      <c r="AA347" s="167">
        <f t="shared" si="86"/>
        <v>0</v>
      </c>
      <c r="AB347" s="167">
        <f t="shared" si="87"/>
        <v>0</v>
      </c>
      <c r="AC347" s="195">
        <f t="shared" si="80"/>
        <v>0</v>
      </c>
      <c r="AD347" s="192">
        <f t="shared" si="88"/>
        <v>0</v>
      </c>
      <c r="AE347" s="192">
        <f t="shared" si="89"/>
        <v>0</v>
      </c>
      <c r="AF347" s="192">
        <f t="shared" si="90"/>
        <v>0</v>
      </c>
    </row>
    <row r="348" spans="1:32" x14ac:dyDescent="0.25">
      <c r="A348" s="196" t="b">
        <f t="shared" si="81"/>
        <v>0</v>
      </c>
      <c r="B348" s="201"/>
      <c r="C348" s="202"/>
      <c r="D348" s="202"/>
      <c r="E348" s="202"/>
      <c r="F348" s="202"/>
      <c r="G348" s="201"/>
      <c r="H348" s="127" t="str">
        <f t="shared" si="77"/>
        <v>Agr ungültig</v>
      </c>
      <c r="I348" s="127" t="str">
        <f t="shared" si="78"/>
        <v>Agr ungültig</v>
      </c>
      <c r="J348" s="202" t="str">
        <f t="shared" si="79"/>
        <v>Agr ungültig</v>
      </c>
      <c r="K348" s="197" t="str">
        <f>IF(D_SAV!$C348&lt;=2005,"ja","nein")</f>
        <v>ja</v>
      </c>
      <c r="L348" s="201" t="str">
        <f>IFERROR(VLOOKUP(D_SAV!$B348,A_Stammdaten!$I$6:$K$105,3,FALSE),"")</f>
        <v/>
      </c>
      <c r="M348" s="206"/>
      <c r="N348" s="206"/>
      <c r="O348" s="207"/>
      <c r="P348" s="207"/>
      <c r="Q348" s="207"/>
      <c r="R348" s="207"/>
      <c r="S348" s="194">
        <f>IF(V348=0,0,IF(A_Stammdaten!$B$12-$C348&lt;0,0,SUM(D_SAV!P348:Q348)-D_SAV!R348))</f>
        <v>0</v>
      </c>
      <c r="T348" s="207"/>
      <c r="U348" s="194">
        <f t="shared" si="82"/>
        <v>0</v>
      </c>
      <c r="V348" s="240">
        <f>IF(OR($B348=0,$C348=0,$J348=0,$J348="Agr ungültig"),0,IF($J348="keine","keine",IF(A_Stammdaten!$B$12-$C348&lt;0,0,MAX(0,$J348-(A_Stammdaten!$B$12-D_SAV!$C348)))))</f>
        <v>0</v>
      </c>
      <c r="W348" s="167">
        <f t="shared" si="83"/>
        <v>0</v>
      </c>
      <c r="X348" s="167">
        <f t="shared" si="84"/>
        <v>0</v>
      </c>
      <c r="Y348" s="209">
        <v>1</v>
      </c>
      <c r="Z348" s="167">
        <f t="shared" si="85"/>
        <v>0</v>
      </c>
      <c r="AA348" s="167">
        <f t="shared" si="86"/>
        <v>0</v>
      </c>
      <c r="AB348" s="167">
        <f t="shared" si="87"/>
        <v>0</v>
      </c>
      <c r="AC348" s="195">
        <f t="shared" si="80"/>
        <v>0</v>
      </c>
      <c r="AD348" s="192">
        <f t="shared" si="88"/>
        <v>0</v>
      </c>
      <c r="AE348" s="192">
        <f t="shared" si="89"/>
        <v>0</v>
      </c>
      <c r="AF348" s="192">
        <f t="shared" si="90"/>
        <v>0</v>
      </c>
    </row>
    <row r="349" spans="1:32" x14ac:dyDescent="0.25">
      <c r="A349" s="198" t="b">
        <f t="shared" si="81"/>
        <v>0</v>
      </c>
      <c r="B349" s="204"/>
      <c r="C349" s="205"/>
      <c r="D349" s="205"/>
      <c r="E349" s="205"/>
      <c r="F349" s="205"/>
      <c r="G349" s="204"/>
      <c r="H349" s="127" t="str">
        <f t="shared" si="77"/>
        <v>Agr ungültig</v>
      </c>
      <c r="I349" s="127" t="str">
        <f t="shared" si="78"/>
        <v>Agr ungültig</v>
      </c>
      <c r="J349" s="205" t="str">
        <f t="shared" si="79"/>
        <v>Agr ungültig</v>
      </c>
      <c r="K349" s="197" t="str">
        <f>IF(D_SAV!$C349&lt;=2005,"ja","nein")</f>
        <v>ja</v>
      </c>
      <c r="L349" s="204" t="str">
        <f>IFERROR(VLOOKUP(D_SAV!$B349,A_Stammdaten!$I$6:$K$105,3,FALSE),"")</f>
        <v/>
      </c>
      <c r="M349" s="208"/>
      <c r="N349" s="208"/>
      <c r="O349" s="207"/>
      <c r="P349" s="207"/>
      <c r="Q349" s="207"/>
      <c r="R349" s="207"/>
      <c r="S349" s="194">
        <f>IF(V349=0,0,IF(A_Stammdaten!$B$12-$C349&lt;0,0,SUM(D_SAV!P349:Q349)-D_SAV!R349))</f>
        <v>0</v>
      </c>
      <c r="T349" s="207"/>
      <c r="U349" s="194">
        <f t="shared" si="82"/>
        <v>0</v>
      </c>
      <c r="V349" s="240">
        <f>IF(OR($B349=0,$C349=0,$J349=0,$J349="Agr ungültig"),0,IF($J349="keine","keine",IF(A_Stammdaten!$B$12-$C349&lt;0,0,MAX(0,$J349-(A_Stammdaten!$B$12-D_SAV!$C349)))))</f>
        <v>0</v>
      </c>
      <c r="W349" s="167">
        <f t="shared" si="83"/>
        <v>0</v>
      </c>
      <c r="X349" s="167">
        <f t="shared" si="84"/>
        <v>0</v>
      </c>
      <c r="Y349" s="209">
        <v>1</v>
      </c>
      <c r="Z349" s="167">
        <f t="shared" si="85"/>
        <v>0</v>
      </c>
      <c r="AA349" s="167">
        <f t="shared" si="86"/>
        <v>0</v>
      </c>
      <c r="AB349" s="167">
        <f t="shared" si="87"/>
        <v>0</v>
      </c>
      <c r="AC349" s="195">
        <f t="shared" si="80"/>
        <v>0</v>
      </c>
      <c r="AD349" s="192">
        <f t="shared" si="88"/>
        <v>0</v>
      </c>
      <c r="AE349" s="192">
        <f t="shared" si="89"/>
        <v>0</v>
      </c>
      <c r="AF349" s="192">
        <f t="shared" si="90"/>
        <v>0</v>
      </c>
    </row>
    <row r="350" spans="1:32" x14ac:dyDescent="0.25">
      <c r="A350" s="196" t="b">
        <f t="shared" si="81"/>
        <v>0</v>
      </c>
      <c r="B350" s="201"/>
      <c r="C350" s="202"/>
      <c r="D350" s="202"/>
      <c r="E350" s="202"/>
      <c r="F350" s="202"/>
      <c r="G350" s="201"/>
      <c r="H350" s="127" t="str">
        <f t="shared" si="77"/>
        <v>Agr ungültig</v>
      </c>
      <c r="I350" s="127" t="str">
        <f t="shared" si="78"/>
        <v>Agr ungültig</v>
      </c>
      <c r="J350" s="202" t="str">
        <f t="shared" si="79"/>
        <v>Agr ungültig</v>
      </c>
      <c r="K350" s="197" t="str">
        <f>IF(D_SAV!$C350&lt;=2005,"ja","nein")</f>
        <v>ja</v>
      </c>
      <c r="L350" s="201" t="str">
        <f>IFERROR(VLOOKUP(D_SAV!$B350,A_Stammdaten!$I$6:$K$105,3,FALSE),"")</f>
        <v/>
      </c>
      <c r="M350" s="206"/>
      <c r="N350" s="206"/>
      <c r="O350" s="207"/>
      <c r="P350" s="207"/>
      <c r="Q350" s="207"/>
      <c r="R350" s="207"/>
      <c r="S350" s="194">
        <f>IF(V350=0,0,IF(A_Stammdaten!$B$12-$C350&lt;0,0,SUM(D_SAV!P350:Q350)-D_SAV!R350))</f>
        <v>0</v>
      </c>
      <c r="T350" s="207"/>
      <c r="U350" s="194">
        <f t="shared" si="82"/>
        <v>0</v>
      </c>
      <c r="V350" s="240">
        <f>IF(OR($B350=0,$C350=0,$J350=0,$J350="Agr ungültig"),0,IF($J350="keine","keine",IF(A_Stammdaten!$B$12-$C350&lt;0,0,MAX(0,$J350-(A_Stammdaten!$B$12-D_SAV!$C350)))))</f>
        <v>0</v>
      </c>
      <c r="W350" s="167">
        <f t="shared" si="83"/>
        <v>0</v>
      </c>
      <c r="X350" s="167">
        <f t="shared" si="84"/>
        <v>0</v>
      </c>
      <c r="Y350" s="209">
        <v>1</v>
      </c>
      <c r="Z350" s="167">
        <f t="shared" si="85"/>
        <v>0</v>
      </c>
      <c r="AA350" s="167">
        <f t="shared" si="86"/>
        <v>0</v>
      </c>
      <c r="AB350" s="167">
        <f t="shared" si="87"/>
        <v>0</v>
      </c>
      <c r="AC350" s="195">
        <f t="shared" si="80"/>
        <v>0</v>
      </c>
      <c r="AD350" s="192">
        <f t="shared" si="88"/>
        <v>0</v>
      </c>
      <c r="AE350" s="192">
        <f t="shared" si="89"/>
        <v>0</v>
      </c>
      <c r="AF350" s="192">
        <f t="shared" si="90"/>
        <v>0</v>
      </c>
    </row>
    <row r="351" spans="1:32" x14ac:dyDescent="0.25">
      <c r="A351" s="196" t="b">
        <f t="shared" si="81"/>
        <v>0</v>
      </c>
      <c r="B351" s="201"/>
      <c r="C351" s="202"/>
      <c r="D351" s="202"/>
      <c r="E351" s="202"/>
      <c r="F351" s="202"/>
      <c r="G351" s="201"/>
      <c r="H351" s="127" t="str">
        <f t="shared" si="77"/>
        <v>Agr ungültig</v>
      </c>
      <c r="I351" s="127" t="str">
        <f t="shared" si="78"/>
        <v>Agr ungültig</v>
      </c>
      <c r="J351" s="202" t="str">
        <f t="shared" si="79"/>
        <v>Agr ungültig</v>
      </c>
      <c r="K351" s="197" t="str">
        <f>IF(D_SAV!$C351&lt;=2005,"ja","nein")</f>
        <v>ja</v>
      </c>
      <c r="L351" s="201" t="str">
        <f>IFERROR(VLOOKUP(D_SAV!$B351,A_Stammdaten!$I$6:$K$105,3,FALSE),"")</f>
        <v/>
      </c>
      <c r="M351" s="206"/>
      <c r="N351" s="206"/>
      <c r="O351" s="207"/>
      <c r="P351" s="207"/>
      <c r="Q351" s="207"/>
      <c r="R351" s="207"/>
      <c r="S351" s="194">
        <f>IF(V351=0,0,IF(A_Stammdaten!$B$12-$C351&lt;0,0,SUM(D_SAV!P351:Q351)-D_SAV!R351))</f>
        <v>0</v>
      </c>
      <c r="T351" s="207"/>
      <c r="U351" s="194">
        <f t="shared" si="82"/>
        <v>0</v>
      </c>
      <c r="V351" s="240">
        <f>IF(OR($B351=0,$C351=0,$J351=0,$J351="Agr ungültig"),0,IF($J351="keine","keine",IF(A_Stammdaten!$B$12-$C351&lt;0,0,MAX(0,$J351-(A_Stammdaten!$B$12-D_SAV!$C351)))))</f>
        <v>0</v>
      </c>
      <c r="W351" s="167">
        <f t="shared" si="83"/>
        <v>0</v>
      </c>
      <c r="X351" s="167">
        <f t="shared" si="84"/>
        <v>0</v>
      </c>
      <c r="Y351" s="209">
        <v>1</v>
      </c>
      <c r="Z351" s="167">
        <f t="shared" si="85"/>
        <v>0</v>
      </c>
      <c r="AA351" s="167">
        <f t="shared" si="86"/>
        <v>0</v>
      </c>
      <c r="AB351" s="167">
        <f t="shared" si="87"/>
        <v>0</v>
      </c>
      <c r="AC351" s="195">
        <f t="shared" si="80"/>
        <v>0</v>
      </c>
      <c r="AD351" s="192">
        <f t="shared" si="88"/>
        <v>0</v>
      </c>
      <c r="AE351" s="192">
        <f t="shared" si="89"/>
        <v>0</v>
      </c>
      <c r="AF351" s="192">
        <f t="shared" si="90"/>
        <v>0</v>
      </c>
    </row>
    <row r="352" spans="1:32" x14ac:dyDescent="0.25">
      <c r="A352" s="198" t="b">
        <f t="shared" si="81"/>
        <v>0</v>
      </c>
      <c r="B352" s="204"/>
      <c r="C352" s="205"/>
      <c r="D352" s="205"/>
      <c r="E352" s="205"/>
      <c r="F352" s="205"/>
      <c r="G352" s="204"/>
      <c r="H352" s="127" t="str">
        <f t="shared" si="77"/>
        <v>Agr ungültig</v>
      </c>
      <c r="I352" s="127" t="str">
        <f t="shared" si="78"/>
        <v>Agr ungültig</v>
      </c>
      <c r="J352" s="205" t="str">
        <f t="shared" si="79"/>
        <v>Agr ungültig</v>
      </c>
      <c r="K352" s="197" t="str">
        <f>IF(D_SAV!$C352&lt;=2005,"ja","nein")</f>
        <v>ja</v>
      </c>
      <c r="L352" s="204" t="str">
        <f>IFERROR(VLOOKUP(D_SAV!$B352,A_Stammdaten!$I$6:$K$105,3,FALSE),"")</f>
        <v/>
      </c>
      <c r="M352" s="208"/>
      <c r="N352" s="208"/>
      <c r="O352" s="207"/>
      <c r="P352" s="207"/>
      <c r="Q352" s="207"/>
      <c r="R352" s="207"/>
      <c r="S352" s="194">
        <f>IF(V352=0,0,IF(A_Stammdaten!$B$12-$C352&lt;0,0,SUM(D_SAV!P352:Q352)-D_SAV!R352))</f>
        <v>0</v>
      </c>
      <c r="T352" s="207"/>
      <c r="U352" s="194">
        <f t="shared" si="82"/>
        <v>0</v>
      </c>
      <c r="V352" s="240">
        <f>IF(OR($B352=0,$C352=0,$J352=0,$J352="Agr ungültig"),0,IF($J352="keine","keine",IF(A_Stammdaten!$B$12-$C352&lt;0,0,MAX(0,$J352-(A_Stammdaten!$B$12-D_SAV!$C352)))))</f>
        <v>0</v>
      </c>
      <c r="W352" s="167">
        <f t="shared" si="83"/>
        <v>0</v>
      </c>
      <c r="X352" s="167">
        <f t="shared" si="84"/>
        <v>0</v>
      </c>
      <c r="Y352" s="209">
        <v>1</v>
      </c>
      <c r="Z352" s="167">
        <f t="shared" si="85"/>
        <v>0</v>
      </c>
      <c r="AA352" s="167">
        <f t="shared" si="86"/>
        <v>0</v>
      </c>
      <c r="AB352" s="167">
        <f t="shared" si="87"/>
        <v>0</v>
      </c>
      <c r="AC352" s="195">
        <f t="shared" si="80"/>
        <v>0</v>
      </c>
      <c r="AD352" s="192">
        <f t="shared" si="88"/>
        <v>0</v>
      </c>
      <c r="AE352" s="192">
        <f t="shared" si="89"/>
        <v>0</v>
      </c>
      <c r="AF352" s="192">
        <f t="shared" si="90"/>
        <v>0</v>
      </c>
    </row>
    <row r="353" spans="1:32" x14ac:dyDescent="0.25">
      <c r="A353" s="196" t="b">
        <f t="shared" si="81"/>
        <v>0</v>
      </c>
      <c r="B353" s="201"/>
      <c r="C353" s="202"/>
      <c r="D353" s="202"/>
      <c r="E353" s="202"/>
      <c r="F353" s="202"/>
      <c r="G353" s="201"/>
      <c r="H353" s="127" t="str">
        <f t="shared" si="77"/>
        <v>Agr ungültig</v>
      </c>
      <c r="I353" s="127" t="str">
        <f t="shared" si="78"/>
        <v>Agr ungültig</v>
      </c>
      <c r="J353" s="202" t="str">
        <f t="shared" si="79"/>
        <v>Agr ungültig</v>
      </c>
      <c r="K353" s="197" t="str">
        <f>IF(D_SAV!$C353&lt;=2005,"ja","nein")</f>
        <v>ja</v>
      </c>
      <c r="L353" s="201" t="str">
        <f>IFERROR(VLOOKUP(D_SAV!$B353,A_Stammdaten!$I$6:$K$105,3,FALSE),"")</f>
        <v/>
      </c>
      <c r="M353" s="206"/>
      <c r="N353" s="206"/>
      <c r="O353" s="207"/>
      <c r="P353" s="207"/>
      <c r="Q353" s="207"/>
      <c r="R353" s="207"/>
      <c r="S353" s="194">
        <f>IF(V353=0,0,IF(A_Stammdaten!$B$12-$C353&lt;0,0,SUM(D_SAV!P353:Q353)-D_SAV!R353))</f>
        <v>0</v>
      </c>
      <c r="T353" s="207"/>
      <c r="U353" s="194">
        <f t="shared" si="82"/>
        <v>0</v>
      </c>
      <c r="V353" s="240">
        <f>IF(OR($B353=0,$C353=0,$J353=0,$J353="Agr ungültig"),0,IF($J353="keine","keine",IF(A_Stammdaten!$B$12-$C353&lt;0,0,MAX(0,$J353-(A_Stammdaten!$B$12-D_SAV!$C353)))))</f>
        <v>0</v>
      </c>
      <c r="W353" s="167">
        <f t="shared" si="83"/>
        <v>0</v>
      </c>
      <c r="X353" s="167">
        <f t="shared" si="84"/>
        <v>0</v>
      </c>
      <c r="Y353" s="209">
        <v>1</v>
      </c>
      <c r="Z353" s="167">
        <f t="shared" si="85"/>
        <v>0</v>
      </c>
      <c r="AA353" s="167">
        <f t="shared" si="86"/>
        <v>0</v>
      </c>
      <c r="AB353" s="167">
        <f t="shared" si="87"/>
        <v>0</v>
      </c>
      <c r="AC353" s="195">
        <f t="shared" si="80"/>
        <v>0</v>
      </c>
      <c r="AD353" s="192">
        <f t="shared" si="88"/>
        <v>0</v>
      </c>
      <c r="AE353" s="192">
        <f t="shared" si="89"/>
        <v>0</v>
      </c>
      <c r="AF353" s="192">
        <f t="shared" si="90"/>
        <v>0</v>
      </c>
    </row>
    <row r="354" spans="1:32" x14ac:dyDescent="0.25">
      <c r="A354" s="196" t="b">
        <f t="shared" si="81"/>
        <v>0</v>
      </c>
      <c r="B354" s="201"/>
      <c r="C354" s="202"/>
      <c r="D354" s="202"/>
      <c r="E354" s="202"/>
      <c r="F354" s="202"/>
      <c r="G354" s="201"/>
      <c r="H354" s="127" t="str">
        <f t="shared" si="77"/>
        <v>Agr ungültig</v>
      </c>
      <c r="I354" s="127" t="str">
        <f t="shared" si="78"/>
        <v>Agr ungültig</v>
      </c>
      <c r="J354" s="202" t="str">
        <f t="shared" si="79"/>
        <v>Agr ungültig</v>
      </c>
      <c r="K354" s="197" t="str">
        <f>IF(D_SAV!$C354&lt;=2005,"ja","nein")</f>
        <v>ja</v>
      </c>
      <c r="L354" s="201" t="str">
        <f>IFERROR(VLOOKUP(D_SAV!$B354,A_Stammdaten!$I$6:$K$105,3,FALSE),"")</f>
        <v/>
      </c>
      <c r="M354" s="206"/>
      <c r="N354" s="206"/>
      <c r="O354" s="207"/>
      <c r="P354" s="207"/>
      <c r="Q354" s="207"/>
      <c r="R354" s="207"/>
      <c r="S354" s="194">
        <f>IF(V354=0,0,IF(A_Stammdaten!$B$12-$C354&lt;0,0,SUM(D_SAV!P354:Q354)-D_SAV!R354))</f>
        <v>0</v>
      </c>
      <c r="T354" s="207"/>
      <c r="U354" s="194">
        <f t="shared" si="82"/>
        <v>0</v>
      </c>
      <c r="V354" s="240">
        <f>IF(OR($B354=0,$C354=0,$J354=0,$J354="Agr ungültig"),0,IF($J354="keine","keine",IF(A_Stammdaten!$B$12-$C354&lt;0,0,MAX(0,$J354-(A_Stammdaten!$B$12-D_SAV!$C354)))))</f>
        <v>0</v>
      </c>
      <c r="W354" s="167">
        <f t="shared" si="83"/>
        <v>0</v>
      </c>
      <c r="X354" s="167">
        <f t="shared" si="84"/>
        <v>0</v>
      </c>
      <c r="Y354" s="209">
        <v>1</v>
      </c>
      <c r="Z354" s="167">
        <f t="shared" si="85"/>
        <v>0</v>
      </c>
      <c r="AA354" s="167">
        <f t="shared" si="86"/>
        <v>0</v>
      </c>
      <c r="AB354" s="167">
        <f t="shared" si="87"/>
        <v>0</v>
      </c>
      <c r="AC354" s="195">
        <f t="shared" si="80"/>
        <v>0</v>
      </c>
      <c r="AD354" s="192">
        <f t="shared" si="88"/>
        <v>0</v>
      </c>
      <c r="AE354" s="192">
        <f t="shared" si="89"/>
        <v>0</v>
      </c>
      <c r="AF354" s="192">
        <f t="shared" si="90"/>
        <v>0</v>
      </c>
    </row>
    <row r="355" spans="1:32" x14ac:dyDescent="0.25">
      <c r="A355" s="198" t="b">
        <f t="shared" si="81"/>
        <v>0</v>
      </c>
      <c r="B355" s="204"/>
      <c r="C355" s="205"/>
      <c r="D355" s="205"/>
      <c r="E355" s="205"/>
      <c r="F355" s="205"/>
      <c r="G355" s="204"/>
      <c r="H355" s="127" t="str">
        <f t="shared" si="77"/>
        <v>Agr ungültig</v>
      </c>
      <c r="I355" s="127" t="str">
        <f t="shared" si="78"/>
        <v>Agr ungültig</v>
      </c>
      <c r="J355" s="205" t="str">
        <f t="shared" si="79"/>
        <v>Agr ungültig</v>
      </c>
      <c r="K355" s="197" t="str">
        <f>IF(D_SAV!$C355&lt;=2005,"ja","nein")</f>
        <v>ja</v>
      </c>
      <c r="L355" s="204" t="str">
        <f>IFERROR(VLOOKUP(D_SAV!$B355,A_Stammdaten!$I$6:$K$105,3,FALSE),"")</f>
        <v/>
      </c>
      <c r="M355" s="208"/>
      <c r="N355" s="208"/>
      <c r="O355" s="207"/>
      <c r="P355" s="207"/>
      <c r="Q355" s="207"/>
      <c r="R355" s="207"/>
      <c r="S355" s="194">
        <f>IF(V355=0,0,IF(A_Stammdaten!$B$12-$C355&lt;0,0,SUM(D_SAV!P355:Q355)-D_SAV!R355))</f>
        <v>0</v>
      </c>
      <c r="T355" s="207"/>
      <c r="U355" s="194">
        <f t="shared" si="82"/>
        <v>0</v>
      </c>
      <c r="V355" s="240">
        <f>IF(OR($B355=0,$C355=0,$J355=0,$J355="Agr ungültig"),0,IF($J355="keine","keine",IF(A_Stammdaten!$B$12-$C355&lt;0,0,MAX(0,$J355-(A_Stammdaten!$B$12-D_SAV!$C355)))))</f>
        <v>0</v>
      </c>
      <c r="W355" s="167">
        <f t="shared" si="83"/>
        <v>0</v>
      </c>
      <c r="X355" s="167">
        <f t="shared" si="84"/>
        <v>0</v>
      </c>
      <c r="Y355" s="209">
        <v>1</v>
      </c>
      <c r="Z355" s="167">
        <f t="shared" si="85"/>
        <v>0</v>
      </c>
      <c r="AA355" s="167">
        <f t="shared" si="86"/>
        <v>0</v>
      </c>
      <c r="AB355" s="167">
        <f t="shared" si="87"/>
        <v>0</v>
      </c>
      <c r="AC355" s="195">
        <f t="shared" si="80"/>
        <v>0</v>
      </c>
      <c r="AD355" s="192">
        <f t="shared" si="88"/>
        <v>0</v>
      </c>
      <c r="AE355" s="192">
        <f t="shared" si="89"/>
        <v>0</v>
      </c>
      <c r="AF355" s="192">
        <f t="shared" si="90"/>
        <v>0</v>
      </c>
    </row>
    <row r="356" spans="1:32" x14ac:dyDescent="0.25">
      <c r="A356" s="196" t="b">
        <f t="shared" si="81"/>
        <v>0</v>
      </c>
      <c r="B356" s="201"/>
      <c r="C356" s="202"/>
      <c r="D356" s="202"/>
      <c r="E356" s="202"/>
      <c r="F356" s="202"/>
      <c r="G356" s="201"/>
      <c r="H356" s="127" t="str">
        <f t="shared" si="77"/>
        <v>Agr ungültig</v>
      </c>
      <c r="I356" s="127" t="str">
        <f t="shared" si="78"/>
        <v>Agr ungültig</v>
      </c>
      <c r="J356" s="202" t="str">
        <f t="shared" si="79"/>
        <v>Agr ungültig</v>
      </c>
      <c r="K356" s="197" t="str">
        <f>IF(D_SAV!$C356&lt;=2005,"ja","nein")</f>
        <v>ja</v>
      </c>
      <c r="L356" s="201" t="str">
        <f>IFERROR(VLOOKUP(D_SAV!$B356,A_Stammdaten!$I$6:$K$105,3,FALSE),"")</f>
        <v/>
      </c>
      <c r="M356" s="206"/>
      <c r="N356" s="206"/>
      <c r="O356" s="207"/>
      <c r="P356" s="207"/>
      <c r="Q356" s="207"/>
      <c r="R356" s="207"/>
      <c r="S356" s="194">
        <f>IF(V356=0,0,IF(A_Stammdaten!$B$12-$C356&lt;0,0,SUM(D_SAV!P356:Q356)-D_SAV!R356))</f>
        <v>0</v>
      </c>
      <c r="T356" s="207"/>
      <c r="U356" s="194">
        <f t="shared" si="82"/>
        <v>0</v>
      </c>
      <c r="V356" s="240">
        <f>IF(OR($B356=0,$C356=0,$J356=0,$J356="Agr ungültig"),0,IF($J356="keine","keine",IF(A_Stammdaten!$B$12-$C356&lt;0,0,MAX(0,$J356-(A_Stammdaten!$B$12-D_SAV!$C356)))))</f>
        <v>0</v>
      </c>
      <c r="W356" s="167">
        <f t="shared" si="83"/>
        <v>0</v>
      </c>
      <c r="X356" s="167">
        <f t="shared" si="84"/>
        <v>0</v>
      </c>
      <c r="Y356" s="209">
        <v>1</v>
      </c>
      <c r="Z356" s="167">
        <f t="shared" si="85"/>
        <v>0</v>
      </c>
      <c r="AA356" s="167">
        <f t="shared" si="86"/>
        <v>0</v>
      </c>
      <c r="AB356" s="167">
        <f t="shared" si="87"/>
        <v>0</v>
      </c>
      <c r="AC356" s="195">
        <f t="shared" si="80"/>
        <v>0</v>
      </c>
      <c r="AD356" s="192">
        <f t="shared" si="88"/>
        <v>0</v>
      </c>
      <c r="AE356" s="192">
        <f t="shared" si="89"/>
        <v>0</v>
      </c>
      <c r="AF356" s="192">
        <f t="shared" si="90"/>
        <v>0</v>
      </c>
    </row>
    <row r="357" spans="1:32" x14ac:dyDescent="0.25">
      <c r="A357" s="196" t="b">
        <f t="shared" si="81"/>
        <v>0</v>
      </c>
      <c r="B357" s="201"/>
      <c r="C357" s="202"/>
      <c r="D357" s="202"/>
      <c r="E357" s="202"/>
      <c r="F357" s="202"/>
      <c r="G357" s="201"/>
      <c r="H357" s="127" t="str">
        <f t="shared" si="77"/>
        <v>Agr ungültig</v>
      </c>
      <c r="I357" s="127" t="str">
        <f t="shared" si="78"/>
        <v>Agr ungültig</v>
      </c>
      <c r="J357" s="202" t="str">
        <f t="shared" si="79"/>
        <v>Agr ungültig</v>
      </c>
      <c r="K357" s="197" t="str">
        <f>IF(D_SAV!$C357&lt;=2005,"ja","nein")</f>
        <v>ja</v>
      </c>
      <c r="L357" s="201" t="str">
        <f>IFERROR(VLOOKUP(D_SAV!$B357,A_Stammdaten!$I$6:$K$105,3,FALSE),"")</f>
        <v/>
      </c>
      <c r="M357" s="206"/>
      <c r="N357" s="206"/>
      <c r="O357" s="207"/>
      <c r="P357" s="207"/>
      <c r="Q357" s="207"/>
      <c r="R357" s="207"/>
      <c r="S357" s="194">
        <f>IF(V357=0,0,IF(A_Stammdaten!$B$12-$C357&lt;0,0,SUM(D_SAV!P357:Q357)-D_SAV!R357))</f>
        <v>0</v>
      </c>
      <c r="T357" s="207"/>
      <c r="U357" s="194">
        <f t="shared" si="82"/>
        <v>0</v>
      </c>
      <c r="V357" s="240">
        <f>IF(OR($B357=0,$C357=0,$J357=0,$J357="Agr ungültig"),0,IF($J357="keine","keine",IF(A_Stammdaten!$B$12-$C357&lt;0,0,MAX(0,$J357-(A_Stammdaten!$B$12-D_SAV!$C357)))))</f>
        <v>0</v>
      </c>
      <c r="W357" s="167">
        <f t="shared" si="83"/>
        <v>0</v>
      </c>
      <c r="X357" s="167">
        <f t="shared" si="84"/>
        <v>0</v>
      </c>
      <c r="Y357" s="209">
        <v>1</v>
      </c>
      <c r="Z357" s="167">
        <f t="shared" si="85"/>
        <v>0</v>
      </c>
      <c r="AA357" s="167">
        <f t="shared" si="86"/>
        <v>0</v>
      </c>
      <c r="AB357" s="167">
        <f t="shared" si="87"/>
        <v>0</v>
      </c>
      <c r="AC357" s="195">
        <f t="shared" si="80"/>
        <v>0</v>
      </c>
      <c r="AD357" s="192">
        <f t="shared" si="88"/>
        <v>0</v>
      </c>
      <c r="AE357" s="192">
        <f t="shared" si="89"/>
        <v>0</v>
      </c>
      <c r="AF357" s="192">
        <f t="shared" si="90"/>
        <v>0</v>
      </c>
    </row>
    <row r="358" spans="1:32" x14ac:dyDescent="0.25">
      <c r="A358" s="198" t="b">
        <f t="shared" si="81"/>
        <v>0</v>
      </c>
      <c r="B358" s="204"/>
      <c r="C358" s="205"/>
      <c r="D358" s="205"/>
      <c r="E358" s="205"/>
      <c r="F358" s="205"/>
      <c r="G358" s="204"/>
      <c r="H358" s="127" t="str">
        <f t="shared" ref="H358:H421" si="91">IFERROR(VLOOKUP($G358,AnlGrTabelle,2,FALSE),"Agr ungültig")</f>
        <v>Agr ungültig</v>
      </c>
      <c r="I358" s="127" t="str">
        <f t="shared" ref="I358:I421" si="92">IFERROR(VLOOKUP($G358,AnlGrTabelle,3,FALSE),"Agr ungültig")</f>
        <v>Agr ungültig</v>
      </c>
      <c r="J358" s="205" t="str">
        <f t="shared" ref="J358:J421" si="93">IFERROR(VLOOKUP($G358,AnlGrTabelle,4,FALSE),"Agr ungültig")</f>
        <v>Agr ungültig</v>
      </c>
      <c r="K358" s="197" t="str">
        <f>IF(D_SAV!$C358&lt;=2005,"ja","nein")</f>
        <v>ja</v>
      </c>
      <c r="L358" s="204" t="str">
        <f>IFERROR(VLOOKUP(D_SAV!$B358,A_Stammdaten!$I$6:$K$105,3,FALSE),"")</f>
        <v/>
      </c>
      <c r="M358" s="208"/>
      <c r="N358" s="208"/>
      <c r="O358" s="207"/>
      <c r="P358" s="207"/>
      <c r="Q358" s="207"/>
      <c r="R358" s="207"/>
      <c r="S358" s="194">
        <f>IF(V358=0,0,IF(A_Stammdaten!$B$12-$C358&lt;0,0,SUM(D_SAV!P358:Q358)-D_SAV!R358))</f>
        <v>0</v>
      </c>
      <c r="T358" s="207"/>
      <c r="U358" s="194">
        <f t="shared" si="82"/>
        <v>0</v>
      </c>
      <c r="V358" s="240">
        <f>IF(OR($B358=0,$C358=0,$J358=0,$J358="Agr ungültig"),0,IF($J358="keine","keine",IF(A_Stammdaten!$B$12-$C358&lt;0,0,MAX(0,$J358-(A_Stammdaten!$B$12-D_SAV!$C358)))))</f>
        <v>0</v>
      </c>
      <c r="W358" s="167">
        <f t="shared" si="83"/>
        <v>0</v>
      </c>
      <c r="X358" s="167">
        <f t="shared" si="84"/>
        <v>0</v>
      </c>
      <c r="Y358" s="209">
        <v>1</v>
      </c>
      <c r="Z358" s="167">
        <f t="shared" si="85"/>
        <v>0</v>
      </c>
      <c r="AA358" s="167">
        <f t="shared" si="86"/>
        <v>0</v>
      </c>
      <c r="AB358" s="167">
        <f t="shared" si="87"/>
        <v>0</v>
      </c>
      <c r="AC358" s="195">
        <f t="shared" ref="AC358:AC421" si="94">IFERROR(IF(VLOOKUP($G358,AnlGrTabelle,5,FALSE)="keine",1,IFERROR(VLOOKUP($C358,TNWFaktoren,VLOOKUP($G358,AnlGrTabelle,5,FALSE)+5,FALSE),0)),0)</f>
        <v>0</v>
      </c>
      <c r="AD358" s="192">
        <f t="shared" si="88"/>
        <v>0</v>
      </c>
      <c r="AE358" s="192">
        <f t="shared" si="89"/>
        <v>0</v>
      </c>
      <c r="AF358" s="192">
        <f t="shared" si="90"/>
        <v>0</v>
      </c>
    </row>
    <row r="359" spans="1:32" x14ac:dyDescent="0.25">
      <c r="A359" s="196" t="b">
        <f t="shared" si="81"/>
        <v>0</v>
      </c>
      <c r="B359" s="201"/>
      <c r="C359" s="202"/>
      <c r="D359" s="202"/>
      <c r="E359" s="202"/>
      <c r="F359" s="202"/>
      <c r="G359" s="201"/>
      <c r="H359" s="127" t="str">
        <f t="shared" si="91"/>
        <v>Agr ungültig</v>
      </c>
      <c r="I359" s="127" t="str">
        <f t="shared" si="92"/>
        <v>Agr ungültig</v>
      </c>
      <c r="J359" s="202" t="str">
        <f t="shared" si="93"/>
        <v>Agr ungültig</v>
      </c>
      <c r="K359" s="197" t="str">
        <f>IF(D_SAV!$C359&lt;=2005,"ja","nein")</f>
        <v>ja</v>
      </c>
      <c r="L359" s="201" t="str">
        <f>IFERROR(VLOOKUP(D_SAV!$B359,A_Stammdaten!$I$6:$K$105,3,FALSE),"")</f>
        <v/>
      </c>
      <c r="M359" s="206"/>
      <c r="N359" s="206"/>
      <c r="O359" s="207"/>
      <c r="P359" s="207"/>
      <c r="Q359" s="207"/>
      <c r="R359" s="207"/>
      <c r="S359" s="194">
        <f>IF(V359=0,0,IF(A_Stammdaten!$B$12-$C359&lt;0,0,SUM(D_SAV!P359:Q359)-D_SAV!R359))</f>
        <v>0</v>
      </c>
      <c r="T359" s="207"/>
      <c r="U359" s="194">
        <f t="shared" si="82"/>
        <v>0</v>
      </c>
      <c r="V359" s="240">
        <f>IF(OR($B359=0,$C359=0,$J359=0,$J359="Agr ungültig"),0,IF($J359="keine","keine",IF(A_Stammdaten!$B$12-$C359&lt;0,0,MAX(0,$J359-(A_Stammdaten!$B$12-D_SAV!$C359)))))</f>
        <v>0</v>
      </c>
      <c r="W359" s="167">
        <f t="shared" si="83"/>
        <v>0</v>
      </c>
      <c r="X359" s="167">
        <f t="shared" si="84"/>
        <v>0</v>
      </c>
      <c r="Y359" s="209">
        <v>1</v>
      </c>
      <c r="Z359" s="167">
        <f t="shared" si="85"/>
        <v>0</v>
      </c>
      <c r="AA359" s="167">
        <f t="shared" si="86"/>
        <v>0</v>
      </c>
      <c r="AB359" s="167">
        <f t="shared" si="87"/>
        <v>0</v>
      </c>
      <c r="AC359" s="195">
        <f t="shared" si="94"/>
        <v>0</v>
      </c>
      <c r="AD359" s="192">
        <f t="shared" si="88"/>
        <v>0</v>
      </c>
      <c r="AE359" s="192">
        <f t="shared" si="89"/>
        <v>0</v>
      </c>
      <c r="AF359" s="192">
        <f t="shared" si="90"/>
        <v>0</v>
      </c>
    </row>
    <row r="360" spans="1:32" x14ac:dyDescent="0.25">
      <c r="A360" s="196" t="b">
        <f t="shared" si="81"/>
        <v>0</v>
      </c>
      <c r="B360" s="201"/>
      <c r="C360" s="202"/>
      <c r="D360" s="202"/>
      <c r="E360" s="202"/>
      <c r="F360" s="202"/>
      <c r="G360" s="201"/>
      <c r="H360" s="127" t="str">
        <f t="shared" si="91"/>
        <v>Agr ungültig</v>
      </c>
      <c r="I360" s="127" t="str">
        <f t="shared" si="92"/>
        <v>Agr ungültig</v>
      </c>
      <c r="J360" s="202" t="str">
        <f t="shared" si="93"/>
        <v>Agr ungültig</v>
      </c>
      <c r="K360" s="197" t="str">
        <f>IF(D_SAV!$C360&lt;=2005,"ja","nein")</f>
        <v>ja</v>
      </c>
      <c r="L360" s="201" t="str">
        <f>IFERROR(VLOOKUP(D_SAV!$B360,A_Stammdaten!$I$6:$K$105,3,FALSE),"")</f>
        <v/>
      </c>
      <c r="M360" s="206"/>
      <c r="N360" s="206"/>
      <c r="O360" s="207"/>
      <c r="P360" s="207"/>
      <c r="Q360" s="207"/>
      <c r="R360" s="207"/>
      <c r="S360" s="194">
        <f>IF(V360=0,0,IF(A_Stammdaten!$B$12-$C360&lt;0,0,SUM(D_SAV!P360:Q360)-D_SAV!R360))</f>
        <v>0</v>
      </c>
      <c r="T360" s="207"/>
      <c r="U360" s="194">
        <f t="shared" si="82"/>
        <v>0</v>
      </c>
      <c r="V360" s="240">
        <f>IF(OR($B360=0,$C360=0,$J360=0,$J360="Agr ungültig"),0,IF($J360="keine","keine",IF(A_Stammdaten!$B$12-$C360&lt;0,0,MAX(0,$J360-(A_Stammdaten!$B$12-D_SAV!$C360)))))</f>
        <v>0</v>
      </c>
      <c r="W360" s="167">
        <f t="shared" si="83"/>
        <v>0</v>
      </c>
      <c r="X360" s="167">
        <f t="shared" si="84"/>
        <v>0</v>
      </c>
      <c r="Y360" s="209">
        <v>1</v>
      </c>
      <c r="Z360" s="167">
        <f t="shared" si="85"/>
        <v>0</v>
      </c>
      <c r="AA360" s="167">
        <f t="shared" si="86"/>
        <v>0</v>
      </c>
      <c r="AB360" s="167">
        <f t="shared" si="87"/>
        <v>0</v>
      </c>
      <c r="AC360" s="195">
        <f t="shared" si="94"/>
        <v>0</v>
      </c>
      <c r="AD360" s="192">
        <f t="shared" si="88"/>
        <v>0</v>
      </c>
      <c r="AE360" s="192">
        <f t="shared" si="89"/>
        <v>0</v>
      </c>
      <c r="AF360" s="192">
        <f t="shared" si="90"/>
        <v>0</v>
      </c>
    </row>
    <row r="361" spans="1:32" x14ac:dyDescent="0.25">
      <c r="A361" s="198" t="b">
        <f t="shared" si="81"/>
        <v>0</v>
      </c>
      <c r="B361" s="204"/>
      <c r="C361" s="205"/>
      <c r="D361" s="205"/>
      <c r="E361" s="205"/>
      <c r="F361" s="205"/>
      <c r="G361" s="204"/>
      <c r="H361" s="127" t="str">
        <f t="shared" si="91"/>
        <v>Agr ungültig</v>
      </c>
      <c r="I361" s="127" t="str">
        <f t="shared" si="92"/>
        <v>Agr ungültig</v>
      </c>
      <c r="J361" s="205" t="str">
        <f t="shared" si="93"/>
        <v>Agr ungültig</v>
      </c>
      <c r="K361" s="197" t="str">
        <f>IF(D_SAV!$C361&lt;=2005,"ja","nein")</f>
        <v>ja</v>
      </c>
      <c r="L361" s="204" t="str">
        <f>IFERROR(VLOOKUP(D_SAV!$B361,A_Stammdaten!$I$6:$K$105,3,FALSE),"")</f>
        <v/>
      </c>
      <c r="M361" s="208"/>
      <c r="N361" s="208"/>
      <c r="O361" s="207"/>
      <c r="P361" s="207"/>
      <c r="Q361" s="207"/>
      <c r="R361" s="207"/>
      <c r="S361" s="194">
        <f>IF(V361=0,0,IF(A_Stammdaten!$B$12-$C361&lt;0,0,SUM(D_SAV!P361:Q361)-D_SAV!R361))</f>
        <v>0</v>
      </c>
      <c r="T361" s="207"/>
      <c r="U361" s="194">
        <f t="shared" si="82"/>
        <v>0</v>
      </c>
      <c r="V361" s="240">
        <f>IF(OR($B361=0,$C361=0,$J361=0,$J361="Agr ungültig"),0,IF($J361="keine","keine",IF(A_Stammdaten!$B$12-$C361&lt;0,0,MAX(0,$J361-(A_Stammdaten!$B$12-D_SAV!$C361)))))</f>
        <v>0</v>
      </c>
      <c r="W361" s="167">
        <f t="shared" si="83"/>
        <v>0</v>
      </c>
      <c r="X361" s="167">
        <f t="shared" si="84"/>
        <v>0</v>
      </c>
      <c r="Y361" s="209">
        <v>1</v>
      </c>
      <c r="Z361" s="167">
        <f t="shared" si="85"/>
        <v>0</v>
      </c>
      <c r="AA361" s="167">
        <f t="shared" si="86"/>
        <v>0</v>
      </c>
      <c r="AB361" s="167">
        <f t="shared" si="87"/>
        <v>0</v>
      </c>
      <c r="AC361" s="195">
        <f t="shared" si="94"/>
        <v>0</v>
      </c>
      <c r="AD361" s="192">
        <f t="shared" si="88"/>
        <v>0</v>
      </c>
      <c r="AE361" s="192">
        <f t="shared" si="89"/>
        <v>0</v>
      </c>
      <c r="AF361" s="192">
        <f t="shared" si="90"/>
        <v>0</v>
      </c>
    </row>
    <row r="362" spans="1:32" x14ac:dyDescent="0.25">
      <c r="A362" s="196" t="b">
        <f t="shared" si="81"/>
        <v>0</v>
      </c>
      <c r="B362" s="201"/>
      <c r="C362" s="202"/>
      <c r="D362" s="202"/>
      <c r="E362" s="202"/>
      <c r="F362" s="202"/>
      <c r="G362" s="201"/>
      <c r="H362" s="127" t="str">
        <f t="shared" si="91"/>
        <v>Agr ungültig</v>
      </c>
      <c r="I362" s="127" t="str">
        <f t="shared" si="92"/>
        <v>Agr ungültig</v>
      </c>
      <c r="J362" s="202" t="str">
        <f t="shared" si="93"/>
        <v>Agr ungültig</v>
      </c>
      <c r="K362" s="197" t="str">
        <f>IF(D_SAV!$C362&lt;=2005,"ja","nein")</f>
        <v>ja</v>
      </c>
      <c r="L362" s="201" t="str">
        <f>IFERROR(VLOOKUP(D_SAV!$B362,A_Stammdaten!$I$6:$K$105,3,FALSE),"")</f>
        <v/>
      </c>
      <c r="M362" s="206"/>
      <c r="N362" s="206"/>
      <c r="O362" s="207"/>
      <c r="P362" s="207"/>
      <c r="Q362" s="207"/>
      <c r="R362" s="207"/>
      <c r="S362" s="194">
        <f>IF(V362=0,0,IF(A_Stammdaten!$B$12-$C362&lt;0,0,SUM(D_SAV!P362:Q362)-D_SAV!R362))</f>
        <v>0</v>
      </c>
      <c r="T362" s="207"/>
      <c r="U362" s="194">
        <f t="shared" si="82"/>
        <v>0</v>
      </c>
      <c r="V362" s="240">
        <f>IF(OR($B362=0,$C362=0,$J362=0,$J362="Agr ungültig"),0,IF($J362="keine","keine",IF(A_Stammdaten!$B$12-$C362&lt;0,0,MAX(0,$J362-(A_Stammdaten!$B$12-D_SAV!$C362)))))</f>
        <v>0</v>
      </c>
      <c r="W362" s="167">
        <f t="shared" si="83"/>
        <v>0</v>
      </c>
      <c r="X362" s="167">
        <f t="shared" si="84"/>
        <v>0</v>
      </c>
      <c r="Y362" s="209">
        <v>1</v>
      </c>
      <c r="Z362" s="167">
        <f t="shared" si="85"/>
        <v>0</v>
      </c>
      <c r="AA362" s="167">
        <f t="shared" si="86"/>
        <v>0</v>
      </c>
      <c r="AB362" s="167">
        <f t="shared" si="87"/>
        <v>0</v>
      </c>
      <c r="AC362" s="195">
        <f t="shared" si="94"/>
        <v>0</v>
      </c>
      <c r="AD362" s="192">
        <f t="shared" si="88"/>
        <v>0</v>
      </c>
      <c r="AE362" s="192">
        <f t="shared" si="89"/>
        <v>0</v>
      </c>
      <c r="AF362" s="192">
        <f t="shared" si="90"/>
        <v>0</v>
      </c>
    </row>
    <row r="363" spans="1:32" x14ac:dyDescent="0.25">
      <c r="A363" s="196" t="b">
        <f t="shared" si="81"/>
        <v>0</v>
      </c>
      <c r="B363" s="201"/>
      <c r="C363" s="202"/>
      <c r="D363" s="202"/>
      <c r="E363" s="202"/>
      <c r="F363" s="202"/>
      <c r="G363" s="201"/>
      <c r="H363" s="127" t="str">
        <f t="shared" si="91"/>
        <v>Agr ungültig</v>
      </c>
      <c r="I363" s="127" t="str">
        <f t="shared" si="92"/>
        <v>Agr ungültig</v>
      </c>
      <c r="J363" s="202" t="str">
        <f t="shared" si="93"/>
        <v>Agr ungültig</v>
      </c>
      <c r="K363" s="197" t="str">
        <f>IF(D_SAV!$C363&lt;=2005,"ja","nein")</f>
        <v>ja</v>
      </c>
      <c r="L363" s="201" t="str">
        <f>IFERROR(VLOOKUP(D_SAV!$B363,A_Stammdaten!$I$6:$K$105,3,FALSE),"")</f>
        <v/>
      </c>
      <c r="M363" s="206"/>
      <c r="N363" s="206"/>
      <c r="O363" s="207"/>
      <c r="P363" s="207"/>
      <c r="Q363" s="207"/>
      <c r="R363" s="207"/>
      <c r="S363" s="194">
        <f>IF(V363=0,0,IF(A_Stammdaten!$B$12-$C363&lt;0,0,SUM(D_SAV!P363:Q363)-D_SAV!R363))</f>
        <v>0</v>
      </c>
      <c r="T363" s="207"/>
      <c r="U363" s="194">
        <f t="shared" si="82"/>
        <v>0</v>
      </c>
      <c r="V363" s="240">
        <f>IF(OR($B363=0,$C363=0,$J363=0,$J363="Agr ungültig"),0,IF($J363="keine","keine",IF(A_Stammdaten!$B$12-$C363&lt;0,0,MAX(0,$J363-(A_Stammdaten!$B$12-D_SAV!$C363)))))</f>
        <v>0</v>
      </c>
      <c r="W363" s="167">
        <f t="shared" si="83"/>
        <v>0</v>
      </c>
      <c r="X363" s="167">
        <f t="shared" si="84"/>
        <v>0</v>
      </c>
      <c r="Y363" s="209">
        <v>1</v>
      </c>
      <c r="Z363" s="167">
        <f t="shared" si="85"/>
        <v>0</v>
      </c>
      <c r="AA363" s="167">
        <f t="shared" si="86"/>
        <v>0</v>
      </c>
      <c r="AB363" s="167">
        <f t="shared" si="87"/>
        <v>0</v>
      </c>
      <c r="AC363" s="195">
        <f t="shared" si="94"/>
        <v>0</v>
      </c>
      <c r="AD363" s="192">
        <f t="shared" si="88"/>
        <v>0</v>
      </c>
      <c r="AE363" s="192">
        <f t="shared" si="89"/>
        <v>0</v>
      </c>
      <c r="AF363" s="192">
        <f t="shared" si="90"/>
        <v>0</v>
      </c>
    </row>
    <row r="364" spans="1:32" x14ac:dyDescent="0.25">
      <c r="A364" s="198" t="b">
        <f t="shared" si="81"/>
        <v>0</v>
      </c>
      <c r="B364" s="204"/>
      <c r="C364" s="205"/>
      <c r="D364" s="205"/>
      <c r="E364" s="205"/>
      <c r="F364" s="205"/>
      <c r="G364" s="204"/>
      <c r="H364" s="127" t="str">
        <f t="shared" si="91"/>
        <v>Agr ungültig</v>
      </c>
      <c r="I364" s="127" t="str">
        <f t="shared" si="92"/>
        <v>Agr ungültig</v>
      </c>
      <c r="J364" s="205" t="str">
        <f t="shared" si="93"/>
        <v>Agr ungültig</v>
      </c>
      <c r="K364" s="197" t="str">
        <f>IF(D_SAV!$C364&lt;=2005,"ja","nein")</f>
        <v>ja</v>
      </c>
      <c r="L364" s="204" t="str">
        <f>IFERROR(VLOOKUP(D_SAV!$B364,A_Stammdaten!$I$6:$K$105,3,FALSE),"")</f>
        <v/>
      </c>
      <c r="M364" s="208"/>
      <c r="N364" s="208"/>
      <c r="O364" s="207"/>
      <c r="P364" s="207"/>
      <c r="Q364" s="207"/>
      <c r="R364" s="207"/>
      <c r="S364" s="194">
        <f>IF(V364=0,0,IF(A_Stammdaten!$B$12-$C364&lt;0,0,SUM(D_SAV!P364:Q364)-D_SAV!R364))</f>
        <v>0</v>
      </c>
      <c r="T364" s="207"/>
      <c r="U364" s="194">
        <f t="shared" si="82"/>
        <v>0</v>
      </c>
      <c r="V364" s="240">
        <f>IF(OR($B364=0,$C364=0,$J364=0,$J364="Agr ungültig"),0,IF($J364="keine","keine",IF(A_Stammdaten!$B$12-$C364&lt;0,0,MAX(0,$J364-(A_Stammdaten!$B$12-D_SAV!$C364)))))</f>
        <v>0</v>
      </c>
      <c r="W364" s="167">
        <f t="shared" si="83"/>
        <v>0</v>
      </c>
      <c r="X364" s="167">
        <f t="shared" si="84"/>
        <v>0</v>
      </c>
      <c r="Y364" s="209">
        <v>1</v>
      </c>
      <c r="Z364" s="167">
        <f t="shared" si="85"/>
        <v>0</v>
      </c>
      <c r="AA364" s="167">
        <f t="shared" si="86"/>
        <v>0</v>
      </c>
      <c r="AB364" s="167">
        <f t="shared" si="87"/>
        <v>0</v>
      </c>
      <c r="AC364" s="195">
        <f t="shared" si="94"/>
        <v>0</v>
      </c>
      <c r="AD364" s="192">
        <f t="shared" si="88"/>
        <v>0</v>
      </c>
      <c r="AE364" s="192">
        <f t="shared" si="89"/>
        <v>0</v>
      </c>
      <c r="AF364" s="192">
        <f t="shared" si="90"/>
        <v>0</v>
      </c>
    </row>
    <row r="365" spans="1:32" x14ac:dyDescent="0.25">
      <c r="A365" s="196" t="b">
        <f t="shared" si="81"/>
        <v>0</v>
      </c>
      <c r="B365" s="201"/>
      <c r="C365" s="202"/>
      <c r="D365" s="202"/>
      <c r="E365" s="202"/>
      <c r="F365" s="202"/>
      <c r="G365" s="201"/>
      <c r="H365" s="127" t="str">
        <f t="shared" si="91"/>
        <v>Agr ungültig</v>
      </c>
      <c r="I365" s="127" t="str">
        <f t="shared" si="92"/>
        <v>Agr ungültig</v>
      </c>
      <c r="J365" s="202" t="str">
        <f t="shared" si="93"/>
        <v>Agr ungültig</v>
      </c>
      <c r="K365" s="197" t="str">
        <f>IF(D_SAV!$C365&lt;=2005,"ja","nein")</f>
        <v>ja</v>
      </c>
      <c r="L365" s="201" t="str">
        <f>IFERROR(VLOOKUP(D_SAV!$B365,A_Stammdaten!$I$6:$K$105,3,FALSE),"")</f>
        <v/>
      </c>
      <c r="M365" s="206"/>
      <c r="N365" s="206"/>
      <c r="O365" s="207"/>
      <c r="P365" s="207"/>
      <c r="Q365" s="207"/>
      <c r="R365" s="207"/>
      <c r="S365" s="194">
        <f>IF(V365=0,0,IF(A_Stammdaten!$B$12-$C365&lt;0,0,SUM(D_SAV!P365:Q365)-D_SAV!R365))</f>
        <v>0</v>
      </c>
      <c r="T365" s="207"/>
      <c r="U365" s="194">
        <f t="shared" si="82"/>
        <v>0</v>
      </c>
      <c r="V365" s="240">
        <f>IF(OR($B365=0,$C365=0,$J365=0,$J365="Agr ungültig"),0,IF($J365="keine","keine",IF(A_Stammdaten!$B$12-$C365&lt;0,0,MAX(0,$J365-(A_Stammdaten!$B$12-D_SAV!$C365)))))</f>
        <v>0</v>
      </c>
      <c r="W365" s="167">
        <f t="shared" si="83"/>
        <v>0</v>
      </c>
      <c r="X365" s="167">
        <f t="shared" si="84"/>
        <v>0</v>
      </c>
      <c r="Y365" s="209">
        <v>1</v>
      </c>
      <c r="Z365" s="167">
        <f t="shared" si="85"/>
        <v>0</v>
      </c>
      <c r="AA365" s="167">
        <f t="shared" si="86"/>
        <v>0</v>
      </c>
      <c r="AB365" s="167">
        <f t="shared" si="87"/>
        <v>0</v>
      </c>
      <c r="AC365" s="195">
        <f t="shared" si="94"/>
        <v>0</v>
      </c>
      <c r="AD365" s="192">
        <f t="shared" si="88"/>
        <v>0</v>
      </c>
      <c r="AE365" s="192">
        <f t="shared" si="89"/>
        <v>0</v>
      </c>
      <c r="AF365" s="192">
        <f t="shared" si="90"/>
        <v>0</v>
      </c>
    </row>
    <row r="366" spans="1:32" x14ac:dyDescent="0.25">
      <c r="A366" s="196" t="b">
        <f t="shared" si="81"/>
        <v>0</v>
      </c>
      <c r="B366" s="201"/>
      <c r="C366" s="202"/>
      <c r="D366" s="202"/>
      <c r="E366" s="202"/>
      <c r="F366" s="202"/>
      <c r="G366" s="201"/>
      <c r="H366" s="127" t="str">
        <f t="shared" si="91"/>
        <v>Agr ungültig</v>
      </c>
      <c r="I366" s="127" t="str">
        <f t="shared" si="92"/>
        <v>Agr ungültig</v>
      </c>
      <c r="J366" s="202" t="str">
        <f t="shared" si="93"/>
        <v>Agr ungültig</v>
      </c>
      <c r="K366" s="197" t="str">
        <f>IF(D_SAV!$C366&lt;=2005,"ja","nein")</f>
        <v>ja</v>
      </c>
      <c r="L366" s="201" t="str">
        <f>IFERROR(VLOOKUP(D_SAV!$B366,A_Stammdaten!$I$6:$K$105,3,FALSE),"")</f>
        <v/>
      </c>
      <c r="M366" s="206"/>
      <c r="N366" s="206"/>
      <c r="O366" s="207"/>
      <c r="P366" s="207"/>
      <c r="Q366" s="207"/>
      <c r="R366" s="207"/>
      <c r="S366" s="194">
        <f>IF(V366=0,0,IF(A_Stammdaten!$B$12-$C366&lt;0,0,SUM(D_SAV!P366:Q366)-D_SAV!R366))</f>
        <v>0</v>
      </c>
      <c r="T366" s="207"/>
      <c r="U366" s="194">
        <f t="shared" si="82"/>
        <v>0</v>
      </c>
      <c r="V366" s="240">
        <f>IF(OR($B366=0,$C366=0,$J366=0,$J366="Agr ungültig"),0,IF($J366="keine","keine",IF(A_Stammdaten!$B$12-$C366&lt;0,0,MAX(0,$J366-(A_Stammdaten!$B$12-D_SAV!$C366)))))</f>
        <v>0</v>
      </c>
      <c r="W366" s="167">
        <f t="shared" si="83"/>
        <v>0</v>
      </c>
      <c r="X366" s="167">
        <f t="shared" si="84"/>
        <v>0</v>
      </c>
      <c r="Y366" s="209">
        <v>1</v>
      </c>
      <c r="Z366" s="167">
        <f t="shared" si="85"/>
        <v>0</v>
      </c>
      <c r="AA366" s="167">
        <f t="shared" si="86"/>
        <v>0</v>
      </c>
      <c r="AB366" s="167">
        <f t="shared" si="87"/>
        <v>0</v>
      </c>
      <c r="AC366" s="195">
        <f t="shared" si="94"/>
        <v>0</v>
      </c>
      <c r="AD366" s="192">
        <f t="shared" si="88"/>
        <v>0</v>
      </c>
      <c r="AE366" s="192">
        <f t="shared" si="89"/>
        <v>0</v>
      </c>
      <c r="AF366" s="192">
        <f t="shared" si="90"/>
        <v>0</v>
      </c>
    </row>
    <row r="367" spans="1:32" x14ac:dyDescent="0.25">
      <c r="A367" s="198" t="b">
        <f t="shared" si="81"/>
        <v>0</v>
      </c>
      <c r="B367" s="204"/>
      <c r="C367" s="205"/>
      <c r="D367" s="205"/>
      <c r="E367" s="205"/>
      <c r="F367" s="205"/>
      <c r="G367" s="204"/>
      <c r="H367" s="127" t="str">
        <f t="shared" si="91"/>
        <v>Agr ungültig</v>
      </c>
      <c r="I367" s="127" t="str">
        <f t="shared" si="92"/>
        <v>Agr ungültig</v>
      </c>
      <c r="J367" s="205" t="str">
        <f t="shared" si="93"/>
        <v>Agr ungültig</v>
      </c>
      <c r="K367" s="197" t="str">
        <f>IF(D_SAV!$C367&lt;=2005,"ja","nein")</f>
        <v>ja</v>
      </c>
      <c r="L367" s="204" t="str">
        <f>IFERROR(VLOOKUP(D_SAV!$B367,A_Stammdaten!$I$6:$K$105,3,FALSE),"")</f>
        <v/>
      </c>
      <c r="M367" s="208"/>
      <c r="N367" s="208"/>
      <c r="O367" s="207"/>
      <c r="P367" s="207"/>
      <c r="Q367" s="207"/>
      <c r="R367" s="207"/>
      <c r="S367" s="194">
        <f>IF(V367=0,0,IF(A_Stammdaten!$B$12-$C367&lt;0,0,SUM(D_SAV!P367:Q367)-D_SAV!R367))</f>
        <v>0</v>
      </c>
      <c r="T367" s="207"/>
      <c r="U367" s="194">
        <f t="shared" si="82"/>
        <v>0</v>
      </c>
      <c r="V367" s="240">
        <f>IF(OR($B367=0,$C367=0,$J367=0,$J367="Agr ungültig"),0,IF($J367="keine","keine",IF(A_Stammdaten!$B$12-$C367&lt;0,0,MAX(0,$J367-(A_Stammdaten!$B$12-D_SAV!$C367)))))</f>
        <v>0</v>
      </c>
      <c r="W367" s="167">
        <f t="shared" si="83"/>
        <v>0</v>
      </c>
      <c r="X367" s="167">
        <f t="shared" si="84"/>
        <v>0</v>
      </c>
      <c r="Y367" s="209">
        <v>1</v>
      </c>
      <c r="Z367" s="167">
        <f t="shared" si="85"/>
        <v>0</v>
      </c>
      <c r="AA367" s="167">
        <f t="shared" si="86"/>
        <v>0</v>
      </c>
      <c r="AB367" s="167">
        <f t="shared" si="87"/>
        <v>0</v>
      </c>
      <c r="AC367" s="195">
        <f t="shared" si="94"/>
        <v>0</v>
      </c>
      <c r="AD367" s="192">
        <f t="shared" si="88"/>
        <v>0</v>
      </c>
      <c r="AE367" s="192">
        <f t="shared" si="89"/>
        <v>0</v>
      </c>
      <c r="AF367" s="192">
        <f t="shared" si="90"/>
        <v>0</v>
      </c>
    </row>
    <row r="368" spans="1:32" x14ac:dyDescent="0.25">
      <c r="A368" s="196" t="b">
        <f t="shared" si="81"/>
        <v>0</v>
      </c>
      <c r="B368" s="201"/>
      <c r="C368" s="202"/>
      <c r="D368" s="202"/>
      <c r="E368" s="202"/>
      <c r="F368" s="202"/>
      <c r="G368" s="201"/>
      <c r="H368" s="127" t="str">
        <f t="shared" si="91"/>
        <v>Agr ungültig</v>
      </c>
      <c r="I368" s="127" t="str">
        <f t="shared" si="92"/>
        <v>Agr ungültig</v>
      </c>
      <c r="J368" s="202" t="str">
        <f t="shared" si="93"/>
        <v>Agr ungültig</v>
      </c>
      <c r="K368" s="197" t="str">
        <f>IF(D_SAV!$C368&lt;=2005,"ja","nein")</f>
        <v>ja</v>
      </c>
      <c r="L368" s="201" t="str">
        <f>IFERROR(VLOOKUP(D_SAV!$B368,A_Stammdaten!$I$6:$K$105,3,FALSE),"")</f>
        <v/>
      </c>
      <c r="M368" s="206"/>
      <c r="N368" s="206"/>
      <c r="O368" s="207"/>
      <c r="P368" s="207"/>
      <c r="Q368" s="207"/>
      <c r="R368" s="207"/>
      <c r="S368" s="194">
        <f>IF(V368=0,0,IF(A_Stammdaten!$B$12-$C368&lt;0,0,SUM(D_SAV!P368:Q368)-D_SAV!R368))</f>
        <v>0</v>
      </c>
      <c r="T368" s="207"/>
      <c r="U368" s="194">
        <f t="shared" si="82"/>
        <v>0</v>
      </c>
      <c r="V368" s="240">
        <f>IF(OR($B368=0,$C368=0,$J368=0,$J368="Agr ungültig"),0,IF($J368="keine","keine",IF(A_Stammdaten!$B$12-$C368&lt;0,0,MAX(0,$J368-(A_Stammdaten!$B$12-D_SAV!$C368)))))</f>
        <v>0</v>
      </c>
      <c r="W368" s="167">
        <f t="shared" si="83"/>
        <v>0</v>
      </c>
      <c r="X368" s="167">
        <f t="shared" si="84"/>
        <v>0</v>
      </c>
      <c r="Y368" s="209">
        <v>1</v>
      </c>
      <c r="Z368" s="167">
        <f t="shared" si="85"/>
        <v>0</v>
      </c>
      <c r="AA368" s="167">
        <f t="shared" si="86"/>
        <v>0</v>
      </c>
      <c r="AB368" s="167">
        <f t="shared" si="87"/>
        <v>0</v>
      </c>
      <c r="AC368" s="195">
        <f t="shared" si="94"/>
        <v>0</v>
      </c>
      <c r="AD368" s="192">
        <f t="shared" si="88"/>
        <v>0</v>
      </c>
      <c r="AE368" s="192">
        <f t="shared" si="89"/>
        <v>0</v>
      </c>
      <c r="AF368" s="192">
        <f t="shared" si="90"/>
        <v>0</v>
      </c>
    </row>
    <row r="369" spans="1:32" x14ac:dyDescent="0.25">
      <c r="A369" s="196" t="b">
        <f t="shared" si="81"/>
        <v>0</v>
      </c>
      <c r="B369" s="201"/>
      <c r="C369" s="202"/>
      <c r="D369" s="202"/>
      <c r="E369" s="202"/>
      <c r="F369" s="202"/>
      <c r="G369" s="201"/>
      <c r="H369" s="127" t="str">
        <f t="shared" si="91"/>
        <v>Agr ungültig</v>
      </c>
      <c r="I369" s="127" t="str">
        <f t="shared" si="92"/>
        <v>Agr ungültig</v>
      </c>
      <c r="J369" s="202" t="str">
        <f t="shared" si="93"/>
        <v>Agr ungültig</v>
      </c>
      <c r="K369" s="197" t="str">
        <f>IF(D_SAV!$C369&lt;=2005,"ja","nein")</f>
        <v>ja</v>
      </c>
      <c r="L369" s="201" t="str">
        <f>IFERROR(VLOOKUP(D_SAV!$B369,A_Stammdaten!$I$6:$K$105,3,FALSE),"")</f>
        <v/>
      </c>
      <c r="M369" s="206"/>
      <c r="N369" s="206"/>
      <c r="O369" s="207"/>
      <c r="P369" s="207"/>
      <c r="Q369" s="207"/>
      <c r="R369" s="207"/>
      <c r="S369" s="194">
        <f>IF(V369=0,0,IF(A_Stammdaten!$B$12-$C369&lt;0,0,SUM(D_SAV!P369:Q369)-D_SAV!R369))</f>
        <v>0</v>
      </c>
      <c r="T369" s="207"/>
      <c r="U369" s="194">
        <f t="shared" si="82"/>
        <v>0</v>
      </c>
      <c r="V369" s="240">
        <f>IF(OR($B369=0,$C369=0,$J369=0,$J369="Agr ungültig"),0,IF($J369="keine","keine",IF(A_Stammdaten!$B$12-$C369&lt;0,0,MAX(0,$J369-(A_Stammdaten!$B$12-D_SAV!$C369)))))</f>
        <v>0</v>
      </c>
      <c r="W369" s="167">
        <f t="shared" si="83"/>
        <v>0</v>
      </c>
      <c r="X369" s="167">
        <f t="shared" si="84"/>
        <v>0</v>
      </c>
      <c r="Y369" s="209">
        <v>1</v>
      </c>
      <c r="Z369" s="167">
        <f t="shared" si="85"/>
        <v>0</v>
      </c>
      <c r="AA369" s="167">
        <f t="shared" si="86"/>
        <v>0</v>
      </c>
      <c r="AB369" s="167">
        <f t="shared" si="87"/>
        <v>0</v>
      </c>
      <c r="AC369" s="195">
        <f t="shared" si="94"/>
        <v>0</v>
      </c>
      <c r="AD369" s="192">
        <f t="shared" si="88"/>
        <v>0</v>
      </c>
      <c r="AE369" s="192">
        <f t="shared" si="89"/>
        <v>0</v>
      </c>
      <c r="AF369" s="192">
        <f t="shared" si="90"/>
        <v>0</v>
      </c>
    </row>
    <row r="370" spans="1:32" x14ac:dyDescent="0.25">
      <c r="A370" s="198" t="b">
        <f t="shared" si="81"/>
        <v>0</v>
      </c>
      <c r="B370" s="204"/>
      <c r="C370" s="205"/>
      <c r="D370" s="205"/>
      <c r="E370" s="205"/>
      <c r="F370" s="205"/>
      <c r="G370" s="204"/>
      <c r="H370" s="127" t="str">
        <f t="shared" si="91"/>
        <v>Agr ungültig</v>
      </c>
      <c r="I370" s="127" t="str">
        <f t="shared" si="92"/>
        <v>Agr ungültig</v>
      </c>
      <c r="J370" s="205" t="str">
        <f t="shared" si="93"/>
        <v>Agr ungültig</v>
      </c>
      <c r="K370" s="197" t="str">
        <f>IF(D_SAV!$C370&lt;=2005,"ja","nein")</f>
        <v>ja</v>
      </c>
      <c r="L370" s="204" t="str">
        <f>IFERROR(VLOOKUP(D_SAV!$B370,A_Stammdaten!$I$6:$K$105,3,FALSE),"")</f>
        <v/>
      </c>
      <c r="M370" s="208"/>
      <c r="N370" s="208"/>
      <c r="O370" s="207"/>
      <c r="P370" s="207"/>
      <c r="Q370" s="207"/>
      <c r="R370" s="207"/>
      <c r="S370" s="194">
        <f>IF(V370=0,0,IF(A_Stammdaten!$B$12-$C370&lt;0,0,SUM(D_SAV!P370:Q370)-D_SAV!R370))</f>
        <v>0</v>
      </c>
      <c r="T370" s="207"/>
      <c r="U370" s="194">
        <f t="shared" si="82"/>
        <v>0</v>
      </c>
      <c r="V370" s="240">
        <f>IF(OR($B370=0,$C370=0,$J370=0,$J370="Agr ungültig"),0,IF($J370="keine","keine",IF(A_Stammdaten!$B$12-$C370&lt;0,0,MAX(0,$J370-(A_Stammdaten!$B$12-D_SAV!$C370)))))</f>
        <v>0</v>
      </c>
      <c r="W370" s="167">
        <f t="shared" si="83"/>
        <v>0</v>
      </c>
      <c r="X370" s="167">
        <f t="shared" si="84"/>
        <v>0</v>
      </c>
      <c r="Y370" s="209">
        <v>1</v>
      </c>
      <c r="Z370" s="167">
        <f t="shared" si="85"/>
        <v>0</v>
      </c>
      <c r="AA370" s="167">
        <f t="shared" si="86"/>
        <v>0</v>
      </c>
      <c r="AB370" s="167">
        <f t="shared" si="87"/>
        <v>0</v>
      </c>
      <c r="AC370" s="195">
        <f t="shared" si="94"/>
        <v>0</v>
      </c>
      <c r="AD370" s="192">
        <f t="shared" si="88"/>
        <v>0</v>
      </c>
      <c r="AE370" s="192">
        <f t="shared" si="89"/>
        <v>0</v>
      </c>
      <c r="AF370" s="192">
        <f t="shared" si="90"/>
        <v>0</v>
      </c>
    </row>
    <row r="371" spans="1:32" x14ac:dyDescent="0.25">
      <c r="A371" s="196" t="b">
        <f t="shared" si="81"/>
        <v>0</v>
      </c>
      <c r="B371" s="201"/>
      <c r="C371" s="202"/>
      <c r="D371" s="202"/>
      <c r="E371" s="202"/>
      <c r="F371" s="202"/>
      <c r="G371" s="201"/>
      <c r="H371" s="127" t="str">
        <f t="shared" si="91"/>
        <v>Agr ungültig</v>
      </c>
      <c r="I371" s="127" t="str">
        <f t="shared" si="92"/>
        <v>Agr ungültig</v>
      </c>
      <c r="J371" s="202" t="str">
        <f t="shared" si="93"/>
        <v>Agr ungültig</v>
      </c>
      <c r="K371" s="197" t="str">
        <f>IF(D_SAV!$C371&lt;=2005,"ja","nein")</f>
        <v>ja</v>
      </c>
      <c r="L371" s="201" t="str">
        <f>IFERROR(VLOOKUP(D_SAV!$B371,A_Stammdaten!$I$6:$K$105,3,FALSE),"")</f>
        <v/>
      </c>
      <c r="M371" s="206"/>
      <c r="N371" s="206"/>
      <c r="O371" s="207"/>
      <c r="P371" s="207"/>
      <c r="Q371" s="207"/>
      <c r="R371" s="207"/>
      <c r="S371" s="194">
        <f>IF(V371=0,0,IF(A_Stammdaten!$B$12-$C371&lt;0,0,SUM(D_SAV!P371:Q371)-D_SAV!R371))</f>
        <v>0</v>
      </c>
      <c r="T371" s="207"/>
      <c r="U371" s="194">
        <f t="shared" si="82"/>
        <v>0</v>
      </c>
      <c r="V371" s="240">
        <f>IF(OR($B371=0,$C371=0,$J371=0,$J371="Agr ungültig"),0,IF($J371="keine","keine",IF(A_Stammdaten!$B$12-$C371&lt;0,0,MAX(0,$J371-(A_Stammdaten!$B$12-D_SAV!$C371)))))</f>
        <v>0</v>
      </c>
      <c r="W371" s="167">
        <f t="shared" si="83"/>
        <v>0</v>
      </c>
      <c r="X371" s="167">
        <f t="shared" si="84"/>
        <v>0</v>
      </c>
      <c r="Y371" s="209">
        <v>1</v>
      </c>
      <c r="Z371" s="167">
        <f t="shared" si="85"/>
        <v>0</v>
      </c>
      <c r="AA371" s="167">
        <f t="shared" si="86"/>
        <v>0</v>
      </c>
      <c r="AB371" s="167">
        <f t="shared" si="87"/>
        <v>0</v>
      </c>
      <c r="AC371" s="195">
        <f t="shared" si="94"/>
        <v>0</v>
      </c>
      <c r="AD371" s="192">
        <f t="shared" si="88"/>
        <v>0</v>
      </c>
      <c r="AE371" s="192">
        <f t="shared" si="89"/>
        <v>0</v>
      </c>
      <c r="AF371" s="192">
        <f t="shared" si="90"/>
        <v>0</v>
      </c>
    </row>
    <row r="372" spans="1:32" x14ac:dyDescent="0.25">
      <c r="A372" s="196" t="b">
        <f t="shared" si="81"/>
        <v>0</v>
      </c>
      <c r="B372" s="201"/>
      <c r="C372" s="202"/>
      <c r="D372" s="202"/>
      <c r="E372" s="202"/>
      <c r="F372" s="202"/>
      <c r="G372" s="201"/>
      <c r="H372" s="127" t="str">
        <f t="shared" si="91"/>
        <v>Agr ungültig</v>
      </c>
      <c r="I372" s="127" t="str">
        <f t="shared" si="92"/>
        <v>Agr ungültig</v>
      </c>
      <c r="J372" s="202" t="str">
        <f t="shared" si="93"/>
        <v>Agr ungültig</v>
      </c>
      <c r="K372" s="197" t="str">
        <f>IF(D_SAV!$C372&lt;=2005,"ja","nein")</f>
        <v>ja</v>
      </c>
      <c r="L372" s="201" t="str">
        <f>IFERROR(VLOOKUP(D_SAV!$B372,A_Stammdaten!$I$6:$K$105,3,FALSE),"")</f>
        <v/>
      </c>
      <c r="M372" s="206"/>
      <c r="N372" s="206"/>
      <c r="O372" s="207"/>
      <c r="P372" s="207"/>
      <c r="Q372" s="207"/>
      <c r="R372" s="207"/>
      <c r="S372" s="194">
        <f>IF(V372=0,0,IF(A_Stammdaten!$B$12-$C372&lt;0,0,SUM(D_SAV!P372:Q372)-D_SAV!R372))</f>
        <v>0</v>
      </c>
      <c r="T372" s="207"/>
      <c r="U372" s="194">
        <f t="shared" si="82"/>
        <v>0</v>
      </c>
      <c r="V372" s="240">
        <f>IF(OR($B372=0,$C372=0,$J372=0,$J372="Agr ungültig"),0,IF($J372="keine","keine",IF(A_Stammdaten!$B$12-$C372&lt;0,0,MAX(0,$J372-(A_Stammdaten!$B$12-D_SAV!$C372)))))</f>
        <v>0</v>
      </c>
      <c r="W372" s="167">
        <f t="shared" si="83"/>
        <v>0</v>
      </c>
      <c r="X372" s="167">
        <f t="shared" si="84"/>
        <v>0</v>
      </c>
      <c r="Y372" s="209">
        <v>1</v>
      </c>
      <c r="Z372" s="167">
        <f t="shared" si="85"/>
        <v>0</v>
      </c>
      <c r="AA372" s="167">
        <f t="shared" si="86"/>
        <v>0</v>
      </c>
      <c r="AB372" s="167">
        <f t="shared" si="87"/>
        <v>0</v>
      </c>
      <c r="AC372" s="195">
        <f t="shared" si="94"/>
        <v>0</v>
      </c>
      <c r="AD372" s="192">
        <f t="shared" si="88"/>
        <v>0</v>
      </c>
      <c r="AE372" s="192">
        <f t="shared" si="89"/>
        <v>0</v>
      </c>
      <c r="AF372" s="192">
        <f t="shared" si="90"/>
        <v>0</v>
      </c>
    </row>
    <row r="373" spans="1:32" x14ac:dyDescent="0.25">
      <c r="A373" s="198" t="b">
        <f t="shared" si="81"/>
        <v>0</v>
      </c>
      <c r="B373" s="204"/>
      <c r="C373" s="205"/>
      <c r="D373" s="205"/>
      <c r="E373" s="205"/>
      <c r="F373" s="205"/>
      <c r="G373" s="204"/>
      <c r="H373" s="127" t="str">
        <f t="shared" si="91"/>
        <v>Agr ungültig</v>
      </c>
      <c r="I373" s="127" t="str">
        <f t="shared" si="92"/>
        <v>Agr ungültig</v>
      </c>
      <c r="J373" s="205" t="str">
        <f t="shared" si="93"/>
        <v>Agr ungültig</v>
      </c>
      <c r="K373" s="197" t="str">
        <f>IF(D_SAV!$C373&lt;=2005,"ja","nein")</f>
        <v>ja</v>
      </c>
      <c r="L373" s="204" t="str">
        <f>IFERROR(VLOOKUP(D_SAV!$B373,A_Stammdaten!$I$6:$K$105,3,FALSE),"")</f>
        <v/>
      </c>
      <c r="M373" s="208"/>
      <c r="N373" s="208"/>
      <c r="O373" s="207"/>
      <c r="P373" s="207"/>
      <c r="Q373" s="207"/>
      <c r="R373" s="207"/>
      <c r="S373" s="194">
        <f>IF(V373=0,0,IF(A_Stammdaten!$B$12-$C373&lt;0,0,SUM(D_SAV!P373:Q373)-D_SAV!R373))</f>
        <v>0</v>
      </c>
      <c r="T373" s="207"/>
      <c r="U373" s="194">
        <f t="shared" si="82"/>
        <v>0</v>
      </c>
      <c r="V373" s="240">
        <f>IF(OR($B373=0,$C373=0,$J373=0,$J373="Agr ungültig"),0,IF($J373="keine","keine",IF(A_Stammdaten!$B$12-$C373&lt;0,0,MAX(0,$J373-(A_Stammdaten!$B$12-D_SAV!$C373)))))</f>
        <v>0</v>
      </c>
      <c r="W373" s="167">
        <f t="shared" si="83"/>
        <v>0</v>
      </c>
      <c r="X373" s="167">
        <f t="shared" si="84"/>
        <v>0</v>
      </c>
      <c r="Y373" s="209">
        <v>1</v>
      </c>
      <c r="Z373" s="167">
        <f t="shared" si="85"/>
        <v>0</v>
      </c>
      <c r="AA373" s="167">
        <f t="shared" si="86"/>
        <v>0</v>
      </c>
      <c r="AB373" s="167">
        <f t="shared" si="87"/>
        <v>0</v>
      </c>
      <c r="AC373" s="195">
        <f t="shared" si="94"/>
        <v>0</v>
      </c>
      <c r="AD373" s="192">
        <f t="shared" si="88"/>
        <v>0</v>
      </c>
      <c r="AE373" s="192">
        <f t="shared" si="89"/>
        <v>0</v>
      </c>
      <c r="AF373" s="192">
        <f t="shared" si="90"/>
        <v>0</v>
      </c>
    </row>
    <row r="374" spans="1:32" x14ac:dyDescent="0.25">
      <c r="A374" s="196" t="b">
        <f t="shared" si="81"/>
        <v>0</v>
      </c>
      <c r="B374" s="201"/>
      <c r="C374" s="202"/>
      <c r="D374" s="202"/>
      <c r="E374" s="202"/>
      <c r="F374" s="202"/>
      <c r="G374" s="201"/>
      <c r="H374" s="127" t="str">
        <f t="shared" si="91"/>
        <v>Agr ungültig</v>
      </c>
      <c r="I374" s="127" t="str">
        <f t="shared" si="92"/>
        <v>Agr ungültig</v>
      </c>
      <c r="J374" s="202" t="str">
        <f t="shared" si="93"/>
        <v>Agr ungültig</v>
      </c>
      <c r="K374" s="197" t="str">
        <f>IF(D_SAV!$C374&lt;=2005,"ja","nein")</f>
        <v>ja</v>
      </c>
      <c r="L374" s="201" t="str">
        <f>IFERROR(VLOOKUP(D_SAV!$B374,A_Stammdaten!$I$6:$K$105,3,FALSE),"")</f>
        <v/>
      </c>
      <c r="M374" s="206"/>
      <c r="N374" s="206"/>
      <c r="O374" s="207"/>
      <c r="P374" s="207"/>
      <c r="Q374" s="207"/>
      <c r="R374" s="207"/>
      <c r="S374" s="194">
        <f>IF(V374=0,0,IF(A_Stammdaten!$B$12-$C374&lt;0,0,SUM(D_SAV!P374:Q374)-D_SAV!R374))</f>
        <v>0</v>
      </c>
      <c r="T374" s="207"/>
      <c r="U374" s="194">
        <f t="shared" si="82"/>
        <v>0</v>
      </c>
      <c r="V374" s="240">
        <f>IF(OR($B374=0,$C374=0,$J374=0,$J374="Agr ungültig"),0,IF($J374="keine","keine",IF(A_Stammdaten!$B$12-$C374&lt;0,0,MAX(0,$J374-(A_Stammdaten!$B$12-D_SAV!$C374)))))</f>
        <v>0</v>
      </c>
      <c r="W374" s="167">
        <f t="shared" si="83"/>
        <v>0</v>
      </c>
      <c r="X374" s="167">
        <f t="shared" si="84"/>
        <v>0</v>
      </c>
      <c r="Y374" s="209">
        <v>1</v>
      </c>
      <c r="Z374" s="167">
        <f t="shared" si="85"/>
        <v>0</v>
      </c>
      <c r="AA374" s="167">
        <f t="shared" si="86"/>
        <v>0</v>
      </c>
      <c r="AB374" s="167">
        <f t="shared" si="87"/>
        <v>0</v>
      </c>
      <c r="AC374" s="195">
        <f t="shared" si="94"/>
        <v>0</v>
      </c>
      <c r="AD374" s="192">
        <f t="shared" si="88"/>
        <v>0</v>
      </c>
      <c r="AE374" s="192">
        <f t="shared" si="89"/>
        <v>0</v>
      </c>
      <c r="AF374" s="192">
        <f t="shared" si="90"/>
        <v>0</v>
      </c>
    </row>
    <row r="375" spans="1:32" x14ac:dyDescent="0.25">
      <c r="A375" s="196" t="b">
        <f t="shared" si="81"/>
        <v>0</v>
      </c>
      <c r="B375" s="201"/>
      <c r="C375" s="202"/>
      <c r="D375" s="202"/>
      <c r="E375" s="202"/>
      <c r="F375" s="202"/>
      <c r="G375" s="201"/>
      <c r="H375" s="127" t="str">
        <f t="shared" si="91"/>
        <v>Agr ungültig</v>
      </c>
      <c r="I375" s="127" t="str">
        <f t="shared" si="92"/>
        <v>Agr ungültig</v>
      </c>
      <c r="J375" s="202" t="str">
        <f t="shared" si="93"/>
        <v>Agr ungültig</v>
      </c>
      <c r="K375" s="197" t="str">
        <f>IF(D_SAV!$C375&lt;=2005,"ja","nein")</f>
        <v>ja</v>
      </c>
      <c r="L375" s="201" t="str">
        <f>IFERROR(VLOOKUP(D_SAV!$B375,A_Stammdaten!$I$6:$K$105,3,FALSE),"")</f>
        <v/>
      </c>
      <c r="M375" s="206"/>
      <c r="N375" s="206"/>
      <c r="O375" s="207"/>
      <c r="P375" s="207"/>
      <c r="Q375" s="207"/>
      <c r="R375" s="207"/>
      <c r="S375" s="194">
        <f>IF(V375=0,0,IF(A_Stammdaten!$B$12-$C375&lt;0,0,SUM(D_SAV!P375:Q375)-D_SAV!R375))</f>
        <v>0</v>
      </c>
      <c r="T375" s="207"/>
      <c r="U375" s="194">
        <f t="shared" si="82"/>
        <v>0</v>
      </c>
      <c r="V375" s="240">
        <f>IF(OR($B375=0,$C375=0,$J375=0,$J375="Agr ungültig"),0,IF($J375="keine","keine",IF(A_Stammdaten!$B$12-$C375&lt;0,0,MAX(0,$J375-(A_Stammdaten!$B$12-D_SAV!$C375)))))</f>
        <v>0</v>
      </c>
      <c r="W375" s="167">
        <f t="shared" si="83"/>
        <v>0</v>
      </c>
      <c r="X375" s="167">
        <f t="shared" si="84"/>
        <v>0</v>
      </c>
      <c r="Y375" s="209">
        <v>1</v>
      </c>
      <c r="Z375" s="167">
        <f t="shared" si="85"/>
        <v>0</v>
      </c>
      <c r="AA375" s="167">
        <f t="shared" si="86"/>
        <v>0</v>
      </c>
      <c r="AB375" s="167">
        <f t="shared" si="87"/>
        <v>0</v>
      </c>
      <c r="AC375" s="195">
        <f t="shared" si="94"/>
        <v>0</v>
      </c>
      <c r="AD375" s="192">
        <f t="shared" si="88"/>
        <v>0</v>
      </c>
      <c r="AE375" s="192">
        <f t="shared" si="89"/>
        <v>0</v>
      </c>
      <c r="AF375" s="192">
        <f t="shared" si="90"/>
        <v>0</v>
      </c>
    </row>
    <row r="376" spans="1:32" x14ac:dyDescent="0.25">
      <c r="A376" s="198" t="b">
        <f t="shared" si="81"/>
        <v>0</v>
      </c>
      <c r="B376" s="204"/>
      <c r="C376" s="205"/>
      <c r="D376" s="205"/>
      <c r="E376" s="205"/>
      <c r="F376" s="205"/>
      <c r="G376" s="204"/>
      <c r="H376" s="127" t="str">
        <f t="shared" si="91"/>
        <v>Agr ungültig</v>
      </c>
      <c r="I376" s="127" t="str">
        <f t="shared" si="92"/>
        <v>Agr ungültig</v>
      </c>
      <c r="J376" s="205" t="str">
        <f t="shared" si="93"/>
        <v>Agr ungültig</v>
      </c>
      <c r="K376" s="197" t="str">
        <f>IF(D_SAV!$C376&lt;=2005,"ja","nein")</f>
        <v>ja</v>
      </c>
      <c r="L376" s="204" t="str">
        <f>IFERROR(VLOOKUP(D_SAV!$B376,A_Stammdaten!$I$6:$K$105,3,FALSE),"")</f>
        <v/>
      </c>
      <c r="M376" s="208"/>
      <c r="N376" s="208"/>
      <c r="O376" s="207"/>
      <c r="P376" s="207"/>
      <c r="Q376" s="207"/>
      <c r="R376" s="207"/>
      <c r="S376" s="194">
        <f>IF(V376=0,0,IF(A_Stammdaten!$B$12-$C376&lt;0,0,SUM(D_SAV!P376:Q376)-D_SAV!R376))</f>
        <v>0</v>
      </c>
      <c r="T376" s="207"/>
      <c r="U376" s="194">
        <f t="shared" si="82"/>
        <v>0</v>
      </c>
      <c r="V376" s="240">
        <f>IF(OR($B376=0,$C376=0,$J376=0,$J376="Agr ungültig"),0,IF($J376="keine","keine",IF(A_Stammdaten!$B$12-$C376&lt;0,0,MAX(0,$J376-(A_Stammdaten!$B$12-D_SAV!$C376)))))</f>
        <v>0</v>
      </c>
      <c r="W376" s="167">
        <f t="shared" si="83"/>
        <v>0</v>
      </c>
      <c r="X376" s="167">
        <f t="shared" si="84"/>
        <v>0</v>
      </c>
      <c r="Y376" s="209">
        <v>1</v>
      </c>
      <c r="Z376" s="167">
        <f t="shared" si="85"/>
        <v>0</v>
      </c>
      <c r="AA376" s="167">
        <f t="shared" si="86"/>
        <v>0</v>
      </c>
      <c r="AB376" s="167">
        <f t="shared" si="87"/>
        <v>0</v>
      </c>
      <c r="AC376" s="195">
        <f t="shared" si="94"/>
        <v>0</v>
      </c>
      <c r="AD376" s="192">
        <f t="shared" si="88"/>
        <v>0</v>
      </c>
      <c r="AE376" s="192">
        <f t="shared" si="89"/>
        <v>0</v>
      </c>
      <c r="AF376" s="192">
        <f t="shared" si="90"/>
        <v>0</v>
      </c>
    </row>
    <row r="377" spans="1:32" x14ac:dyDescent="0.25">
      <c r="A377" s="196" t="b">
        <f t="shared" si="81"/>
        <v>0</v>
      </c>
      <c r="B377" s="201"/>
      <c r="C377" s="202"/>
      <c r="D377" s="202"/>
      <c r="E377" s="202"/>
      <c r="F377" s="202"/>
      <c r="G377" s="201"/>
      <c r="H377" s="127" t="str">
        <f t="shared" si="91"/>
        <v>Agr ungültig</v>
      </c>
      <c r="I377" s="127" t="str">
        <f t="shared" si="92"/>
        <v>Agr ungültig</v>
      </c>
      <c r="J377" s="202" t="str">
        <f t="shared" si="93"/>
        <v>Agr ungültig</v>
      </c>
      <c r="K377" s="197" t="str">
        <f>IF(D_SAV!$C377&lt;=2005,"ja","nein")</f>
        <v>ja</v>
      </c>
      <c r="L377" s="201" t="str">
        <f>IFERROR(VLOOKUP(D_SAV!$B377,A_Stammdaten!$I$6:$K$105,3,FALSE),"")</f>
        <v/>
      </c>
      <c r="M377" s="206"/>
      <c r="N377" s="206"/>
      <c r="O377" s="207"/>
      <c r="P377" s="207"/>
      <c r="Q377" s="207"/>
      <c r="R377" s="207"/>
      <c r="S377" s="194">
        <f>IF(V377=0,0,IF(A_Stammdaten!$B$12-$C377&lt;0,0,SUM(D_SAV!P377:Q377)-D_SAV!R377))</f>
        <v>0</v>
      </c>
      <c r="T377" s="207"/>
      <c r="U377" s="194">
        <f t="shared" si="82"/>
        <v>0</v>
      </c>
      <c r="V377" s="240">
        <f>IF(OR($B377=0,$C377=0,$J377=0,$J377="Agr ungültig"),0,IF($J377="keine","keine",IF(A_Stammdaten!$B$12-$C377&lt;0,0,MAX(0,$J377-(A_Stammdaten!$B$12-D_SAV!$C377)))))</f>
        <v>0</v>
      </c>
      <c r="W377" s="167">
        <f t="shared" si="83"/>
        <v>0</v>
      </c>
      <c r="X377" s="167">
        <f t="shared" si="84"/>
        <v>0</v>
      </c>
      <c r="Y377" s="209">
        <v>1</v>
      </c>
      <c r="Z377" s="167">
        <f t="shared" si="85"/>
        <v>0</v>
      </c>
      <c r="AA377" s="167">
        <f t="shared" si="86"/>
        <v>0</v>
      </c>
      <c r="AB377" s="167">
        <f t="shared" si="87"/>
        <v>0</v>
      </c>
      <c r="AC377" s="195">
        <f t="shared" si="94"/>
        <v>0</v>
      </c>
      <c r="AD377" s="192">
        <f t="shared" si="88"/>
        <v>0</v>
      </c>
      <c r="AE377" s="192">
        <f t="shared" si="89"/>
        <v>0</v>
      </c>
      <c r="AF377" s="192">
        <f t="shared" si="90"/>
        <v>0</v>
      </c>
    </row>
    <row r="378" spans="1:32" x14ac:dyDescent="0.25">
      <c r="A378" s="196" t="b">
        <f t="shared" si="81"/>
        <v>0</v>
      </c>
      <c r="B378" s="201"/>
      <c r="C378" s="202"/>
      <c r="D378" s="202"/>
      <c r="E378" s="202"/>
      <c r="F378" s="202"/>
      <c r="G378" s="201"/>
      <c r="H378" s="127" t="str">
        <f t="shared" si="91"/>
        <v>Agr ungültig</v>
      </c>
      <c r="I378" s="127" t="str">
        <f t="shared" si="92"/>
        <v>Agr ungültig</v>
      </c>
      <c r="J378" s="202" t="str">
        <f t="shared" si="93"/>
        <v>Agr ungültig</v>
      </c>
      <c r="K378" s="197" t="str">
        <f>IF(D_SAV!$C378&lt;=2005,"ja","nein")</f>
        <v>ja</v>
      </c>
      <c r="L378" s="201" t="str">
        <f>IFERROR(VLOOKUP(D_SAV!$B378,A_Stammdaten!$I$6:$K$105,3,FALSE),"")</f>
        <v/>
      </c>
      <c r="M378" s="206"/>
      <c r="N378" s="206"/>
      <c r="O378" s="207"/>
      <c r="P378" s="207"/>
      <c r="Q378" s="207"/>
      <c r="R378" s="207"/>
      <c r="S378" s="194">
        <f>IF(V378=0,0,IF(A_Stammdaten!$B$12-$C378&lt;0,0,SUM(D_SAV!P378:Q378)-D_SAV!R378))</f>
        <v>0</v>
      </c>
      <c r="T378" s="207"/>
      <c r="U378" s="194">
        <f t="shared" si="82"/>
        <v>0</v>
      </c>
      <c r="V378" s="240">
        <f>IF(OR($B378=0,$C378=0,$J378=0,$J378="Agr ungültig"),0,IF($J378="keine","keine",IF(A_Stammdaten!$B$12-$C378&lt;0,0,MAX(0,$J378-(A_Stammdaten!$B$12-D_SAV!$C378)))))</f>
        <v>0</v>
      </c>
      <c r="W378" s="167">
        <f t="shared" si="83"/>
        <v>0</v>
      </c>
      <c r="X378" s="167">
        <f t="shared" si="84"/>
        <v>0</v>
      </c>
      <c r="Y378" s="209">
        <v>1</v>
      </c>
      <c r="Z378" s="167">
        <f t="shared" si="85"/>
        <v>0</v>
      </c>
      <c r="AA378" s="167">
        <f t="shared" si="86"/>
        <v>0</v>
      </c>
      <c r="AB378" s="167">
        <f t="shared" si="87"/>
        <v>0</v>
      </c>
      <c r="AC378" s="195">
        <f t="shared" si="94"/>
        <v>0</v>
      </c>
      <c r="AD378" s="192">
        <f t="shared" si="88"/>
        <v>0</v>
      </c>
      <c r="AE378" s="192">
        <f t="shared" si="89"/>
        <v>0</v>
      </c>
      <c r="AF378" s="192">
        <f t="shared" si="90"/>
        <v>0</v>
      </c>
    </row>
    <row r="379" spans="1:32" x14ac:dyDescent="0.25">
      <c r="A379" s="198" t="b">
        <f t="shared" ref="A379:A442" si="95">IF(AND(B379&lt;&gt;0,C379&lt;&gt;0),IF(D379&lt;&gt;0,CONCATENATE(B379,"-",C379,"-",D379),CONCATENATE(B379,"-",C379)))</f>
        <v>0</v>
      </c>
      <c r="B379" s="204"/>
      <c r="C379" s="205"/>
      <c r="D379" s="205"/>
      <c r="E379" s="205"/>
      <c r="F379" s="205"/>
      <c r="G379" s="204"/>
      <c r="H379" s="127" t="str">
        <f t="shared" si="91"/>
        <v>Agr ungültig</v>
      </c>
      <c r="I379" s="127" t="str">
        <f t="shared" si="92"/>
        <v>Agr ungültig</v>
      </c>
      <c r="J379" s="205" t="str">
        <f t="shared" si="93"/>
        <v>Agr ungültig</v>
      </c>
      <c r="K379" s="197" t="str">
        <f>IF(D_SAV!$C379&lt;=2005,"ja","nein")</f>
        <v>ja</v>
      </c>
      <c r="L379" s="204" t="str">
        <f>IFERROR(VLOOKUP(D_SAV!$B379,A_Stammdaten!$I$6:$K$105,3,FALSE),"")</f>
        <v/>
      </c>
      <c r="M379" s="208"/>
      <c r="N379" s="208"/>
      <c r="O379" s="207"/>
      <c r="P379" s="207"/>
      <c r="Q379" s="207"/>
      <c r="R379" s="207"/>
      <c r="S379" s="194">
        <f>IF(V379=0,0,IF(A_Stammdaten!$B$12-$C379&lt;0,0,SUM(D_SAV!P379:Q379)-D_SAV!R379))</f>
        <v>0</v>
      </c>
      <c r="T379" s="207"/>
      <c r="U379" s="194">
        <f t="shared" ref="U379:U442" si="96">IF(OR(G379="Anlagen im Bau/geleistete Anzahlungen des Sachanlagevermögens",G379="geleistete Anzahlungen des immateriellen Vermögens"),S379,S379+T379)</f>
        <v>0</v>
      </c>
      <c r="V379" s="240">
        <f>IF(OR($B379=0,$C379=0,$J379=0,$J379="Agr ungültig"),0,IF($J379="keine","keine",IF(A_Stammdaten!$B$12-$C379&lt;0,0,MAX(0,$J379-(A_Stammdaten!$B$12-D_SAV!$C379)))))</f>
        <v>0</v>
      </c>
      <c r="W379" s="167">
        <f t="shared" ref="W379:W442" si="97">IF(G379="Anlagen im Bau/geleistete Anzahlungen des Sachanlagevermögens",0,S379+T379-X379)</f>
        <v>0</v>
      </c>
      <c r="X379" s="167">
        <f t="shared" ref="X379:X442" si="98">IF(V379=0,0,IF(V379="keine",S379+T379,(S379+T379)/V379*(V379-1)))</f>
        <v>0</v>
      </c>
      <c r="Y379" s="209">
        <v>1</v>
      </c>
      <c r="Z379" s="167">
        <f t="shared" ref="Z379:Z442" si="99">S379*Y379</f>
        <v>0</v>
      </c>
      <c r="AA379" s="167">
        <f t="shared" ref="AA379:AA442" si="100">W379*Y379</f>
        <v>0</v>
      </c>
      <c r="AB379" s="167">
        <f t="shared" ref="AB379:AB442" si="101">X379*Y379</f>
        <v>0</v>
      </c>
      <c r="AC379" s="195">
        <f t="shared" si="94"/>
        <v>0</v>
      </c>
      <c r="AD379" s="192">
        <f t="shared" ref="AD379:AD442" si="102">$AC379*Z379</f>
        <v>0</v>
      </c>
      <c r="AE379" s="192">
        <f t="shared" ref="AE379:AE442" si="103">$AC379*AA379</f>
        <v>0</v>
      </c>
      <c r="AF379" s="192">
        <f t="shared" ref="AF379:AF442" si="104">$AC379*AB379</f>
        <v>0</v>
      </c>
    </row>
    <row r="380" spans="1:32" x14ac:dyDescent="0.25">
      <c r="A380" s="196" t="b">
        <f t="shared" si="95"/>
        <v>0</v>
      </c>
      <c r="B380" s="201"/>
      <c r="C380" s="202"/>
      <c r="D380" s="202"/>
      <c r="E380" s="202"/>
      <c r="F380" s="202"/>
      <c r="G380" s="201"/>
      <c r="H380" s="127" t="str">
        <f t="shared" si="91"/>
        <v>Agr ungültig</v>
      </c>
      <c r="I380" s="127" t="str">
        <f t="shared" si="92"/>
        <v>Agr ungültig</v>
      </c>
      <c r="J380" s="202" t="str">
        <f t="shared" si="93"/>
        <v>Agr ungültig</v>
      </c>
      <c r="K380" s="197" t="str">
        <f>IF(D_SAV!$C380&lt;=2005,"ja","nein")</f>
        <v>ja</v>
      </c>
      <c r="L380" s="201" t="str">
        <f>IFERROR(VLOOKUP(D_SAV!$B380,A_Stammdaten!$I$6:$K$105,3,FALSE),"")</f>
        <v/>
      </c>
      <c r="M380" s="206"/>
      <c r="N380" s="206"/>
      <c r="O380" s="207"/>
      <c r="P380" s="207"/>
      <c r="Q380" s="207"/>
      <c r="R380" s="207"/>
      <c r="S380" s="194">
        <f>IF(V380=0,0,IF(A_Stammdaten!$B$12-$C380&lt;0,0,SUM(D_SAV!P380:Q380)-D_SAV!R380))</f>
        <v>0</v>
      </c>
      <c r="T380" s="207"/>
      <c r="U380" s="194">
        <f t="shared" si="96"/>
        <v>0</v>
      </c>
      <c r="V380" s="240">
        <f>IF(OR($B380=0,$C380=0,$J380=0,$J380="Agr ungültig"),0,IF($J380="keine","keine",IF(A_Stammdaten!$B$12-$C380&lt;0,0,MAX(0,$J380-(A_Stammdaten!$B$12-D_SAV!$C380)))))</f>
        <v>0</v>
      </c>
      <c r="W380" s="167">
        <f t="shared" si="97"/>
        <v>0</v>
      </c>
      <c r="X380" s="167">
        <f t="shared" si="98"/>
        <v>0</v>
      </c>
      <c r="Y380" s="209">
        <v>1</v>
      </c>
      <c r="Z380" s="167">
        <f t="shared" si="99"/>
        <v>0</v>
      </c>
      <c r="AA380" s="167">
        <f t="shared" si="100"/>
        <v>0</v>
      </c>
      <c r="AB380" s="167">
        <f t="shared" si="101"/>
        <v>0</v>
      </c>
      <c r="AC380" s="195">
        <f t="shared" si="94"/>
        <v>0</v>
      </c>
      <c r="AD380" s="192">
        <f t="shared" si="102"/>
        <v>0</v>
      </c>
      <c r="AE380" s="192">
        <f t="shared" si="103"/>
        <v>0</v>
      </c>
      <c r="AF380" s="192">
        <f t="shared" si="104"/>
        <v>0</v>
      </c>
    </row>
    <row r="381" spans="1:32" x14ac:dyDescent="0.25">
      <c r="A381" s="196" t="b">
        <f t="shared" si="95"/>
        <v>0</v>
      </c>
      <c r="B381" s="201"/>
      <c r="C381" s="202"/>
      <c r="D381" s="202"/>
      <c r="E381" s="202"/>
      <c r="F381" s="202"/>
      <c r="G381" s="201"/>
      <c r="H381" s="127" t="str">
        <f t="shared" si="91"/>
        <v>Agr ungültig</v>
      </c>
      <c r="I381" s="127" t="str">
        <f t="shared" si="92"/>
        <v>Agr ungültig</v>
      </c>
      <c r="J381" s="202" t="str">
        <f t="shared" si="93"/>
        <v>Agr ungültig</v>
      </c>
      <c r="K381" s="197" t="str">
        <f>IF(D_SAV!$C381&lt;=2005,"ja","nein")</f>
        <v>ja</v>
      </c>
      <c r="L381" s="201" t="str">
        <f>IFERROR(VLOOKUP(D_SAV!$B381,A_Stammdaten!$I$6:$K$105,3,FALSE),"")</f>
        <v/>
      </c>
      <c r="M381" s="206"/>
      <c r="N381" s="206"/>
      <c r="O381" s="207"/>
      <c r="P381" s="207"/>
      <c r="Q381" s="207"/>
      <c r="R381" s="207"/>
      <c r="S381" s="194">
        <f>IF(V381=0,0,IF(A_Stammdaten!$B$12-$C381&lt;0,0,SUM(D_SAV!P381:Q381)-D_SAV!R381))</f>
        <v>0</v>
      </c>
      <c r="T381" s="207"/>
      <c r="U381" s="194">
        <f t="shared" si="96"/>
        <v>0</v>
      </c>
      <c r="V381" s="240">
        <f>IF(OR($B381=0,$C381=0,$J381=0,$J381="Agr ungültig"),0,IF($J381="keine","keine",IF(A_Stammdaten!$B$12-$C381&lt;0,0,MAX(0,$J381-(A_Stammdaten!$B$12-D_SAV!$C381)))))</f>
        <v>0</v>
      </c>
      <c r="W381" s="167">
        <f t="shared" si="97"/>
        <v>0</v>
      </c>
      <c r="X381" s="167">
        <f t="shared" si="98"/>
        <v>0</v>
      </c>
      <c r="Y381" s="209">
        <v>1</v>
      </c>
      <c r="Z381" s="167">
        <f t="shared" si="99"/>
        <v>0</v>
      </c>
      <c r="AA381" s="167">
        <f t="shared" si="100"/>
        <v>0</v>
      </c>
      <c r="AB381" s="167">
        <f t="shared" si="101"/>
        <v>0</v>
      </c>
      <c r="AC381" s="195">
        <f t="shared" si="94"/>
        <v>0</v>
      </c>
      <c r="AD381" s="192">
        <f t="shared" si="102"/>
        <v>0</v>
      </c>
      <c r="AE381" s="192">
        <f t="shared" si="103"/>
        <v>0</v>
      </c>
      <c r="AF381" s="192">
        <f t="shared" si="104"/>
        <v>0</v>
      </c>
    </row>
    <row r="382" spans="1:32" x14ac:dyDescent="0.25">
      <c r="A382" s="198" t="b">
        <f t="shared" si="95"/>
        <v>0</v>
      </c>
      <c r="B382" s="204"/>
      <c r="C382" s="205"/>
      <c r="D382" s="205"/>
      <c r="E382" s="205"/>
      <c r="F382" s="205"/>
      <c r="G382" s="204"/>
      <c r="H382" s="127" t="str">
        <f t="shared" si="91"/>
        <v>Agr ungültig</v>
      </c>
      <c r="I382" s="127" t="str">
        <f t="shared" si="92"/>
        <v>Agr ungültig</v>
      </c>
      <c r="J382" s="205" t="str">
        <f t="shared" si="93"/>
        <v>Agr ungültig</v>
      </c>
      <c r="K382" s="197" t="str">
        <f>IF(D_SAV!$C382&lt;=2005,"ja","nein")</f>
        <v>ja</v>
      </c>
      <c r="L382" s="204" t="str">
        <f>IFERROR(VLOOKUP(D_SAV!$B382,A_Stammdaten!$I$6:$K$105,3,FALSE),"")</f>
        <v/>
      </c>
      <c r="M382" s="208"/>
      <c r="N382" s="208"/>
      <c r="O382" s="207"/>
      <c r="P382" s="207"/>
      <c r="Q382" s="207"/>
      <c r="R382" s="207"/>
      <c r="S382" s="194">
        <f>IF(V382=0,0,IF(A_Stammdaten!$B$12-$C382&lt;0,0,SUM(D_SAV!P382:Q382)-D_SAV!R382))</f>
        <v>0</v>
      </c>
      <c r="T382" s="207"/>
      <c r="U382" s="194">
        <f t="shared" si="96"/>
        <v>0</v>
      </c>
      <c r="V382" s="240">
        <f>IF(OR($B382=0,$C382=0,$J382=0,$J382="Agr ungültig"),0,IF($J382="keine","keine",IF(A_Stammdaten!$B$12-$C382&lt;0,0,MAX(0,$J382-(A_Stammdaten!$B$12-D_SAV!$C382)))))</f>
        <v>0</v>
      </c>
      <c r="W382" s="167">
        <f t="shared" si="97"/>
        <v>0</v>
      </c>
      <c r="X382" s="167">
        <f t="shared" si="98"/>
        <v>0</v>
      </c>
      <c r="Y382" s="209">
        <v>1</v>
      </c>
      <c r="Z382" s="167">
        <f t="shared" si="99"/>
        <v>0</v>
      </c>
      <c r="AA382" s="167">
        <f t="shared" si="100"/>
        <v>0</v>
      </c>
      <c r="AB382" s="167">
        <f t="shared" si="101"/>
        <v>0</v>
      </c>
      <c r="AC382" s="195">
        <f t="shared" si="94"/>
        <v>0</v>
      </c>
      <c r="AD382" s="192">
        <f t="shared" si="102"/>
        <v>0</v>
      </c>
      <c r="AE382" s="192">
        <f t="shared" si="103"/>
        <v>0</v>
      </c>
      <c r="AF382" s="192">
        <f t="shared" si="104"/>
        <v>0</v>
      </c>
    </row>
    <row r="383" spans="1:32" x14ac:dyDescent="0.25">
      <c r="A383" s="196" t="b">
        <f t="shared" si="95"/>
        <v>0</v>
      </c>
      <c r="B383" s="201"/>
      <c r="C383" s="202"/>
      <c r="D383" s="202"/>
      <c r="E383" s="202"/>
      <c r="F383" s="202"/>
      <c r="G383" s="201"/>
      <c r="H383" s="127" t="str">
        <f t="shared" si="91"/>
        <v>Agr ungültig</v>
      </c>
      <c r="I383" s="127" t="str">
        <f t="shared" si="92"/>
        <v>Agr ungültig</v>
      </c>
      <c r="J383" s="202" t="str">
        <f t="shared" si="93"/>
        <v>Agr ungültig</v>
      </c>
      <c r="K383" s="197" t="str">
        <f>IF(D_SAV!$C383&lt;=2005,"ja","nein")</f>
        <v>ja</v>
      </c>
      <c r="L383" s="201" t="str">
        <f>IFERROR(VLOOKUP(D_SAV!$B383,A_Stammdaten!$I$6:$K$105,3,FALSE),"")</f>
        <v/>
      </c>
      <c r="M383" s="206"/>
      <c r="N383" s="206"/>
      <c r="O383" s="207"/>
      <c r="P383" s="207"/>
      <c r="Q383" s="207"/>
      <c r="R383" s="207"/>
      <c r="S383" s="194">
        <f>IF(V383=0,0,IF(A_Stammdaten!$B$12-$C383&lt;0,0,SUM(D_SAV!P383:Q383)-D_SAV!R383))</f>
        <v>0</v>
      </c>
      <c r="T383" s="207"/>
      <c r="U383" s="194">
        <f t="shared" si="96"/>
        <v>0</v>
      </c>
      <c r="V383" s="240">
        <f>IF(OR($B383=0,$C383=0,$J383=0,$J383="Agr ungültig"),0,IF($J383="keine","keine",IF(A_Stammdaten!$B$12-$C383&lt;0,0,MAX(0,$J383-(A_Stammdaten!$B$12-D_SAV!$C383)))))</f>
        <v>0</v>
      </c>
      <c r="W383" s="167">
        <f t="shared" si="97"/>
        <v>0</v>
      </c>
      <c r="X383" s="167">
        <f t="shared" si="98"/>
        <v>0</v>
      </c>
      <c r="Y383" s="209">
        <v>1</v>
      </c>
      <c r="Z383" s="167">
        <f t="shared" si="99"/>
        <v>0</v>
      </c>
      <c r="AA383" s="167">
        <f t="shared" si="100"/>
        <v>0</v>
      </c>
      <c r="AB383" s="167">
        <f t="shared" si="101"/>
        <v>0</v>
      </c>
      <c r="AC383" s="195">
        <f t="shared" si="94"/>
        <v>0</v>
      </c>
      <c r="AD383" s="192">
        <f t="shared" si="102"/>
        <v>0</v>
      </c>
      <c r="AE383" s="192">
        <f t="shared" si="103"/>
        <v>0</v>
      </c>
      <c r="AF383" s="192">
        <f t="shared" si="104"/>
        <v>0</v>
      </c>
    </row>
    <row r="384" spans="1:32" x14ac:dyDescent="0.25">
      <c r="A384" s="196" t="b">
        <f t="shared" si="95"/>
        <v>0</v>
      </c>
      <c r="B384" s="201"/>
      <c r="C384" s="202"/>
      <c r="D384" s="202"/>
      <c r="E384" s="202"/>
      <c r="F384" s="202"/>
      <c r="G384" s="201"/>
      <c r="H384" s="127" t="str">
        <f t="shared" si="91"/>
        <v>Agr ungültig</v>
      </c>
      <c r="I384" s="127" t="str">
        <f t="shared" si="92"/>
        <v>Agr ungültig</v>
      </c>
      <c r="J384" s="202" t="str">
        <f t="shared" si="93"/>
        <v>Agr ungültig</v>
      </c>
      <c r="K384" s="197" t="str">
        <f>IF(D_SAV!$C384&lt;=2005,"ja","nein")</f>
        <v>ja</v>
      </c>
      <c r="L384" s="201" t="str">
        <f>IFERROR(VLOOKUP(D_SAV!$B384,A_Stammdaten!$I$6:$K$105,3,FALSE),"")</f>
        <v/>
      </c>
      <c r="M384" s="206"/>
      <c r="N384" s="206"/>
      <c r="O384" s="207"/>
      <c r="P384" s="207"/>
      <c r="Q384" s="207"/>
      <c r="R384" s="207"/>
      <c r="S384" s="194">
        <f>IF(V384=0,0,IF(A_Stammdaten!$B$12-$C384&lt;0,0,SUM(D_SAV!P384:Q384)-D_SAV!R384))</f>
        <v>0</v>
      </c>
      <c r="T384" s="207"/>
      <c r="U384" s="194">
        <f t="shared" si="96"/>
        <v>0</v>
      </c>
      <c r="V384" s="240">
        <f>IF(OR($B384=0,$C384=0,$J384=0,$J384="Agr ungültig"),0,IF($J384="keine","keine",IF(A_Stammdaten!$B$12-$C384&lt;0,0,MAX(0,$J384-(A_Stammdaten!$B$12-D_SAV!$C384)))))</f>
        <v>0</v>
      </c>
      <c r="W384" s="167">
        <f t="shared" si="97"/>
        <v>0</v>
      </c>
      <c r="X384" s="167">
        <f t="shared" si="98"/>
        <v>0</v>
      </c>
      <c r="Y384" s="209">
        <v>1</v>
      </c>
      <c r="Z384" s="167">
        <f t="shared" si="99"/>
        <v>0</v>
      </c>
      <c r="AA384" s="167">
        <f t="shared" si="100"/>
        <v>0</v>
      </c>
      <c r="AB384" s="167">
        <f t="shared" si="101"/>
        <v>0</v>
      </c>
      <c r="AC384" s="195">
        <f t="shared" si="94"/>
        <v>0</v>
      </c>
      <c r="AD384" s="192">
        <f t="shared" si="102"/>
        <v>0</v>
      </c>
      <c r="AE384" s="192">
        <f t="shared" si="103"/>
        <v>0</v>
      </c>
      <c r="AF384" s="192">
        <f t="shared" si="104"/>
        <v>0</v>
      </c>
    </row>
    <row r="385" spans="1:32" x14ac:dyDescent="0.25">
      <c r="A385" s="198" t="b">
        <f t="shared" si="95"/>
        <v>0</v>
      </c>
      <c r="B385" s="204"/>
      <c r="C385" s="205"/>
      <c r="D385" s="205"/>
      <c r="E385" s="205"/>
      <c r="F385" s="205"/>
      <c r="G385" s="204"/>
      <c r="H385" s="127" t="str">
        <f t="shared" si="91"/>
        <v>Agr ungültig</v>
      </c>
      <c r="I385" s="127" t="str">
        <f t="shared" si="92"/>
        <v>Agr ungültig</v>
      </c>
      <c r="J385" s="205" t="str">
        <f t="shared" si="93"/>
        <v>Agr ungültig</v>
      </c>
      <c r="K385" s="197" t="str">
        <f>IF(D_SAV!$C385&lt;=2005,"ja","nein")</f>
        <v>ja</v>
      </c>
      <c r="L385" s="204" t="str">
        <f>IFERROR(VLOOKUP(D_SAV!$B385,A_Stammdaten!$I$6:$K$105,3,FALSE),"")</f>
        <v/>
      </c>
      <c r="M385" s="208"/>
      <c r="N385" s="208"/>
      <c r="O385" s="207"/>
      <c r="P385" s="207"/>
      <c r="Q385" s="207"/>
      <c r="R385" s="207"/>
      <c r="S385" s="194">
        <f>IF(V385=0,0,IF(A_Stammdaten!$B$12-$C385&lt;0,0,SUM(D_SAV!P385:Q385)-D_SAV!R385))</f>
        <v>0</v>
      </c>
      <c r="T385" s="207"/>
      <c r="U385" s="194">
        <f t="shared" si="96"/>
        <v>0</v>
      </c>
      <c r="V385" s="240">
        <f>IF(OR($B385=0,$C385=0,$J385=0,$J385="Agr ungültig"),0,IF($J385="keine","keine",IF(A_Stammdaten!$B$12-$C385&lt;0,0,MAX(0,$J385-(A_Stammdaten!$B$12-D_SAV!$C385)))))</f>
        <v>0</v>
      </c>
      <c r="W385" s="167">
        <f t="shared" si="97"/>
        <v>0</v>
      </c>
      <c r="X385" s="167">
        <f t="shared" si="98"/>
        <v>0</v>
      </c>
      <c r="Y385" s="209">
        <v>1</v>
      </c>
      <c r="Z385" s="167">
        <f t="shared" si="99"/>
        <v>0</v>
      </c>
      <c r="AA385" s="167">
        <f t="shared" si="100"/>
        <v>0</v>
      </c>
      <c r="AB385" s="167">
        <f t="shared" si="101"/>
        <v>0</v>
      </c>
      <c r="AC385" s="195">
        <f t="shared" si="94"/>
        <v>0</v>
      </c>
      <c r="AD385" s="192">
        <f t="shared" si="102"/>
        <v>0</v>
      </c>
      <c r="AE385" s="192">
        <f t="shared" si="103"/>
        <v>0</v>
      </c>
      <c r="AF385" s="192">
        <f t="shared" si="104"/>
        <v>0</v>
      </c>
    </row>
    <row r="386" spans="1:32" x14ac:dyDescent="0.25">
      <c r="A386" s="196" t="b">
        <f t="shared" si="95"/>
        <v>0</v>
      </c>
      <c r="B386" s="201"/>
      <c r="C386" s="202"/>
      <c r="D386" s="202"/>
      <c r="E386" s="202"/>
      <c r="F386" s="202"/>
      <c r="G386" s="201"/>
      <c r="H386" s="127" t="str">
        <f t="shared" si="91"/>
        <v>Agr ungültig</v>
      </c>
      <c r="I386" s="127" t="str">
        <f t="shared" si="92"/>
        <v>Agr ungültig</v>
      </c>
      <c r="J386" s="202" t="str">
        <f t="shared" si="93"/>
        <v>Agr ungültig</v>
      </c>
      <c r="K386" s="197" t="str">
        <f>IF(D_SAV!$C386&lt;=2005,"ja","nein")</f>
        <v>ja</v>
      </c>
      <c r="L386" s="201" t="str">
        <f>IFERROR(VLOOKUP(D_SAV!$B386,A_Stammdaten!$I$6:$K$105,3,FALSE),"")</f>
        <v/>
      </c>
      <c r="M386" s="206"/>
      <c r="N386" s="206"/>
      <c r="O386" s="207"/>
      <c r="P386" s="207"/>
      <c r="Q386" s="207"/>
      <c r="R386" s="207"/>
      <c r="S386" s="194">
        <f>IF(V386=0,0,IF(A_Stammdaten!$B$12-$C386&lt;0,0,SUM(D_SAV!P386:Q386)-D_SAV!R386))</f>
        <v>0</v>
      </c>
      <c r="T386" s="207"/>
      <c r="U386" s="194">
        <f t="shared" si="96"/>
        <v>0</v>
      </c>
      <c r="V386" s="240">
        <f>IF(OR($B386=0,$C386=0,$J386=0,$J386="Agr ungültig"),0,IF($J386="keine","keine",IF(A_Stammdaten!$B$12-$C386&lt;0,0,MAX(0,$J386-(A_Stammdaten!$B$12-D_SAV!$C386)))))</f>
        <v>0</v>
      </c>
      <c r="W386" s="167">
        <f t="shared" si="97"/>
        <v>0</v>
      </c>
      <c r="X386" s="167">
        <f t="shared" si="98"/>
        <v>0</v>
      </c>
      <c r="Y386" s="209">
        <v>1</v>
      </c>
      <c r="Z386" s="167">
        <f t="shared" si="99"/>
        <v>0</v>
      </c>
      <c r="AA386" s="167">
        <f t="shared" si="100"/>
        <v>0</v>
      </c>
      <c r="AB386" s="167">
        <f t="shared" si="101"/>
        <v>0</v>
      </c>
      <c r="AC386" s="195">
        <f t="shared" si="94"/>
        <v>0</v>
      </c>
      <c r="AD386" s="192">
        <f t="shared" si="102"/>
        <v>0</v>
      </c>
      <c r="AE386" s="192">
        <f t="shared" si="103"/>
        <v>0</v>
      </c>
      <c r="AF386" s="192">
        <f t="shared" si="104"/>
        <v>0</v>
      </c>
    </row>
    <row r="387" spans="1:32" x14ac:dyDescent="0.25">
      <c r="A387" s="196" t="b">
        <f t="shared" si="95"/>
        <v>0</v>
      </c>
      <c r="B387" s="201"/>
      <c r="C387" s="202"/>
      <c r="D387" s="202"/>
      <c r="E387" s="202"/>
      <c r="F387" s="202"/>
      <c r="G387" s="201"/>
      <c r="H387" s="127" t="str">
        <f t="shared" si="91"/>
        <v>Agr ungültig</v>
      </c>
      <c r="I387" s="127" t="str">
        <f t="shared" si="92"/>
        <v>Agr ungültig</v>
      </c>
      <c r="J387" s="202" t="str">
        <f t="shared" si="93"/>
        <v>Agr ungültig</v>
      </c>
      <c r="K387" s="197" t="str">
        <f>IF(D_SAV!$C387&lt;=2005,"ja","nein")</f>
        <v>ja</v>
      </c>
      <c r="L387" s="201" t="str">
        <f>IFERROR(VLOOKUP(D_SAV!$B387,A_Stammdaten!$I$6:$K$105,3,FALSE),"")</f>
        <v/>
      </c>
      <c r="M387" s="206"/>
      <c r="N387" s="206"/>
      <c r="O387" s="207"/>
      <c r="P387" s="207"/>
      <c r="Q387" s="207"/>
      <c r="R387" s="207"/>
      <c r="S387" s="194">
        <f>IF(V387=0,0,IF(A_Stammdaten!$B$12-$C387&lt;0,0,SUM(D_SAV!P387:Q387)-D_SAV!R387))</f>
        <v>0</v>
      </c>
      <c r="T387" s="207"/>
      <c r="U387" s="194">
        <f t="shared" si="96"/>
        <v>0</v>
      </c>
      <c r="V387" s="240">
        <f>IF(OR($B387=0,$C387=0,$J387=0,$J387="Agr ungültig"),0,IF($J387="keine","keine",IF(A_Stammdaten!$B$12-$C387&lt;0,0,MAX(0,$J387-(A_Stammdaten!$B$12-D_SAV!$C387)))))</f>
        <v>0</v>
      </c>
      <c r="W387" s="167">
        <f t="shared" si="97"/>
        <v>0</v>
      </c>
      <c r="X387" s="167">
        <f t="shared" si="98"/>
        <v>0</v>
      </c>
      <c r="Y387" s="209">
        <v>1</v>
      </c>
      <c r="Z387" s="167">
        <f t="shared" si="99"/>
        <v>0</v>
      </c>
      <c r="AA387" s="167">
        <f t="shared" si="100"/>
        <v>0</v>
      </c>
      <c r="AB387" s="167">
        <f t="shared" si="101"/>
        <v>0</v>
      </c>
      <c r="AC387" s="195">
        <f t="shared" si="94"/>
        <v>0</v>
      </c>
      <c r="AD387" s="192">
        <f t="shared" si="102"/>
        <v>0</v>
      </c>
      <c r="AE387" s="192">
        <f t="shared" si="103"/>
        <v>0</v>
      </c>
      <c r="AF387" s="192">
        <f t="shared" si="104"/>
        <v>0</v>
      </c>
    </row>
    <row r="388" spans="1:32" x14ac:dyDescent="0.25">
      <c r="A388" s="198" t="b">
        <f t="shared" si="95"/>
        <v>0</v>
      </c>
      <c r="B388" s="204"/>
      <c r="C388" s="205"/>
      <c r="D388" s="205"/>
      <c r="E388" s="205"/>
      <c r="F388" s="205"/>
      <c r="G388" s="204"/>
      <c r="H388" s="127" t="str">
        <f t="shared" si="91"/>
        <v>Agr ungültig</v>
      </c>
      <c r="I388" s="127" t="str">
        <f t="shared" si="92"/>
        <v>Agr ungültig</v>
      </c>
      <c r="J388" s="205" t="str">
        <f t="shared" si="93"/>
        <v>Agr ungültig</v>
      </c>
      <c r="K388" s="197" t="str">
        <f>IF(D_SAV!$C388&lt;=2005,"ja","nein")</f>
        <v>ja</v>
      </c>
      <c r="L388" s="204" t="str">
        <f>IFERROR(VLOOKUP(D_SAV!$B388,A_Stammdaten!$I$6:$K$105,3,FALSE),"")</f>
        <v/>
      </c>
      <c r="M388" s="208"/>
      <c r="N388" s="208"/>
      <c r="O388" s="207"/>
      <c r="P388" s="207"/>
      <c r="Q388" s="207"/>
      <c r="R388" s="207"/>
      <c r="S388" s="194">
        <f>IF(V388=0,0,IF(A_Stammdaten!$B$12-$C388&lt;0,0,SUM(D_SAV!P388:Q388)-D_SAV!R388))</f>
        <v>0</v>
      </c>
      <c r="T388" s="207"/>
      <c r="U388" s="194">
        <f t="shared" si="96"/>
        <v>0</v>
      </c>
      <c r="V388" s="240">
        <f>IF(OR($B388=0,$C388=0,$J388=0,$J388="Agr ungültig"),0,IF($J388="keine","keine",IF(A_Stammdaten!$B$12-$C388&lt;0,0,MAX(0,$J388-(A_Stammdaten!$B$12-D_SAV!$C388)))))</f>
        <v>0</v>
      </c>
      <c r="W388" s="167">
        <f t="shared" si="97"/>
        <v>0</v>
      </c>
      <c r="X388" s="167">
        <f t="shared" si="98"/>
        <v>0</v>
      </c>
      <c r="Y388" s="209">
        <v>1</v>
      </c>
      <c r="Z388" s="167">
        <f t="shared" si="99"/>
        <v>0</v>
      </c>
      <c r="AA388" s="167">
        <f t="shared" si="100"/>
        <v>0</v>
      </c>
      <c r="AB388" s="167">
        <f t="shared" si="101"/>
        <v>0</v>
      </c>
      <c r="AC388" s="195">
        <f t="shared" si="94"/>
        <v>0</v>
      </c>
      <c r="AD388" s="192">
        <f t="shared" si="102"/>
        <v>0</v>
      </c>
      <c r="AE388" s="192">
        <f t="shared" si="103"/>
        <v>0</v>
      </c>
      <c r="AF388" s="192">
        <f t="shared" si="104"/>
        <v>0</v>
      </c>
    </row>
    <row r="389" spans="1:32" x14ac:dyDescent="0.25">
      <c r="A389" s="196" t="b">
        <f t="shared" si="95"/>
        <v>0</v>
      </c>
      <c r="B389" s="201"/>
      <c r="C389" s="202"/>
      <c r="D389" s="202"/>
      <c r="E389" s="202"/>
      <c r="F389" s="202"/>
      <c r="G389" s="201"/>
      <c r="H389" s="127" t="str">
        <f t="shared" si="91"/>
        <v>Agr ungültig</v>
      </c>
      <c r="I389" s="127" t="str">
        <f t="shared" si="92"/>
        <v>Agr ungültig</v>
      </c>
      <c r="J389" s="202" t="str">
        <f t="shared" si="93"/>
        <v>Agr ungültig</v>
      </c>
      <c r="K389" s="197" t="str">
        <f>IF(D_SAV!$C389&lt;=2005,"ja","nein")</f>
        <v>ja</v>
      </c>
      <c r="L389" s="201" t="str">
        <f>IFERROR(VLOOKUP(D_SAV!$B389,A_Stammdaten!$I$6:$K$105,3,FALSE),"")</f>
        <v/>
      </c>
      <c r="M389" s="206"/>
      <c r="N389" s="206"/>
      <c r="O389" s="207"/>
      <c r="P389" s="207"/>
      <c r="Q389" s="207"/>
      <c r="R389" s="207"/>
      <c r="S389" s="194">
        <f>IF(V389=0,0,IF(A_Stammdaten!$B$12-$C389&lt;0,0,SUM(D_SAV!P389:Q389)-D_SAV!R389))</f>
        <v>0</v>
      </c>
      <c r="T389" s="207"/>
      <c r="U389" s="194">
        <f t="shared" si="96"/>
        <v>0</v>
      </c>
      <c r="V389" s="240">
        <f>IF(OR($B389=0,$C389=0,$J389=0,$J389="Agr ungültig"),0,IF($J389="keine","keine",IF(A_Stammdaten!$B$12-$C389&lt;0,0,MAX(0,$J389-(A_Stammdaten!$B$12-D_SAV!$C389)))))</f>
        <v>0</v>
      </c>
      <c r="W389" s="167">
        <f t="shared" si="97"/>
        <v>0</v>
      </c>
      <c r="X389" s="167">
        <f t="shared" si="98"/>
        <v>0</v>
      </c>
      <c r="Y389" s="209">
        <v>1</v>
      </c>
      <c r="Z389" s="167">
        <f t="shared" si="99"/>
        <v>0</v>
      </c>
      <c r="AA389" s="167">
        <f t="shared" si="100"/>
        <v>0</v>
      </c>
      <c r="AB389" s="167">
        <f t="shared" si="101"/>
        <v>0</v>
      </c>
      <c r="AC389" s="195">
        <f t="shared" si="94"/>
        <v>0</v>
      </c>
      <c r="AD389" s="192">
        <f t="shared" si="102"/>
        <v>0</v>
      </c>
      <c r="AE389" s="192">
        <f t="shared" si="103"/>
        <v>0</v>
      </c>
      <c r="AF389" s="192">
        <f t="shared" si="104"/>
        <v>0</v>
      </c>
    </row>
    <row r="390" spans="1:32" x14ac:dyDescent="0.25">
      <c r="A390" s="196" t="b">
        <f t="shared" si="95"/>
        <v>0</v>
      </c>
      <c r="B390" s="201"/>
      <c r="C390" s="202"/>
      <c r="D390" s="202"/>
      <c r="E390" s="202"/>
      <c r="F390" s="202"/>
      <c r="G390" s="201"/>
      <c r="H390" s="127" t="str">
        <f t="shared" si="91"/>
        <v>Agr ungültig</v>
      </c>
      <c r="I390" s="127" t="str">
        <f t="shared" si="92"/>
        <v>Agr ungültig</v>
      </c>
      <c r="J390" s="202" t="str">
        <f t="shared" si="93"/>
        <v>Agr ungültig</v>
      </c>
      <c r="K390" s="197" t="str">
        <f>IF(D_SAV!$C390&lt;=2005,"ja","nein")</f>
        <v>ja</v>
      </c>
      <c r="L390" s="201" t="str">
        <f>IFERROR(VLOOKUP(D_SAV!$B390,A_Stammdaten!$I$6:$K$105,3,FALSE),"")</f>
        <v/>
      </c>
      <c r="M390" s="206"/>
      <c r="N390" s="206"/>
      <c r="O390" s="207"/>
      <c r="P390" s="207"/>
      <c r="Q390" s="207"/>
      <c r="R390" s="207"/>
      <c r="S390" s="194">
        <f>IF(V390=0,0,IF(A_Stammdaten!$B$12-$C390&lt;0,0,SUM(D_SAV!P390:Q390)-D_SAV!R390))</f>
        <v>0</v>
      </c>
      <c r="T390" s="207"/>
      <c r="U390" s="194">
        <f t="shared" si="96"/>
        <v>0</v>
      </c>
      <c r="V390" s="240">
        <f>IF(OR($B390=0,$C390=0,$J390=0,$J390="Agr ungültig"),0,IF($J390="keine","keine",IF(A_Stammdaten!$B$12-$C390&lt;0,0,MAX(0,$J390-(A_Stammdaten!$B$12-D_SAV!$C390)))))</f>
        <v>0</v>
      </c>
      <c r="W390" s="167">
        <f t="shared" si="97"/>
        <v>0</v>
      </c>
      <c r="X390" s="167">
        <f t="shared" si="98"/>
        <v>0</v>
      </c>
      <c r="Y390" s="209">
        <v>1</v>
      </c>
      <c r="Z390" s="167">
        <f t="shared" si="99"/>
        <v>0</v>
      </c>
      <c r="AA390" s="167">
        <f t="shared" si="100"/>
        <v>0</v>
      </c>
      <c r="AB390" s="167">
        <f t="shared" si="101"/>
        <v>0</v>
      </c>
      <c r="AC390" s="195">
        <f t="shared" si="94"/>
        <v>0</v>
      </c>
      <c r="AD390" s="192">
        <f t="shared" si="102"/>
        <v>0</v>
      </c>
      <c r="AE390" s="192">
        <f t="shared" si="103"/>
        <v>0</v>
      </c>
      <c r="AF390" s="192">
        <f t="shared" si="104"/>
        <v>0</v>
      </c>
    </row>
    <row r="391" spans="1:32" x14ac:dyDescent="0.25">
      <c r="A391" s="198" t="b">
        <f t="shared" si="95"/>
        <v>0</v>
      </c>
      <c r="B391" s="204"/>
      <c r="C391" s="205"/>
      <c r="D391" s="205"/>
      <c r="E391" s="205"/>
      <c r="F391" s="205"/>
      <c r="G391" s="204"/>
      <c r="H391" s="127" t="str">
        <f t="shared" si="91"/>
        <v>Agr ungültig</v>
      </c>
      <c r="I391" s="127" t="str">
        <f t="shared" si="92"/>
        <v>Agr ungültig</v>
      </c>
      <c r="J391" s="205" t="str">
        <f t="shared" si="93"/>
        <v>Agr ungültig</v>
      </c>
      <c r="K391" s="197" t="str">
        <f>IF(D_SAV!$C391&lt;=2005,"ja","nein")</f>
        <v>ja</v>
      </c>
      <c r="L391" s="204" t="str">
        <f>IFERROR(VLOOKUP(D_SAV!$B391,A_Stammdaten!$I$6:$K$105,3,FALSE),"")</f>
        <v/>
      </c>
      <c r="M391" s="208"/>
      <c r="N391" s="208"/>
      <c r="O391" s="207"/>
      <c r="P391" s="207"/>
      <c r="Q391" s="207"/>
      <c r="R391" s="207"/>
      <c r="S391" s="194">
        <f>IF(V391=0,0,IF(A_Stammdaten!$B$12-$C391&lt;0,0,SUM(D_SAV!P391:Q391)-D_SAV!R391))</f>
        <v>0</v>
      </c>
      <c r="T391" s="207"/>
      <c r="U391" s="194">
        <f t="shared" si="96"/>
        <v>0</v>
      </c>
      <c r="V391" s="240">
        <f>IF(OR($B391=0,$C391=0,$J391=0,$J391="Agr ungültig"),0,IF($J391="keine","keine",IF(A_Stammdaten!$B$12-$C391&lt;0,0,MAX(0,$J391-(A_Stammdaten!$B$12-D_SAV!$C391)))))</f>
        <v>0</v>
      </c>
      <c r="W391" s="167">
        <f t="shared" si="97"/>
        <v>0</v>
      </c>
      <c r="X391" s="167">
        <f t="shared" si="98"/>
        <v>0</v>
      </c>
      <c r="Y391" s="209">
        <v>1</v>
      </c>
      <c r="Z391" s="167">
        <f t="shared" si="99"/>
        <v>0</v>
      </c>
      <c r="AA391" s="167">
        <f t="shared" si="100"/>
        <v>0</v>
      </c>
      <c r="AB391" s="167">
        <f t="shared" si="101"/>
        <v>0</v>
      </c>
      <c r="AC391" s="195">
        <f t="shared" si="94"/>
        <v>0</v>
      </c>
      <c r="AD391" s="192">
        <f t="shared" si="102"/>
        <v>0</v>
      </c>
      <c r="AE391" s="192">
        <f t="shared" si="103"/>
        <v>0</v>
      </c>
      <c r="AF391" s="192">
        <f t="shared" si="104"/>
        <v>0</v>
      </c>
    </row>
    <row r="392" spans="1:32" x14ac:dyDescent="0.25">
      <c r="A392" s="196" t="b">
        <f t="shared" si="95"/>
        <v>0</v>
      </c>
      <c r="B392" s="201"/>
      <c r="C392" s="202"/>
      <c r="D392" s="202"/>
      <c r="E392" s="202"/>
      <c r="F392" s="202"/>
      <c r="G392" s="201"/>
      <c r="H392" s="127" t="str">
        <f t="shared" si="91"/>
        <v>Agr ungültig</v>
      </c>
      <c r="I392" s="127" t="str">
        <f t="shared" si="92"/>
        <v>Agr ungültig</v>
      </c>
      <c r="J392" s="202" t="str">
        <f t="shared" si="93"/>
        <v>Agr ungültig</v>
      </c>
      <c r="K392" s="197" t="str">
        <f>IF(D_SAV!$C392&lt;=2005,"ja","nein")</f>
        <v>ja</v>
      </c>
      <c r="L392" s="201" t="str">
        <f>IFERROR(VLOOKUP(D_SAV!$B392,A_Stammdaten!$I$6:$K$105,3,FALSE),"")</f>
        <v/>
      </c>
      <c r="M392" s="206"/>
      <c r="N392" s="206"/>
      <c r="O392" s="207"/>
      <c r="P392" s="207"/>
      <c r="Q392" s="207"/>
      <c r="R392" s="207"/>
      <c r="S392" s="194">
        <f>IF(V392=0,0,IF(A_Stammdaten!$B$12-$C392&lt;0,0,SUM(D_SAV!P392:Q392)-D_SAV!R392))</f>
        <v>0</v>
      </c>
      <c r="T392" s="207"/>
      <c r="U392" s="194">
        <f t="shared" si="96"/>
        <v>0</v>
      </c>
      <c r="V392" s="240">
        <f>IF(OR($B392=0,$C392=0,$J392=0,$J392="Agr ungültig"),0,IF($J392="keine","keine",IF(A_Stammdaten!$B$12-$C392&lt;0,0,MAX(0,$J392-(A_Stammdaten!$B$12-D_SAV!$C392)))))</f>
        <v>0</v>
      </c>
      <c r="W392" s="167">
        <f t="shared" si="97"/>
        <v>0</v>
      </c>
      <c r="X392" s="167">
        <f t="shared" si="98"/>
        <v>0</v>
      </c>
      <c r="Y392" s="209">
        <v>1</v>
      </c>
      <c r="Z392" s="167">
        <f t="shared" si="99"/>
        <v>0</v>
      </c>
      <c r="AA392" s="167">
        <f t="shared" si="100"/>
        <v>0</v>
      </c>
      <c r="AB392" s="167">
        <f t="shared" si="101"/>
        <v>0</v>
      </c>
      <c r="AC392" s="195">
        <f t="shared" si="94"/>
        <v>0</v>
      </c>
      <c r="AD392" s="192">
        <f t="shared" si="102"/>
        <v>0</v>
      </c>
      <c r="AE392" s="192">
        <f t="shared" si="103"/>
        <v>0</v>
      </c>
      <c r="AF392" s="192">
        <f t="shared" si="104"/>
        <v>0</v>
      </c>
    </row>
    <row r="393" spans="1:32" x14ac:dyDescent="0.25">
      <c r="A393" s="196" t="b">
        <f t="shared" si="95"/>
        <v>0</v>
      </c>
      <c r="B393" s="201"/>
      <c r="C393" s="202"/>
      <c r="D393" s="202"/>
      <c r="E393" s="202"/>
      <c r="F393" s="202"/>
      <c r="G393" s="201"/>
      <c r="H393" s="127" t="str">
        <f t="shared" si="91"/>
        <v>Agr ungültig</v>
      </c>
      <c r="I393" s="127" t="str">
        <f t="shared" si="92"/>
        <v>Agr ungültig</v>
      </c>
      <c r="J393" s="202" t="str">
        <f t="shared" si="93"/>
        <v>Agr ungültig</v>
      </c>
      <c r="K393" s="197" t="str">
        <f>IF(D_SAV!$C393&lt;=2005,"ja","nein")</f>
        <v>ja</v>
      </c>
      <c r="L393" s="201" t="str">
        <f>IFERROR(VLOOKUP(D_SAV!$B393,A_Stammdaten!$I$6:$K$105,3,FALSE),"")</f>
        <v/>
      </c>
      <c r="M393" s="206"/>
      <c r="N393" s="206"/>
      <c r="O393" s="207"/>
      <c r="P393" s="207"/>
      <c r="Q393" s="207"/>
      <c r="R393" s="207"/>
      <c r="S393" s="194">
        <f>IF(V393=0,0,IF(A_Stammdaten!$B$12-$C393&lt;0,0,SUM(D_SAV!P393:Q393)-D_SAV!R393))</f>
        <v>0</v>
      </c>
      <c r="T393" s="207"/>
      <c r="U393" s="194">
        <f t="shared" si="96"/>
        <v>0</v>
      </c>
      <c r="V393" s="240">
        <f>IF(OR($B393=0,$C393=0,$J393=0,$J393="Agr ungültig"),0,IF($J393="keine","keine",IF(A_Stammdaten!$B$12-$C393&lt;0,0,MAX(0,$J393-(A_Stammdaten!$B$12-D_SAV!$C393)))))</f>
        <v>0</v>
      </c>
      <c r="W393" s="167">
        <f t="shared" si="97"/>
        <v>0</v>
      </c>
      <c r="X393" s="167">
        <f t="shared" si="98"/>
        <v>0</v>
      </c>
      <c r="Y393" s="209">
        <v>1</v>
      </c>
      <c r="Z393" s="167">
        <f t="shared" si="99"/>
        <v>0</v>
      </c>
      <c r="AA393" s="167">
        <f t="shared" si="100"/>
        <v>0</v>
      </c>
      <c r="AB393" s="167">
        <f t="shared" si="101"/>
        <v>0</v>
      </c>
      <c r="AC393" s="195">
        <f t="shared" si="94"/>
        <v>0</v>
      </c>
      <c r="AD393" s="192">
        <f t="shared" si="102"/>
        <v>0</v>
      </c>
      <c r="AE393" s="192">
        <f t="shared" si="103"/>
        <v>0</v>
      </c>
      <c r="AF393" s="192">
        <f t="shared" si="104"/>
        <v>0</v>
      </c>
    </row>
    <row r="394" spans="1:32" x14ac:dyDescent="0.25">
      <c r="A394" s="198" t="b">
        <f t="shared" si="95"/>
        <v>0</v>
      </c>
      <c r="B394" s="204"/>
      <c r="C394" s="205"/>
      <c r="D394" s="205"/>
      <c r="E394" s="205"/>
      <c r="F394" s="205"/>
      <c r="G394" s="204"/>
      <c r="H394" s="127" t="str">
        <f t="shared" si="91"/>
        <v>Agr ungültig</v>
      </c>
      <c r="I394" s="127" t="str">
        <f t="shared" si="92"/>
        <v>Agr ungültig</v>
      </c>
      <c r="J394" s="205" t="str">
        <f t="shared" si="93"/>
        <v>Agr ungültig</v>
      </c>
      <c r="K394" s="197" t="str">
        <f>IF(D_SAV!$C394&lt;=2005,"ja","nein")</f>
        <v>ja</v>
      </c>
      <c r="L394" s="204" t="str">
        <f>IFERROR(VLOOKUP(D_SAV!$B394,A_Stammdaten!$I$6:$K$105,3,FALSE),"")</f>
        <v/>
      </c>
      <c r="M394" s="208"/>
      <c r="N394" s="208"/>
      <c r="O394" s="207"/>
      <c r="P394" s="207"/>
      <c r="Q394" s="207"/>
      <c r="R394" s="207"/>
      <c r="S394" s="194">
        <f>IF(V394=0,0,IF(A_Stammdaten!$B$12-$C394&lt;0,0,SUM(D_SAV!P394:Q394)-D_SAV!R394))</f>
        <v>0</v>
      </c>
      <c r="T394" s="207"/>
      <c r="U394" s="194">
        <f t="shared" si="96"/>
        <v>0</v>
      </c>
      <c r="V394" s="240">
        <f>IF(OR($B394=0,$C394=0,$J394=0,$J394="Agr ungültig"),0,IF($J394="keine","keine",IF(A_Stammdaten!$B$12-$C394&lt;0,0,MAX(0,$J394-(A_Stammdaten!$B$12-D_SAV!$C394)))))</f>
        <v>0</v>
      </c>
      <c r="W394" s="167">
        <f t="shared" si="97"/>
        <v>0</v>
      </c>
      <c r="X394" s="167">
        <f t="shared" si="98"/>
        <v>0</v>
      </c>
      <c r="Y394" s="209">
        <v>1</v>
      </c>
      <c r="Z394" s="167">
        <f t="shared" si="99"/>
        <v>0</v>
      </c>
      <c r="AA394" s="167">
        <f t="shared" si="100"/>
        <v>0</v>
      </c>
      <c r="AB394" s="167">
        <f t="shared" si="101"/>
        <v>0</v>
      </c>
      <c r="AC394" s="195">
        <f t="shared" si="94"/>
        <v>0</v>
      </c>
      <c r="AD394" s="192">
        <f t="shared" si="102"/>
        <v>0</v>
      </c>
      <c r="AE394" s="192">
        <f t="shared" si="103"/>
        <v>0</v>
      </c>
      <c r="AF394" s="192">
        <f t="shared" si="104"/>
        <v>0</v>
      </c>
    </row>
    <row r="395" spans="1:32" x14ac:dyDescent="0.25">
      <c r="A395" s="196" t="b">
        <f t="shared" si="95"/>
        <v>0</v>
      </c>
      <c r="B395" s="201"/>
      <c r="C395" s="202"/>
      <c r="D395" s="202"/>
      <c r="E395" s="202"/>
      <c r="F395" s="202"/>
      <c r="G395" s="201"/>
      <c r="H395" s="127" t="str">
        <f t="shared" si="91"/>
        <v>Agr ungültig</v>
      </c>
      <c r="I395" s="127" t="str">
        <f t="shared" si="92"/>
        <v>Agr ungültig</v>
      </c>
      <c r="J395" s="202" t="str">
        <f t="shared" si="93"/>
        <v>Agr ungültig</v>
      </c>
      <c r="K395" s="197" t="str">
        <f>IF(D_SAV!$C395&lt;=2005,"ja","nein")</f>
        <v>ja</v>
      </c>
      <c r="L395" s="201" t="str">
        <f>IFERROR(VLOOKUP(D_SAV!$B395,A_Stammdaten!$I$6:$K$105,3,FALSE),"")</f>
        <v/>
      </c>
      <c r="M395" s="206"/>
      <c r="N395" s="206"/>
      <c r="O395" s="207"/>
      <c r="P395" s="207"/>
      <c r="Q395" s="207"/>
      <c r="R395" s="207"/>
      <c r="S395" s="194">
        <f>IF(V395=0,0,IF(A_Stammdaten!$B$12-$C395&lt;0,0,SUM(D_SAV!P395:Q395)-D_SAV!R395))</f>
        <v>0</v>
      </c>
      <c r="T395" s="207"/>
      <c r="U395" s="194">
        <f t="shared" si="96"/>
        <v>0</v>
      </c>
      <c r="V395" s="240">
        <f>IF(OR($B395=0,$C395=0,$J395=0,$J395="Agr ungültig"),0,IF($J395="keine","keine",IF(A_Stammdaten!$B$12-$C395&lt;0,0,MAX(0,$J395-(A_Stammdaten!$B$12-D_SAV!$C395)))))</f>
        <v>0</v>
      </c>
      <c r="W395" s="167">
        <f t="shared" si="97"/>
        <v>0</v>
      </c>
      <c r="X395" s="167">
        <f t="shared" si="98"/>
        <v>0</v>
      </c>
      <c r="Y395" s="209">
        <v>1</v>
      </c>
      <c r="Z395" s="167">
        <f t="shared" si="99"/>
        <v>0</v>
      </c>
      <c r="AA395" s="167">
        <f t="shared" si="100"/>
        <v>0</v>
      </c>
      <c r="AB395" s="167">
        <f t="shared" si="101"/>
        <v>0</v>
      </c>
      <c r="AC395" s="195">
        <f t="shared" si="94"/>
        <v>0</v>
      </c>
      <c r="AD395" s="192">
        <f t="shared" si="102"/>
        <v>0</v>
      </c>
      <c r="AE395" s="192">
        <f t="shared" si="103"/>
        <v>0</v>
      </c>
      <c r="AF395" s="192">
        <f t="shared" si="104"/>
        <v>0</v>
      </c>
    </row>
    <row r="396" spans="1:32" x14ac:dyDescent="0.25">
      <c r="A396" s="196" t="b">
        <f t="shared" si="95"/>
        <v>0</v>
      </c>
      <c r="B396" s="201"/>
      <c r="C396" s="202"/>
      <c r="D396" s="202"/>
      <c r="E396" s="202"/>
      <c r="F396" s="202"/>
      <c r="G396" s="201"/>
      <c r="H396" s="127" t="str">
        <f t="shared" si="91"/>
        <v>Agr ungültig</v>
      </c>
      <c r="I396" s="127" t="str">
        <f t="shared" si="92"/>
        <v>Agr ungültig</v>
      </c>
      <c r="J396" s="202" t="str">
        <f t="shared" si="93"/>
        <v>Agr ungültig</v>
      </c>
      <c r="K396" s="197" t="str">
        <f>IF(D_SAV!$C396&lt;=2005,"ja","nein")</f>
        <v>ja</v>
      </c>
      <c r="L396" s="201" t="str">
        <f>IFERROR(VLOOKUP(D_SAV!$B396,A_Stammdaten!$I$6:$K$105,3,FALSE),"")</f>
        <v/>
      </c>
      <c r="M396" s="206"/>
      <c r="N396" s="206"/>
      <c r="O396" s="207"/>
      <c r="P396" s="207"/>
      <c r="Q396" s="207"/>
      <c r="R396" s="207"/>
      <c r="S396" s="194">
        <f>IF(V396=0,0,IF(A_Stammdaten!$B$12-$C396&lt;0,0,SUM(D_SAV!P396:Q396)-D_SAV!R396))</f>
        <v>0</v>
      </c>
      <c r="T396" s="207"/>
      <c r="U396" s="194">
        <f t="shared" si="96"/>
        <v>0</v>
      </c>
      <c r="V396" s="240">
        <f>IF(OR($B396=0,$C396=0,$J396=0,$J396="Agr ungültig"),0,IF($J396="keine","keine",IF(A_Stammdaten!$B$12-$C396&lt;0,0,MAX(0,$J396-(A_Stammdaten!$B$12-D_SAV!$C396)))))</f>
        <v>0</v>
      </c>
      <c r="W396" s="167">
        <f t="shared" si="97"/>
        <v>0</v>
      </c>
      <c r="X396" s="167">
        <f t="shared" si="98"/>
        <v>0</v>
      </c>
      <c r="Y396" s="209">
        <v>1</v>
      </c>
      <c r="Z396" s="167">
        <f t="shared" si="99"/>
        <v>0</v>
      </c>
      <c r="AA396" s="167">
        <f t="shared" si="100"/>
        <v>0</v>
      </c>
      <c r="AB396" s="167">
        <f t="shared" si="101"/>
        <v>0</v>
      </c>
      <c r="AC396" s="195">
        <f t="shared" si="94"/>
        <v>0</v>
      </c>
      <c r="AD396" s="192">
        <f t="shared" si="102"/>
        <v>0</v>
      </c>
      <c r="AE396" s="192">
        <f t="shared" si="103"/>
        <v>0</v>
      </c>
      <c r="AF396" s="192">
        <f t="shared" si="104"/>
        <v>0</v>
      </c>
    </row>
    <row r="397" spans="1:32" x14ac:dyDescent="0.25">
      <c r="A397" s="198" t="b">
        <f t="shared" si="95"/>
        <v>0</v>
      </c>
      <c r="B397" s="204"/>
      <c r="C397" s="205"/>
      <c r="D397" s="205"/>
      <c r="E397" s="205"/>
      <c r="F397" s="205"/>
      <c r="G397" s="204"/>
      <c r="H397" s="127" t="str">
        <f t="shared" si="91"/>
        <v>Agr ungültig</v>
      </c>
      <c r="I397" s="127" t="str">
        <f t="shared" si="92"/>
        <v>Agr ungültig</v>
      </c>
      <c r="J397" s="205" t="str">
        <f t="shared" si="93"/>
        <v>Agr ungültig</v>
      </c>
      <c r="K397" s="197" t="str">
        <f>IF(D_SAV!$C397&lt;=2005,"ja","nein")</f>
        <v>ja</v>
      </c>
      <c r="L397" s="204" t="str">
        <f>IFERROR(VLOOKUP(D_SAV!$B397,A_Stammdaten!$I$6:$K$105,3,FALSE),"")</f>
        <v/>
      </c>
      <c r="M397" s="208"/>
      <c r="N397" s="208"/>
      <c r="O397" s="207"/>
      <c r="P397" s="207"/>
      <c r="Q397" s="207"/>
      <c r="R397" s="207"/>
      <c r="S397" s="194">
        <f>IF(V397=0,0,IF(A_Stammdaten!$B$12-$C397&lt;0,0,SUM(D_SAV!P397:Q397)-D_SAV!R397))</f>
        <v>0</v>
      </c>
      <c r="T397" s="207"/>
      <c r="U397" s="194">
        <f t="shared" si="96"/>
        <v>0</v>
      </c>
      <c r="V397" s="240">
        <f>IF(OR($B397=0,$C397=0,$J397=0,$J397="Agr ungültig"),0,IF($J397="keine","keine",IF(A_Stammdaten!$B$12-$C397&lt;0,0,MAX(0,$J397-(A_Stammdaten!$B$12-D_SAV!$C397)))))</f>
        <v>0</v>
      </c>
      <c r="W397" s="167">
        <f t="shared" si="97"/>
        <v>0</v>
      </c>
      <c r="X397" s="167">
        <f t="shared" si="98"/>
        <v>0</v>
      </c>
      <c r="Y397" s="209">
        <v>1</v>
      </c>
      <c r="Z397" s="167">
        <f t="shared" si="99"/>
        <v>0</v>
      </c>
      <c r="AA397" s="167">
        <f t="shared" si="100"/>
        <v>0</v>
      </c>
      <c r="AB397" s="167">
        <f t="shared" si="101"/>
        <v>0</v>
      </c>
      <c r="AC397" s="195">
        <f t="shared" si="94"/>
        <v>0</v>
      </c>
      <c r="AD397" s="192">
        <f t="shared" si="102"/>
        <v>0</v>
      </c>
      <c r="AE397" s="192">
        <f t="shared" si="103"/>
        <v>0</v>
      </c>
      <c r="AF397" s="192">
        <f t="shared" si="104"/>
        <v>0</v>
      </c>
    </row>
    <row r="398" spans="1:32" x14ac:dyDescent="0.25">
      <c r="A398" s="196" t="b">
        <f t="shared" si="95"/>
        <v>0</v>
      </c>
      <c r="B398" s="201"/>
      <c r="C398" s="202"/>
      <c r="D398" s="202"/>
      <c r="E398" s="202"/>
      <c r="F398" s="202"/>
      <c r="G398" s="201"/>
      <c r="H398" s="127" t="str">
        <f t="shared" si="91"/>
        <v>Agr ungültig</v>
      </c>
      <c r="I398" s="127" t="str">
        <f t="shared" si="92"/>
        <v>Agr ungültig</v>
      </c>
      <c r="J398" s="202" t="str">
        <f t="shared" si="93"/>
        <v>Agr ungültig</v>
      </c>
      <c r="K398" s="197" t="str">
        <f>IF(D_SAV!$C398&lt;=2005,"ja","nein")</f>
        <v>ja</v>
      </c>
      <c r="L398" s="201" t="str">
        <f>IFERROR(VLOOKUP(D_SAV!$B398,A_Stammdaten!$I$6:$K$105,3,FALSE),"")</f>
        <v/>
      </c>
      <c r="M398" s="206"/>
      <c r="N398" s="206"/>
      <c r="O398" s="207"/>
      <c r="P398" s="207"/>
      <c r="Q398" s="207"/>
      <c r="R398" s="207"/>
      <c r="S398" s="194">
        <f>IF(V398=0,0,IF(A_Stammdaten!$B$12-$C398&lt;0,0,SUM(D_SAV!P398:Q398)-D_SAV!R398))</f>
        <v>0</v>
      </c>
      <c r="T398" s="207"/>
      <c r="U398" s="194">
        <f t="shared" si="96"/>
        <v>0</v>
      </c>
      <c r="V398" s="240">
        <f>IF(OR($B398=0,$C398=0,$J398=0,$J398="Agr ungültig"),0,IF($J398="keine","keine",IF(A_Stammdaten!$B$12-$C398&lt;0,0,MAX(0,$J398-(A_Stammdaten!$B$12-D_SAV!$C398)))))</f>
        <v>0</v>
      </c>
      <c r="W398" s="167">
        <f t="shared" si="97"/>
        <v>0</v>
      </c>
      <c r="X398" s="167">
        <f t="shared" si="98"/>
        <v>0</v>
      </c>
      <c r="Y398" s="209">
        <v>1</v>
      </c>
      <c r="Z398" s="167">
        <f t="shared" si="99"/>
        <v>0</v>
      </c>
      <c r="AA398" s="167">
        <f t="shared" si="100"/>
        <v>0</v>
      </c>
      <c r="AB398" s="167">
        <f t="shared" si="101"/>
        <v>0</v>
      </c>
      <c r="AC398" s="195">
        <f t="shared" si="94"/>
        <v>0</v>
      </c>
      <c r="AD398" s="192">
        <f t="shared" si="102"/>
        <v>0</v>
      </c>
      <c r="AE398" s="192">
        <f t="shared" si="103"/>
        <v>0</v>
      </c>
      <c r="AF398" s="192">
        <f t="shared" si="104"/>
        <v>0</v>
      </c>
    </row>
    <row r="399" spans="1:32" x14ac:dyDescent="0.25">
      <c r="A399" s="196" t="b">
        <f t="shared" si="95"/>
        <v>0</v>
      </c>
      <c r="B399" s="201"/>
      <c r="C399" s="202"/>
      <c r="D399" s="202"/>
      <c r="E399" s="202"/>
      <c r="F399" s="202"/>
      <c r="G399" s="201"/>
      <c r="H399" s="127" t="str">
        <f t="shared" si="91"/>
        <v>Agr ungültig</v>
      </c>
      <c r="I399" s="127" t="str">
        <f t="shared" si="92"/>
        <v>Agr ungültig</v>
      </c>
      <c r="J399" s="202" t="str">
        <f t="shared" si="93"/>
        <v>Agr ungültig</v>
      </c>
      <c r="K399" s="197" t="str">
        <f>IF(D_SAV!$C399&lt;=2005,"ja","nein")</f>
        <v>ja</v>
      </c>
      <c r="L399" s="201" t="str">
        <f>IFERROR(VLOOKUP(D_SAV!$B399,A_Stammdaten!$I$6:$K$105,3,FALSE),"")</f>
        <v/>
      </c>
      <c r="M399" s="206"/>
      <c r="N399" s="206"/>
      <c r="O399" s="207"/>
      <c r="P399" s="207"/>
      <c r="Q399" s="207"/>
      <c r="R399" s="207"/>
      <c r="S399" s="194">
        <f>IF(V399=0,0,IF(A_Stammdaten!$B$12-$C399&lt;0,0,SUM(D_SAV!P399:Q399)-D_SAV!R399))</f>
        <v>0</v>
      </c>
      <c r="T399" s="207"/>
      <c r="U399" s="194">
        <f t="shared" si="96"/>
        <v>0</v>
      </c>
      <c r="V399" s="240">
        <f>IF(OR($B399=0,$C399=0,$J399=0,$J399="Agr ungültig"),0,IF($J399="keine","keine",IF(A_Stammdaten!$B$12-$C399&lt;0,0,MAX(0,$J399-(A_Stammdaten!$B$12-D_SAV!$C399)))))</f>
        <v>0</v>
      </c>
      <c r="W399" s="167">
        <f t="shared" si="97"/>
        <v>0</v>
      </c>
      <c r="X399" s="167">
        <f t="shared" si="98"/>
        <v>0</v>
      </c>
      <c r="Y399" s="209">
        <v>1</v>
      </c>
      <c r="Z399" s="167">
        <f t="shared" si="99"/>
        <v>0</v>
      </c>
      <c r="AA399" s="167">
        <f t="shared" si="100"/>
        <v>0</v>
      </c>
      <c r="AB399" s="167">
        <f t="shared" si="101"/>
        <v>0</v>
      </c>
      <c r="AC399" s="195">
        <f t="shared" si="94"/>
        <v>0</v>
      </c>
      <c r="AD399" s="192">
        <f t="shared" si="102"/>
        <v>0</v>
      </c>
      <c r="AE399" s="192">
        <f t="shared" si="103"/>
        <v>0</v>
      </c>
      <c r="AF399" s="192">
        <f t="shared" si="104"/>
        <v>0</v>
      </c>
    </row>
    <row r="400" spans="1:32" x14ac:dyDescent="0.25">
      <c r="A400" s="198" t="b">
        <f t="shared" si="95"/>
        <v>0</v>
      </c>
      <c r="B400" s="204"/>
      <c r="C400" s="205"/>
      <c r="D400" s="205"/>
      <c r="E400" s="205"/>
      <c r="F400" s="205"/>
      <c r="G400" s="204"/>
      <c r="H400" s="127" t="str">
        <f t="shared" si="91"/>
        <v>Agr ungültig</v>
      </c>
      <c r="I400" s="127" t="str">
        <f t="shared" si="92"/>
        <v>Agr ungültig</v>
      </c>
      <c r="J400" s="205" t="str">
        <f t="shared" si="93"/>
        <v>Agr ungültig</v>
      </c>
      <c r="K400" s="197" t="str">
        <f>IF(D_SAV!$C400&lt;=2005,"ja","nein")</f>
        <v>ja</v>
      </c>
      <c r="L400" s="204" t="str">
        <f>IFERROR(VLOOKUP(D_SAV!$B400,A_Stammdaten!$I$6:$K$105,3,FALSE),"")</f>
        <v/>
      </c>
      <c r="M400" s="208"/>
      <c r="N400" s="208"/>
      <c r="O400" s="207"/>
      <c r="P400" s="207"/>
      <c r="Q400" s="207"/>
      <c r="R400" s="207"/>
      <c r="S400" s="194">
        <f>IF(V400=0,0,IF(A_Stammdaten!$B$12-$C400&lt;0,0,SUM(D_SAV!P400:Q400)-D_SAV!R400))</f>
        <v>0</v>
      </c>
      <c r="T400" s="207"/>
      <c r="U400" s="194">
        <f t="shared" si="96"/>
        <v>0</v>
      </c>
      <c r="V400" s="240">
        <f>IF(OR($B400=0,$C400=0,$J400=0,$J400="Agr ungültig"),0,IF($J400="keine","keine",IF(A_Stammdaten!$B$12-$C400&lt;0,0,MAX(0,$J400-(A_Stammdaten!$B$12-D_SAV!$C400)))))</f>
        <v>0</v>
      </c>
      <c r="W400" s="167">
        <f t="shared" si="97"/>
        <v>0</v>
      </c>
      <c r="X400" s="167">
        <f t="shared" si="98"/>
        <v>0</v>
      </c>
      <c r="Y400" s="209">
        <v>1</v>
      </c>
      <c r="Z400" s="167">
        <f t="shared" si="99"/>
        <v>0</v>
      </c>
      <c r="AA400" s="167">
        <f t="shared" si="100"/>
        <v>0</v>
      </c>
      <c r="AB400" s="167">
        <f t="shared" si="101"/>
        <v>0</v>
      </c>
      <c r="AC400" s="195">
        <f t="shared" si="94"/>
        <v>0</v>
      </c>
      <c r="AD400" s="192">
        <f t="shared" si="102"/>
        <v>0</v>
      </c>
      <c r="AE400" s="192">
        <f t="shared" si="103"/>
        <v>0</v>
      </c>
      <c r="AF400" s="192">
        <f t="shared" si="104"/>
        <v>0</v>
      </c>
    </row>
    <row r="401" spans="1:32" x14ac:dyDescent="0.25">
      <c r="A401" s="196" t="b">
        <f t="shared" si="95"/>
        <v>0</v>
      </c>
      <c r="B401" s="201"/>
      <c r="C401" s="202"/>
      <c r="D401" s="202"/>
      <c r="E401" s="202"/>
      <c r="F401" s="202"/>
      <c r="G401" s="201"/>
      <c r="H401" s="127" t="str">
        <f t="shared" si="91"/>
        <v>Agr ungültig</v>
      </c>
      <c r="I401" s="127" t="str">
        <f t="shared" si="92"/>
        <v>Agr ungültig</v>
      </c>
      <c r="J401" s="202" t="str">
        <f t="shared" si="93"/>
        <v>Agr ungültig</v>
      </c>
      <c r="K401" s="197" t="str">
        <f>IF(D_SAV!$C401&lt;=2005,"ja","nein")</f>
        <v>ja</v>
      </c>
      <c r="L401" s="201" t="str">
        <f>IFERROR(VLOOKUP(D_SAV!$B401,A_Stammdaten!$I$6:$K$105,3,FALSE),"")</f>
        <v/>
      </c>
      <c r="M401" s="206"/>
      <c r="N401" s="206"/>
      <c r="O401" s="207"/>
      <c r="P401" s="207"/>
      <c r="Q401" s="207"/>
      <c r="R401" s="207"/>
      <c r="S401" s="194">
        <f>IF(V401=0,0,IF(A_Stammdaten!$B$12-$C401&lt;0,0,SUM(D_SAV!P401:Q401)-D_SAV!R401))</f>
        <v>0</v>
      </c>
      <c r="T401" s="207"/>
      <c r="U401" s="194">
        <f t="shared" si="96"/>
        <v>0</v>
      </c>
      <c r="V401" s="240">
        <f>IF(OR($B401=0,$C401=0,$J401=0,$J401="Agr ungültig"),0,IF($J401="keine","keine",IF(A_Stammdaten!$B$12-$C401&lt;0,0,MAX(0,$J401-(A_Stammdaten!$B$12-D_SAV!$C401)))))</f>
        <v>0</v>
      </c>
      <c r="W401" s="167">
        <f t="shared" si="97"/>
        <v>0</v>
      </c>
      <c r="X401" s="167">
        <f t="shared" si="98"/>
        <v>0</v>
      </c>
      <c r="Y401" s="209">
        <v>1</v>
      </c>
      <c r="Z401" s="167">
        <f t="shared" si="99"/>
        <v>0</v>
      </c>
      <c r="AA401" s="167">
        <f t="shared" si="100"/>
        <v>0</v>
      </c>
      <c r="AB401" s="167">
        <f t="shared" si="101"/>
        <v>0</v>
      </c>
      <c r="AC401" s="195">
        <f t="shared" si="94"/>
        <v>0</v>
      </c>
      <c r="AD401" s="192">
        <f t="shared" si="102"/>
        <v>0</v>
      </c>
      <c r="AE401" s="192">
        <f t="shared" si="103"/>
        <v>0</v>
      </c>
      <c r="AF401" s="192">
        <f t="shared" si="104"/>
        <v>0</v>
      </c>
    </row>
    <row r="402" spans="1:32" x14ac:dyDescent="0.25">
      <c r="A402" s="196" t="b">
        <f t="shared" si="95"/>
        <v>0</v>
      </c>
      <c r="B402" s="201"/>
      <c r="C402" s="202"/>
      <c r="D402" s="202"/>
      <c r="E402" s="202"/>
      <c r="F402" s="202"/>
      <c r="G402" s="201"/>
      <c r="H402" s="127" t="str">
        <f t="shared" si="91"/>
        <v>Agr ungültig</v>
      </c>
      <c r="I402" s="127" t="str">
        <f t="shared" si="92"/>
        <v>Agr ungültig</v>
      </c>
      <c r="J402" s="202" t="str">
        <f t="shared" si="93"/>
        <v>Agr ungültig</v>
      </c>
      <c r="K402" s="197" t="str">
        <f>IF(D_SAV!$C402&lt;=2005,"ja","nein")</f>
        <v>ja</v>
      </c>
      <c r="L402" s="201" t="str">
        <f>IFERROR(VLOOKUP(D_SAV!$B402,A_Stammdaten!$I$6:$K$105,3,FALSE),"")</f>
        <v/>
      </c>
      <c r="M402" s="206"/>
      <c r="N402" s="206"/>
      <c r="O402" s="207"/>
      <c r="P402" s="207"/>
      <c r="Q402" s="207"/>
      <c r="R402" s="207"/>
      <c r="S402" s="194">
        <f>IF(V402=0,0,IF(A_Stammdaten!$B$12-$C402&lt;0,0,SUM(D_SAV!P402:Q402)-D_SAV!R402))</f>
        <v>0</v>
      </c>
      <c r="T402" s="207"/>
      <c r="U402" s="194">
        <f t="shared" si="96"/>
        <v>0</v>
      </c>
      <c r="V402" s="240">
        <f>IF(OR($B402=0,$C402=0,$J402=0,$J402="Agr ungültig"),0,IF($J402="keine","keine",IF(A_Stammdaten!$B$12-$C402&lt;0,0,MAX(0,$J402-(A_Stammdaten!$B$12-D_SAV!$C402)))))</f>
        <v>0</v>
      </c>
      <c r="W402" s="167">
        <f t="shared" si="97"/>
        <v>0</v>
      </c>
      <c r="X402" s="167">
        <f t="shared" si="98"/>
        <v>0</v>
      </c>
      <c r="Y402" s="209">
        <v>1</v>
      </c>
      <c r="Z402" s="167">
        <f t="shared" si="99"/>
        <v>0</v>
      </c>
      <c r="AA402" s="167">
        <f t="shared" si="100"/>
        <v>0</v>
      </c>
      <c r="AB402" s="167">
        <f t="shared" si="101"/>
        <v>0</v>
      </c>
      <c r="AC402" s="195">
        <f t="shared" si="94"/>
        <v>0</v>
      </c>
      <c r="AD402" s="192">
        <f t="shared" si="102"/>
        <v>0</v>
      </c>
      <c r="AE402" s="192">
        <f t="shared" si="103"/>
        <v>0</v>
      </c>
      <c r="AF402" s="192">
        <f t="shared" si="104"/>
        <v>0</v>
      </c>
    </row>
    <row r="403" spans="1:32" x14ac:dyDescent="0.25">
      <c r="A403" s="198" t="b">
        <f t="shared" si="95"/>
        <v>0</v>
      </c>
      <c r="B403" s="204"/>
      <c r="C403" s="205"/>
      <c r="D403" s="205"/>
      <c r="E403" s="205"/>
      <c r="F403" s="205"/>
      <c r="G403" s="204"/>
      <c r="H403" s="127" t="str">
        <f t="shared" si="91"/>
        <v>Agr ungültig</v>
      </c>
      <c r="I403" s="127" t="str">
        <f t="shared" si="92"/>
        <v>Agr ungültig</v>
      </c>
      <c r="J403" s="205" t="str">
        <f t="shared" si="93"/>
        <v>Agr ungültig</v>
      </c>
      <c r="K403" s="197" t="str">
        <f>IF(D_SAV!$C403&lt;=2005,"ja","nein")</f>
        <v>ja</v>
      </c>
      <c r="L403" s="204" t="str">
        <f>IFERROR(VLOOKUP(D_SAV!$B403,A_Stammdaten!$I$6:$K$105,3,FALSE),"")</f>
        <v/>
      </c>
      <c r="M403" s="208"/>
      <c r="N403" s="208"/>
      <c r="O403" s="207"/>
      <c r="P403" s="207"/>
      <c r="Q403" s="207"/>
      <c r="R403" s="207"/>
      <c r="S403" s="194">
        <f>IF(V403=0,0,IF(A_Stammdaten!$B$12-$C403&lt;0,0,SUM(D_SAV!P403:Q403)-D_SAV!R403))</f>
        <v>0</v>
      </c>
      <c r="T403" s="207"/>
      <c r="U403" s="194">
        <f t="shared" si="96"/>
        <v>0</v>
      </c>
      <c r="V403" s="240">
        <f>IF(OR($B403=0,$C403=0,$J403=0,$J403="Agr ungültig"),0,IF($J403="keine","keine",IF(A_Stammdaten!$B$12-$C403&lt;0,0,MAX(0,$J403-(A_Stammdaten!$B$12-D_SAV!$C403)))))</f>
        <v>0</v>
      </c>
      <c r="W403" s="167">
        <f t="shared" si="97"/>
        <v>0</v>
      </c>
      <c r="X403" s="167">
        <f t="shared" si="98"/>
        <v>0</v>
      </c>
      <c r="Y403" s="209">
        <v>1</v>
      </c>
      <c r="Z403" s="167">
        <f t="shared" si="99"/>
        <v>0</v>
      </c>
      <c r="AA403" s="167">
        <f t="shared" si="100"/>
        <v>0</v>
      </c>
      <c r="AB403" s="167">
        <f t="shared" si="101"/>
        <v>0</v>
      </c>
      <c r="AC403" s="195">
        <f t="shared" si="94"/>
        <v>0</v>
      </c>
      <c r="AD403" s="192">
        <f t="shared" si="102"/>
        <v>0</v>
      </c>
      <c r="AE403" s="192">
        <f t="shared" si="103"/>
        <v>0</v>
      </c>
      <c r="AF403" s="192">
        <f t="shared" si="104"/>
        <v>0</v>
      </c>
    </row>
    <row r="404" spans="1:32" x14ac:dyDescent="0.25">
      <c r="A404" s="196" t="b">
        <f t="shared" si="95"/>
        <v>0</v>
      </c>
      <c r="B404" s="201"/>
      <c r="C404" s="202"/>
      <c r="D404" s="202"/>
      <c r="E404" s="202"/>
      <c r="F404" s="202"/>
      <c r="G404" s="201"/>
      <c r="H404" s="127" t="str">
        <f t="shared" si="91"/>
        <v>Agr ungültig</v>
      </c>
      <c r="I404" s="127" t="str">
        <f t="shared" si="92"/>
        <v>Agr ungültig</v>
      </c>
      <c r="J404" s="202" t="str">
        <f t="shared" si="93"/>
        <v>Agr ungültig</v>
      </c>
      <c r="K404" s="197" t="str">
        <f>IF(D_SAV!$C404&lt;=2005,"ja","nein")</f>
        <v>ja</v>
      </c>
      <c r="L404" s="201" t="str">
        <f>IFERROR(VLOOKUP(D_SAV!$B404,A_Stammdaten!$I$6:$K$105,3,FALSE),"")</f>
        <v/>
      </c>
      <c r="M404" s="206"/>
      <c r="N404" s="206"/>
      <c r="O404" s="207"/>
      <c r="P404" s="207"/>
      <c r="Q404" s="207"/>
      <c r="R404" s="207"/>
      <c r="S404" s="194">
        <f>IF(V404=0,0,IF(A_Stammdaten!$B$12-$C404&lt;0,0,SUM(D_SAV!P404:Q404)-D_SAV!R404))</f>
        <v>0</v>
      </c>
      <c r="T404" s="207"/>
      <c r="U404" s="194">
        <f t="shared" si="96"/>
        <v>0</v>
      </c>
      <c r="V404" s="240">
        <f>IF(OR($B404=0,$C404=0,$J404=0,$J404="Agr ungültig"),0,IF($J404="keine","keine",IF(A_Stammdaten!$B$12-$C404&lt;0,0,MAX(0,$J404-(A_Stammdaten!$B$12-D_SAV!$C404)))))</f>
        <v>0</v>
      </c>
      <c r="W404" s="167">
        <f t="shared" si="97"/>
        <v>0</v>
      </c>
      <c r="X404" s="167">
        <f t="shared" si="98"/>
        <v>0</v>
      </c>
      <c r="Y404" s="209">
        <v>1</v>
      </c>
      <c r="Z404" s="167">
        <f t="shared" si="99"/>
        <v>0</v>
      </c>
      <c r="AA404" s="167">
        <f t="shared" si="100"/>
        <v>0</v>
      </c>
      <c r="AB404" s="167">
        <f t="shared" si="101"/>
        <v>0</v>
      </c>
      <c r="AC404" s="195">
        <f t="shared" si="94"/>
        <v>0</v>
      </c>
      <c r="AD404" s="192">
        <f t="shared" si="102"/>
        <v>0</v>
      </c>
      <c r="AE404" s="192">
        <f t="shared" si="103"/>
        <v>0</v>
      </c>
      <c r="AF404" s="192">
        <f t="shared" si="104"/>
        <v>0</v>
      </c>
    </row>
    <row r="405" spans="1:32" x14ac:dyDescent="0.25">
      <c r="A405" s="196" t="b">
        <f t="shared" si="95"/>
        <v>0</v>
      </c>
      <c r="B405" s="201"/>
      <c r="C405" s="202"/>
      <c r="D405" s="202"/>
      <c r="E405" s="202"/>
      <c r="F405" s="202"/>
      <c r="G405" s="201"/>
      <c r="H405" s="127" t="str">
        <f t="shared" si="91"/>
        <v>Agr ungültig</v>
      </c>
      <c r="I405" s="127" t="str">
        <f t="shared" si="92"/>
        <v>Agr ungültig</v>
      </c>
      <c r="J405" s="202" t="str">
        <f t="shared" si="93"/>
        <v>Agr ungültig</v>
      </c>
      <c r="K405" s="197" t="str">
        <f>IF(D_SAV!$C405&lt;=2005,"ja","nein")</f>
        <v>ja</v>
      </c>
      <c r="L405" s="201" t="str">
        <f>IFERROR(VLOOKUP(D_SAV!$B405,A_Stammdaten!$I$6:$K$105,3,FALSE),"")</f>
        <v/>
      </c>
      <c r="M405" s="206"/>
      <c r="N405" s="206"/>
      <c r="O405" s="207"/>
      <c r="P405" s="207"/>
      <c r="Q405" s="207"/>
      <c r="R405" s="207"/>
      <c r="S405" s="194">
        <f>IF(V405=0,0,IF(A_Stammdaten!$B$12-$C405&lt;0,0,SUM(D_SAV!P405:Q405)-D_SAV!R405))</f>
        <v>0</v>
      </c>
      <c r="T405" s="207"/>
      <c r="U405" s="194">
        <f t="shared" si="96"/>
        <v>0</v>
      </c>
      <c r="V405" s="240">
        <f>IF(OR($B405=0,$C405=0,$J405=0,$J405="Agr ungültig"),0,IF($J405="keine","keine",IF(A_Stammdaten!$B$12-$C405&lt;0,0,MAX(0,$J405-(A_Stammdaten!$B$12-D_SAV!$C405)))))</f>
        <v>0</v>
      </c>
      <c r="W405" s="167">
        <f t="shared" si="97"/>
        <v>0</v>
      </c>
      <c r="X405" s="167">
        <f t="shared" si="98"/>
        <v>0</v>
      </c>
      <c r="Y405" s="209">
        <v>1</v>
      </c>
      <c r="Z405" s="167">
        <f t="shared" si="99"/>
        <v>0</v>
      </c>
      <c r="AA405" s="167">
        <f t="shared" si="100"/>
        <v>0</v>
      </c>
      <c r="AB405" s="167">
        <f t="shared" si="101"/>
        <v>0</v>
      </c>
      <c r="AC405" s="195">
        <f t="shared" si="94"/>
        <v>0</v>
      </c>
      <c r="AD405" s="192">
        <f t="shared" si="102"/>
        <v>0</v>
      </c>
      <c r="AE405" s="192">
        <f t="shared" si="103"/>
        <v>0</v>
      </c>
      <c r="AF405" s="192">
        <f t="shared" si="104"/>
        <v>0</v>
      </c>
    </row>
    <row r="406" spans="1:32" x14ac:dyDescent="0.25">
      <c r="A406" s="198" t="b">
        <f t="shared" si="95"/>
        <v>0</v>
      </c>
      <c r="B406" s="204"/>
      <c r="C406" s="205"/>
      <c r="D406" s="205"/>
      <c r="E406" s="205"/>
      <c r="F406" s="205"/>
      <c r="G406" s="204"/>
      <c r="H406" s="127" t="str">
        <f t="shared" si="91"/>
        <v>Agr ungültig</v>
      </c>
      <c r="I406" s="127" t="str">
        <f t="shared" si="92"/>
        <v>Agr ungültig</v>
      </c>
      <c r="J406" s="205" t="str">
        <f t="shared" si="93"/>
        <v>Agr ungültig</v>
      </c>
      <c r="K406" s="197" t="str">
        <f>IF(D_SAV!$C406&lt;=2005,"ja","nein")</f>
        <v>ja</v>
      </c>
      <c r="L406" s="204" t="str">
        <f>IFERROR(VLOOKUP(D_SAV!$B406,A_Stammdaten!$I$6:$K$105,3,FALSE),"")</f>
        <v/>
      </c>
      <c r="M406" s="208"/>
      <c r="N406" s="208"/>
      <c r="O406" s="207"/>
      <c r="P406" s="207"/>
      <c r="Q406" s="207"/>
      <c r="R406" s="207"/>
      <c r="S406" s="194">
        <f>IF(V406=0,0,IF(A_Stammdaten!$B$12-$C406&lt;0,0,SUM(D_SAV!P406:Q406)-D_SAV!R406))</f>
        <v>0</v>
      </c>
      <c r="T406" s="207"/>
      <c r="U406" s="194">
        <f t="shared" si="96"/>
        <v>0</v>
      </c>
      <c r="V406" s="240">
        <f>IF(OR($B406=0,$C406=0,$J406=0,$J406="Agr ungültig"),0,IF($J406="keine","keine",IF(A_Stammdaten!$B$12-$C406&lt;0,0,MAX(0,$J406-(A_Stammdaten!$B$12-D_SAV!$C406)))))</f>
        <v>0</v>
      </c>
      <c r="W406" s="167">
        <f t="shared" si="97"/>
        <v>0</v>
      </c>
      <c r="X406" s="167">
        <f t="shared" si="98"/>
        <v>0</v>
      </c>
      <c r="Y406" s="209">
        <v>1</v>
      </c>
      <c r="Z406" s="167">
        <f t="shared" si="99"/>
        <v>0</v>
      </c>
      <c r="AA406" s="167">
        <f t="shared" si="100"/>
        <v>0</v>
      </c>
      <c r="AB406" s="167">
        <f t="shared" si="101"/>
        <v>0</v>
      </c>
      <c r="AC406" s="195">
        <f t="shared" si="94"/>
        <v>0</v>
      </c>
      <c r="AD406" s="192">
        <f t="shared" si="102"/>
        <v>0</v>
      </c>
      <c r="AE406" s="192">
        <f t="shared" si="103"/>
        <v>0</v>
      </c>
      <c r="AF406" s="192">
        <f t="shared" si="104"/>
        <v>0</v>
      </c>
    </row>
    <row r="407" spans="1:32" x14ac:dyDescent="0.25">
      <c r="A407" s="196" t="b">
        <f t="shared" si="95"/>
        <v>0</v>
      </c>
      <c r="B407" s="201"/>
      <c r="C407" s="202"/>
      <c r="D407" s="202"/>
      <c r="E407" s="202"/>
      <c r="F407" s="202"/>
      <c r="G407" s="201"/>
      <c r="H407" s="127" t="str">
        <f t="shared" si="91"/>
        <v>Agr ungültig</v>
      </c>
      <c r="I407" s="127" t="str">
        <f t="shared" si="92"/>
        <v>Agr ungültig</v>
      </c>
      <c r="J407" s="202" t="str">
        <f t="shared" si="93"/>
        <v>Agr ungültig</v>
      </c>
      <c r="K407" s="197" t="str">
        <f>IF(D_SAV!$C407&lt;=2005,"ja","nein")</f>
        <v>ja</v>
      </c>
      <c r="L407" s="201" t="str">
        <f>IFERROR(VLOOKUP(D_SAV!$B407,A_Stammdaten!$I$6:$K$105,3,FALSE),"")</f>
        <v/>
      </c>
      <c r="M407" s="206"/>
      <c r="N407" s="206"/>
      <c r="O407" s="207"/>
      <c r="P407" s="207"/>
      <c r="Q407" s="207"/>
      <c r="R407" s="207"/>
      <c r="S407" s="194">
        <f>IF(V407=0,0,IF(A_Stammdaten!$B$12-$C407&lt;0,0,SUM(D_SAV!P407:Q407)-D_SAV!R407))</f>
        <v>0</v>
      </c>
      <c r="T407" s="207"/>
      <c r="U407" s="194">
        <f t="shared" si="96"/>
        <v>0</v>
      </c>
      <c r="V407" s="240">
        <f>IF(OR($B407=0,$C407=0,$J407=0,$J407="Agr ungültig"),0,IF($J407="keine","keine",IF(A_Stammdaten!$B$12-$C407&lt;0,0,MAX(0,$J407-(A_Stammdaten!$B$12-D_SAV!$C407)))))</f>
        <v>0</v>
      </c>
      <c r="W407" s="167">
        <f t="shared" si="97"/>
        <v>0</v>
      </c>
      <c r="X407" s="167">
        <f t="shared" si="98"/>
        <v>0</v>
      </c>
      <c r="Y407" s="209">
        <v>1</v>
      </c>
      <c r="Z407" s="167">
        <f t="shared" si="99"/>
        <v>0</v>
      </c>
      <c r="AA407" s="167">
        <f t="shared" si="100"/>
        <v>0</v>
      </c>
      <c r="AB407" s="167">
        <f t="shared" si="101"/>
        <v>0</v>
      </c>
      <c r="AC407" s="195">
        <f t="shared" si="94"/>
        <v>0</v>
      </c>
      <c r="AD407" s="192">
        <f t="shared" si="102"/>
        <v>0</v>
      </c>
      <c r="AE407" s="192">
        <f t="shared" si="103"/>
        <v>0</v>
      </c>
      <c r="AF407" s="192">
        <f t="shared" si="104"/>
        <v>0</v>
      </c>
    </row>
    <row r="408" spans="1:32" x14ac:dyDescent="0.25">
      <c r="A408" s="196" t="b">
        <f t="shared" si="95"/>
        <v>0</v>
      </c>
      <c r="B408" s="201"/>
      <c r="C408" s="202"/>
      <c r="D408" s="202"/>
      <c r="E408" s="202"/>
      <c r="F408" s="202"/>
      <c r="G408" s="201"/>
      <c r="H408" s="127" t="str">
        <f t="shared" si="91"/>
        <v>Agr ungültig</v>
      </c>
      <c r="I408" s="127" t="str">
        <f t="shared" si="92"/>
        <v>Agr ungültig</v>
      </c>
      <c r="J408" s="202" t="str">
        <f t="shared" si="93"/>
        <v>Agr ungültig</v>
      </c>
      <c r="K408" s="197" t="str">
        <f>IF(D_SAV!$C408&lt;=2005,"ja","nein")</f>
        <v>ja</v>
      </c>
      <c r="L408" s="201" t="str">
        <f>IFERROR(VLOOKUP(D_SAV!$B408,A_Stammdaten!$I$6:$K$105,3,FALSE),"")</f>
        <v/>
      </c>
      <c r="M408" s="206"/>
      <c r="N408" s="206"/>
      <c r="O408" s="207"/>
      <c r="P408" s="207"/>
      <c r="Q408" s="207"/>
      <c r="R408" s="207"/>
      <c r="S408" s="194">
        <f>IF(V408=0,0,IF(A_Stammdaten!$B$12-$C408&lt;0,0,SUM(D_SAV!P408:Q408)-D_SAV!R408))</f>
        <v>0</v>
      </c>
      <c r="T408" s="207"/>
      <c r="U408" s="194">
        <f t="shared" si="96"/>
        <v>0</v>
      </c>
      <c r="V408" s="240">
        <f>IF(OR($B408=0,$C408=0,$J408=0,$J408="Agr ungültig"),0,IF($J408="keine","keine",IF(A_Stammdaten!$B$12-$C408&lt;0,0,MAX(0,$J408-(A_Stammdaten!$B$12-D_SAV!$C408)))))</f>
        <v>0</v>
      </c>
      <c r="W408" s="167">
        <f t="shared" si="97"/>
        <v>0</v>
      </c>
      <c r="X408" s="167">
        <f t="shared" si="98"/>
        <v>0</v>
      </c>
      <c r="Y408" s="209">
        <v>1</v>
      </c>
      <c r="Z408" s="167">
        <f t="shared" si="99"/>
        <v>0</v>
      </c>
      <c r="AA408" s="167">
        <f t="shared" si="100"/>
        <v>0</v>
      </c>
      <c r="AB408" s="167">
        <f t="shared" si="101"/>
        <v>0</v>
      </c>
      <c r="AC408" s="195">
        <f t="shared" si="94"/>
        <v>0</v>
      </c>
      <c r="AD408" s="192">
        <f t="shared" si="102"/>
        <v>0</v>
      </c>
      <c r="AE408" s="192">
        <f t="shared" si="103"/>
        <v>0</v>
      </c>
      <c r="AF408" s="192">
        <f t="shared" si="104"/>
        <v>0</v>
      </c>
    </row>
    <row r="409" spans="1:32" x14ac:dyDescent="0.25">
      <c r="A409" s="198" t="b">
        <f t="shared" si="95"/>
        <v>0</v>
      </c>
      <c r="B409" s="204"/>
      <c r="C409" s="205"/>
      <c r="D409" s="205"/>
      <c r="E409" s="205"/>
      <c r="F409" s="205"/>
      <c r="G409" s="204"/>
      <c r="H409" s="127" t="str">
        <f t="shared" si="91"/>
        <v>Agr ungültig</v>
      </c>
      <c r="I409" s="127" t="str">
        <f t="shared" si="92"/>
        <v>Agr ungültig</v>
      </c>
      <c r="J409" s="205" t="str">
        <f t="shared" si="93"/>
        <v>Agr ungültig</v>
      </c>
      <c r="K409" s="197" t="str">
        <f>IF(D_SAV!$C409&lt;=2005,"ja","nein")</f>
        <v>ja</v>
      </c>
      <c r="L409" s="204" t="str">
        <f>IFERROR(VLOOKUP(D_SAV!$B409,A_Stammdaten!$I$6:$K$105,3,FALSE),"")</f>
        <v/>
      </c>
      <c r="M409" s="208"/>
      <c r="N409" s="208"/>
      <c r="O409" s="207"/>
      <c r="P409" s="207"/>
      <c r="Q409" s="207"/>
      <c r="R409" s="207"/>
      <c r="S409" s="194">
        <f>IF(V409=0,0,IF(A_Stammdaten!$B$12-$C409&lt;0,0,SUM(D_SAV!P409:Q409)-D_SAV!R409))</f>
        <v>0</v>
      </c>
      <c r="T409" s="207"/>
      <c r="U409" s="194">
        <f t="shared" si="96"/>
        <v>0</v>
      </c>
      <c r="V409" s="240">
        <f>IF(OR($B409=0,$C409=0,$J409=0,$J409="Agr ungültig"),0,IF($J409="keine","keine",IF(A_Stammdaten!$B$12-$C409&lt;0,0,MAX(0,$J409-(A_Stammdaten!$B$12-D_SAV!$C409)))))</f>
        <v>0</v>
      </c>
      <c r="W409" s="167">
        <f t="shared" si="97"/>
        <v>0</v>
      </c>
      <c r="X409" s="167">
        <f t="shared" si="98"/>
        <v>0</v>
      </c>
      <c r="Y409" s="209">
        <v>1</v>
      </c>
      <c r="Z409" s="167">
        <f t="shared" si="99"/>
        <v>0</v>
      </c>
      <c r="AA409" s="167">
        <f t="shared" si="100"/>
        <v>0</v>
      </c>
      <c r="AB409" s="167">
        <f t="shared" si="101"/>
        <v>0</v>
      </c>
      <c r="AC409" s="195">
        <f t="shared" si="94"/>
        <v>0</v>
      </c>
      <c r="AD409" s="192">
        <f t="shared" si="102"/>
        <v>0</v>
      </c>
      <c r="AE409" s="192">
        <f t="shared" si="103"/>
        <v>0</v>
      </c>
      <c r="AF409" s="192">
        <f t="shared" si="104"/>
        <v>0</v>
      </c>
    </row>
    <row r="410" spans="1:32" x14ac:dyDescent="0.25">
      <c r="A410" s="196" t="b">
        <f t="shared" si="95"/>
        <v>0</v>
      </c>
      <c r="B410" s="201"/>
      <c r="C410" s="202"/>
      <c r="D410" s="202"/>
      <c r="E410" s="202"/>
      <c r="F410" s="202"/>
      <c r="G410" s="201"/>
      <c r="H410" s="127" t="str">
        <f t="shared" si="91"/>
        <v>Agr ungültig</v>
      </c>
      <c r="I410" s="127" t="str">
        <f t="shared" si="92"/>
        <v>Agr ungültig</v>
      </c>
      <c r="J410" s="202" t="str">
        <f t="shared" si="93"/>
        <v>Agr ungültig</v>
      </c>
      <c r="K410" s="197" t="str">
        <f>IF(D_SAV!$C410&lt;=2005,"ja","nein")</f>
        <v>ja</v>
      </c>
      <c r="L410" s="201" t="str">
        <f>IFERROR(VLOOKUP(D_SAV!$B410,A_Stammdaten!$I$6:$K$105,3,FALSE),"")</f>
        <v/>
      </c>
      <c r="M410" s="206"/>
      <c r="N410" s="206"/>
      <c r="O410" s="207"/>
      <c r="P410" s="207"/>
      <c r="Q410" s="207"/>
      <c r="R410" s="207"/>
      <c r="S410" s="194">
        <f>IF(V410=0,0,IF(A_Stammdaten!$B$12-$C410&lt;0,0,SUM(D_SAV!P410:Q410)-D_SAV!R410))</f>
        <v>0</v>
      </c>
      <c r="T410" s="207"/>
      <c r="U410" s="194">
        <f t="shared" si="96"/>
        <v>0</v>
      </c>
      <c r="V410" s="240">
        <f>IF(OR($B410=0,$C410=0,$J410=0,$J410="Agr ungültig"),0,IF($J410="keine","keine",IF(A_Stammdaten!$B$12-$C410&lt;0,0,MAX(0,$J410-(A_Stammdaten!$B$12-D_SAV!$C410)))))</f>
        <v>0</v>
      </c>
      <c r="W410" s="167">
        <f t="shared" si="97"/>
        <v>0</v>
      </c>
      <c r="X410" s="167">
        <f t="shared" si="98"/>
        <v>0</v>
      </c>
      <c r="Y410" s="209">
        <v>1</v>
      </c>
      <c r="Z410" s="167">
        <f t="shared" si="99"/>
        <v>0</v>
      </c>
      <c r="AA410" s="167">
        <f t="shared" si="100"/>
        <v>0</v>
      </c>
      <c r="AB410" s="167">
        <f t="shared" si="101"/>
        <v>0</v>
      </c>
      <c r="AC410" s="195">
        <f t="shared" si="94"/>
        <v>0</v>
      </c>
      <c r="AD410" s="192">
        <f t="shared" si="102"/>
        <v>0</v>
      </c>
      <c r="AE410" s="192">
        <f t="shared" si="103"/>
        <v>0</v>
      </c>
      <c r="AF410" s="192">
        <f t="shared" si="104"/>
        <v>0</v>
      </c>
    </row>
    <row r="411" spans="1:32" x14ac:dyDescent="0.25">
      <c r="A411" s="196" t="b">
        <f t="shared" si="95"/>
        <v>0</v>
      </c>
      <c r="B411" s="201"/>
      <c r="C411" s="202"/>
      <c r="D411" s="202"/>
      <c r="E411" s="202"/>
      <c r="F411" s="202"/>
      <c r="G411" s="201"/>
      <c r="H411" s="127" t="str">
        <f t="shared" si="91"/>
        <v>Agr ungültig</v>
      </c>
      <c r="I411" s="127" t="str">
        <f t="shared" si="92"/>
        <v>Agr ungültig</v>
      </c>
      <c r="J411" s="202" t="str">
        <f t="shared" si="93"/>
        <v>Agr ungültig</v>
      </c>
      <c r="K411" s="197" t="str">
        <f>IF(D_SAV!$C411&lt;=2005,"ja","nein")</f>
        <v>ja</v>
      </c>
      <c r="L411" s="201" t="str">
        <f>IFERROR(VLOOKUP(D_SAV!$B411,A_Stammdaten!$I$6:$K$105,3,FALSE),"")</f>
        <v/>
      </c>
      <c r="M411" s="206"/>
      <c r="N411" s="206"/>
      <c r="O411" s="207"/>
      <c r="P411" s="207"/>
      <c r="Q411" s="207"/>
      <c r="R411" s="207"/>
      <c r="S411" s="194">
        <f>IF(V411=0,0,IF(A_Stammdaten!$B$12-$C411&lt;0,0,SUM(D_SAV!P411:Q411)-D_SAV!R411))</f>
        <v>0</v>
      </c>
      <c r="T411" s="207"/>
      <c r="U411" s="194">
        <f t="shared" si="96"/>
        <v>0</v>
      </c>
      <c r="V411" s="240">
        <f>IF(OR($B411=0,$C411=0,$J411=0,$J411="Agr ungültig"),0,IF($J411="keine","keine",IF(A_Stammdaten!$B$12-$C411&lt;0,0,MAX(0,$J411-(A_Stammdaten!$B$12-D_SAV!$C411)))))</f>
        <v>0</v>
      </c>
      <c r="W411" s="167">
        <f t="shared" si="97"/>
        <v>0</v>
      </c>
      <c r="X411" s="167">
        <f t="shared" si="98"/>
        <v>0</v>
      </c>
      <c r="Y411" s="209">
        <v>1</v>
      </c>
      <c r="Z411" s="167">
        <f t="shared" si="99"/>
        <v>0</v>
      </c>
      <c r="AA411" s="167">
        <f t="shared" si="100"/>
        <v>0</v>
      </c>
      <c r="AB411" s="167">
        <f t="shared" si="101"/>
        <v>0</v>
      </c>
      <c r="AC411" s="195">
        <f t="shared" si="94"/>
        <v>0</v>
      </c>
      <c r="AD411" s="192">
        <f t="shared" si="102"/>
        <v>0</v>
      </c>
      <c r="AE411" s="192">
        <f t="shared" si="103"/>
        <v>0</v>
      </c>
      <c r="AF411" s="192">
        <f t="shared" si="104"/>
        <v>0</v>
      </c>
    </row>
    <row r="412" spans="1:32" x14ac:dyDescent="0.25">
      <c r="A412" s="198" t="b">
        <f t="shared" si="95"/>
        <v>0</v>
      </c>
      <c r="B412" s="204"/>
      <c r="C412" s="205"/>
      <c r="D412" s="205"/>
      <c r="E412" s="205"/>
      <c r="F412" s="205"/>
      <c r="G412" s="204"/>
      <c r="H412" s="127" t="str">
        <f t="shared" si="91"/>
        <v>Agr ungültig</v>
      </c>
      <c r="I412" s="127" t="str">
        <f t="shared" si="92"/>
        <v>Agr ungültig</v>
      </c>
      <c r="J412" s="205" t="str">
        <f t="shared" si="93"/>
        <v>Agr ungültig</v>
      </c>
      <c r="K412" s="197" t="str">
        <f>IF(D_SAV!$C412&lt;=2005,"ja","nein")</f>
        <v>ja</v>
      </c>
      <c r="L412" s="204" t="str">
        <f>IFERROR(VLOOKUP(D_SAV!$B412,A_Stammdaten!$I$6:$K$105,3,FALSE),"")</f>
        <v/>
      </c>
      <c r="M412" s="208"/>
      <c r="N412" s="208"/>
      <c r="O412" s="207"/>
      <c r="P412" s="207"/>
      <c r="Q412" s="207"/>
      <c r="R412" s="207"/>
      <c r="S412" s="194">
        <f>IF(V412=0,0,IF(A_Stammdaten!$B$12-$C412&lt;0,0,SUM(D_SAV!P412:Q412)-D_SAV!R412))</f>
        <v>0</v>
      </c>
      <c r="T412" s="207"/>
      <c r="U412" s="194">
        <f t="shared" si="96"/>
        <v>0</v>
      </c>
      <c r="V412" s="240">
        <f>IF(OR($B412=0,$C412=0,$J412=0,$J412="Agr ungültig"),0,IF($J412="keine","keine",IF(A_Stammdaten!$B$12-$C412&lt;0,0,MAX(0,$J412-(A_Stammdaten!$B$12-D_SAV!$C412)))))</f>
        <v>0</v>
      </c>
      <c r="W412" s="167">
        <f t="shared" si="97"/>
        <v>0</v>
      </c>
      <c r="X412" s="167">
        <f t="shared" si="98"/>
        <v>0</v>
      </c>
      <c r="Y412" s="209">
        <v>1</v>
      </c>
      <c r="Z412" s="167">
        <f t="shared" si="99"/>
        <v>0</v>
      </c>
      <c r="AA412" s="167">
        <f t="shared" si="100"/>
        <v>0</v>
      </c>
      <c r="AB412" s="167">
        <f t="shared" si="101"/>
        <v>0</v>
      </c>
      <c r="AC412" s="195">
        <f t="shared" si="94"/>
        <v>0</v>
      </c>
      <c r="AD412" s="192">
        <f t="shared" si="102"/>
        <v>0</v>
      </c>
      <c r="AE412" s="192">
        <f t="shared" si="103"/>
        <v>0</v>
      </c>
      <c r="AF412" s="192">
        <f t="shared" si="104"/>
        <v>0</v>
      </c>
    </row>
    <row r="413" spans="1:32" x14ac:dyDescent="0.25">
      <c r="A413" s="196" t="b">
        <f t="shared" si="95"/>
        <v>0</v>
      </c>
      <c r="B413" s="201"/>
      <c r="C413" s="202"/>
      <c r="D413" s="202"/>
      <c r="E413" s="202"/>
      <c r="F413" s="202"/>
      <c r="G413" s="201"/>
      <c r="H413" s="127" t="str">
        <f t="shared" si="91"/>
        <v>Agr ungültig</v>
      </c>
      <c r="I413" s="127" t="str">
        <f t="shared" si="92"/>
        <v>Agr ungültig</v>
      </c>
      <c r="J413" s="202" t="str">
        <f t="shared" si="93"/>
        <v>Agr ungültig</v>
      </c>
      <c r="K413" s="197" t="str">
        <f>IF(D_SAV!$C413&lt;=2005,"ja","nein")</f>
        <v>ja</v>
      </c>
      <c r="L413" s="201" t="str">
        <f>IFERROR(VLOOKUP(D_SAV!$B413,A_Stammdaten!$I$6:$K$105,3,FALSE),"")</f>
        <v/>
      </c>
      <c r="M413" s="206"/>
      <c r="N413" s="206"/>
      <c r="O413" s="207"/>
      <c r="P413" s="207"/>
      <c r="Q413" s="207"/>
      <c r="R413" s="207"/>
      <c r="S413" s="194">
        <f>IF(V413=0,0,IF(A_Stammdaten!$B$12-$C413&lt;0,0,SUM(D_SAV!P413:Q413)-D_SAV!R413))</f>
        <v>0</v>
      </c>
      <c r="T413" s="207"/>
      <c r="U413" s="194">
        <f t="shared" si="96"/>
        <v>0</v>
      </c>
      <c r="V413" s="240">
        <f>IF(OR($B413=0,$C413=0,$J413=0,$J413="Agr ungültig"),0,IF($J413="keine","keine",IF(A_Stammdaten!$B$12-$C413&lt;0,0,MAX(0,$J413-(A_Stammdaten!$B$12-D_SAV!$C413)))))</f>
        <v>0</v>
      </c>
      <c r="W413" s="167">
        <f t="shared" si="97"/>
        <v>0</v>
      </c>
      <c r="X413" s="167">
        <f t="shared" si="98"/>
        <v>0</v>
      </c>
      <c r="Y413" s="209">
        <v>1</v>
      </c>
      <c r="Z413" s="167">
        <f t="shared" si="99"/>
        <v>0</v>
      </c>
      <c r="AA413" s="167">
        <f t="shared" si="100"/>
        <v>0</v>
      </c>
      <c r="AB413" s="167">
        <f t="shared" si="101"/>
        <v>0</v>
      </c>
      <c r="AC413" s="195">
        <f t="shared" si="94"/>
        <v>0</v>
      </c>
      <c r="AD413" s="192">
        <f t="shared" si="102"/>
        <v>0</v>
      </c>
      <c r="AE413" s="192">
        <f t="shared" si="103"/>
        <v>0</v>
      </c>
      <c r="AF413" s="192">
        <f t="shared" si="104"/>
        <v>0</v>
      </c>
    </row>
    <row r="414" spans="1:32" x14ac:dyDescent="0.25">
      <c r="A414" s="196" t="b">
        <f t="shared" si="95"/>
        <v>0</v>
      </c>
      <c r="B414" s="201"/>
      <c r="C414" s="202"/>
      <c r="D414" s="202"/>
      <c r="E414" s="202"/>
      <c r="F414" s="202"/>
      <c r="G414" s="201"/>
      <c r="H414" s="127" t="str">
        <f t="shared" si="91"/>
        <v>Agr ungültig</v>
      </c>
      <c r="I414" s="127" t="str">
        <f t="shared" si="92"/>
        <v>Agr ungültig</v>
      </c>
      <c r="J414" s="202" t="str">
        <f t="shared" si="93"/>
        <v>Agr ungültig</v>
      </c>
      <c r="K414" s="197" t="str">
        <f>IF(D_SAV!$C414&lt;=2005,"ja","nein")</f>
        <v>ja</v>
      </c>
      <c r="L414" s="201" t="str">
        <f>IFERROR(VLOOKUP(D_SAV!$B414,A_Stammdaten!$I$6:$K$105,3,FALSE),"")</f>
        <v/>
      </c>
      <c r="M414" s="206"/>
      <c r="N414" s="206"/>
      <c r="O414" s="207"/>
      <c r="P414" s="207"/>
      <c r="Q414" s="207"/>
      <c r="R414" s="207"/>
      <c r="S414" s="194">
        <f>IF(V414=0,0,IF(A_Stammdaten!$B$12-$C414&lt;0,0,SUM(D_SAV!P414:Q414)-D_SAV!R414))</f>
        <v>0</v>
      </c>
      <c r="T414" s="207"/>
      <c r="U414" s="194">
        <f t="shared" si="96"/>
        <v>0</v>
      </c>
      <c r="V414" s="240">
        <f>IF(OR($B414=0,$C414=0,$J414=0,$J414="Agr ungültig"),0,IF($J414="keine","keine",IF(A_Stammdaten!$B$12-$C414&lt;0,0,MAX(0,$J414-(A_Stammdaten!$B$12-D_SAV!$C414)))))</f>
        <v>0</v>
      </c>
      <c r="W414" s="167">
        <f t="shared" si="97"/>
        <v>0</v>
      </c>
      <c r="X414" s="167">
        <f t="shared" si="98"/>
        <v>0</v>
      </c>
      <c r="Y414" s="209">
        <v>1</v>
      </c>
      <c r="Z414" s="167">
        <f t="shared" si="99"/>
        <v>0</v>
      </c>
      <c r="AA414" s="167">
        <f t="shared" si="100"/>
        <v>0</v>
      </c>
      <c r="AB414" s="167">
        <f t="shared" si="101"/>
        <v>0</v>
      </c>
      <c r="AC414" s="195">
        <f t="shared" si="94"/>
        <v>0</v>
      </c>
      <c r="AD414" s="192">
        <f t="shared" si="102"/>
        <v>0</v>
      </c>
      <c r="AE414" s="192">
        <f t="shared" si="103"/>
        <v>0</v>
      </c>
      <c r="AF414" s="192">
        <f t="shared" si="104"/>
        <v>0</v>
      </c>
    </row>
    <row r="415" spans="1:32" x14ac:dyDescent="0.25">
      <c r="A415" s="198" t="b">
        <f t="shared" si="95"/>
        <v>0</v>
      </c>
      <c r="B415" s="204"/>
      <c r="C415" s="205"/>
      <c r="D415" s="205"/>
      <c r="E415" s="205"/>
      <c r="F415" s="205"/>
      <c r="G415" s="204"/>
      <c r="H415" s="127" t="str">
        <f t="shared" si="91"/>
        <v>Agr ungültig</v>
      </c>
      <c r="I415" s="127" t="str">
        <f t="shared" si="92"/>
        <v>Agr ungültig</v>
      </c>
      <c r="J415" s="205" t="str">
        <f t="shared" si="93"/>
        <v>Agr ungültig</v>
      </c>
      <c r="K415" s="197" t="str">
        <f>IF(D_SAV!$C415&lt;=2005,"ja","nein")</f>
        <v>ja</v>
      </c>
      <c r="L415" s="204" t="str">
        <f>IFERROR(VLOOKUP(D_SAV!$B415,A_Stammdaten!$I$6:$K$105,3,FALSE),"")</f>
        <v/>
      </c>
      <c r="M415" s="208"/>
      <c r="N415" s="208"/>
      <c r="O415" s="207"/>
      <c r="P415" s="207"/>
      <c r="Q415" s="207"/>
      <c r="R415" s="207"/>
      <c r="S415" s="194">
        <f>IF(V415=0,0,IF(A_Stammdaten!$B$12-$C415&lt;0,0,SUM(D_SAV!P415:Q415)-D_SAV!R415))</f>
        <v>0</v>
      </c>
      <c r="T415" s="207"/>
      <c r="U415" s="194">
        <f t="shared" si="96"/>
        <v>0</v>
      </c>
      <c r="V415" s="240">
        <f>IF(OR($B415=0,$C415=0,$J415=0,$J415="Agr ungültig"),0,IF($J415="keine","keine",IF(A_Stammdaten!$B$12-$C415&lt;0,0,MAX(0,$J415-(A_Stammdaten!$B$12-D_SAV!$C415)))))</f>
        <v>0</v>
      </c>
      <c r="W415" s="167">
        <f t="shared" si="97"/>
        <v>0</v>
      </c>
      <c r="X415" s="167">
        <f t="shared" si="98"/>
        <v>0</v>
      </c>
      <c r="Y415" s="209">
        <v>1</v>
      </c>
      <c r="Z415" s="167">
        <f t="shared" si="99"/>
        <v>0</v>
      </c>
      <c r="AA415" s="167">
        <f t="shared" si="100"/>
        <v>0</v>
      </c>
      <c r="AB415" s="167">
        <f t="shared" si="101"/>
        <v>0</v>
      </c>
      <c r="AC415" s="195">
        <f t="shared" si="94"/>
        <v>0</v>
      </c>
      <c r="AD415" s="192">
        <f t="shared" si="102"/>
        <v>0</v>
      </c>
      <c r="AE415" s="192">
        <f t="shared" si="103"/>
        <v>0</v>
      </c>
      <c r="AF415" s="192">
        <f t="shared" si="104"/>
        <v>0</v>
      </c>
    </row>
    <row r="416" spans="1:32" x14ac:dyDescent="0.25">
      <c r="A416" s="196" t="b">
        <f t="shared" si="95"/>
        <v>0</v>
      </c>
      <c r="B416" s="201"/>
      <c r="C416" s="202"/>
      <c r="D416" s="202"/>
      <c r="E416" s="202"/>
      <c r="F416" s="202"/>
      <c r="G416" s="201"/>
      <c r="H416" s="127" t="str">
        <f t="shared" si="91"/>
        <v>Agr ungültig</v>
      </c>
      <c r="I416" s="127" t="str">
        <f t="shared" si="92"/>
        <v>Agr ungültig</v>
      </c>
      <c r="J416" s="202" t="str">
        <f t="shared" si="93"/>
        <v>Agr ungültig</v>
      </c>
      <c r="K416" s="197" t="str">
        <f>IF(D_SAV!$C416&lt;=2005,"ja","nein")</f>
        <v>ja</v>
      </c>
      <c r="L416" s="201" t="str">
        <f>IFERROR(VLOOKUP(D_SAV!$B416,A_Stammdaten!$I$6:$K$105,3,FALSE),"")</f>
        <v/>
      </c>
      <c r="M416" s="206"/>
      <c r="N416" s="206"/>
      <c r="O416" s="207"/>
      <c r="P416" s="207"/>
      <c r="Q416" s="207"/>
      <c r="R416" s="207"/>
      <c r="S416" s="194">
        <f>IF(V416=0,0,IF(A_Stammdaten!$B$12-$C416&lt;0,0,SUM(D_SAV!P416:Q416)-D_SAV!R416))</f>
        <v>0</v>
      </c>
      <c r="T416" s="207"/>
      <c r="U416" s="194">
        <f t="shared" si="96"/>
        <v>0</v>
      </c>
      <c r="V416" s="240">
        <f>IF(OR($B416=0,$C416=0,$J416=0,$J416="Agr ungültig"),0,IF($J416="keine","keine",IF(A_Stammdaten!$B$12-$C416&lt;0,0,MAX(0,$J416-(A_Stammdaten!$B$12-D_SAV!$C416)))))</f>
        <v>0</v>
      </c>
      <c r="W416" s="167">
        <f t="shared" si="97"/>
        <v>0</v>
      </c>
      <c r="X416" s="167">
        <f t="shared" si="98"/>
        <v>0</v>
      </c>
      <c r="Y416" s="209">
        <v>1</v>
      </c>
      <c r="Z416" s="167">
        <f t="shared" si="99"/>
        <v>0</v>
      </c>
      <c r="AA416" s="167">
        <f t="shared" si="100"/>
        <v>0</v>
      </c>
      <c r="AB416" s="167">
        <f t="shared" si="101"/>
        <v>0</v>
      </c>
      <c r="AC416" s="195">
        <f t="shared" si="94"/>
        <v>0</v>
      </c>
      <c r="AD416" s="192">
        <f t="shared" si="102"/>
        <v>0</v>
      </c>
      <c r="AE416" s="192">
        <f t="shared" si="103"/>
        <v>0</v>
      </c>
      <c r="AF416" s="192">
        <f t="shared" si="104"/>
        <v>0</v>
      </c>
    </row>
    <row r="417" spans="1:32" x14ac:dyDescent="0.25">
      <c r="A417" s="196" t="b">
        <f t="shared" si="95"/>
        <v>0</v>
      </c>
      <c r="B417" s="201"/>
      <c r="C417" s="202"/>
      <c r="D417" s="202"/>
      <c r="E417" s="202"/>
      <c r="F417" s="202"/>
      <c r="G417" s="201"/>
      <c r="H417" s="127" t="str">
        <f t="shared" si="91"/>
        <v>Agr ungültig</v>
      </c>
      <c r="I417" s="127" t="str">
        <f t="shared" si="92"/>
        <v>Agr ungültig</v>
      </c>
      <c r="J417" s="202" t="str">
        <f t="shared" si="93"/>
        <v>Agr ungültig</v>
      </c>
      <c r="K417" s="197" t="str">
        <f>IF(D_SAV!$C417&lt;=2005,"ja","nein")</f>
        <v>ja</v>
      </c>
      <c r="L417" s="201" t="str">
        <f>IFERROR(VLOOKUP(D_SAV!$B417,A_Stammdaten!$I$6:$K$105,3,FALSE),"")</f>
        <v/>
      </c>
      <c r="M417" s="206"/>
      <c r="N417" s="206"/>
      <c r="O417" s="207"/>
      <c r="P417" s="207"/>
      <c r="Q417" s="207"/>
      <c r="R417" s="207"/>
      <c r="S417" s="194">
        <f>IF(V417=0,0,IF(A_Stammdaten!$B$12-$C417&lt;0,0,SUM(D_SAV!P417:Q417)-D_SAV!R417))</f>
        <v>0</v>
      </c>
      <c r="T417" s="207"/>
      <c r="U417" s="194">
        <f t="shared" si="96"/>
        <v>0</v>
      </c>
      <c r="V417" s="240">
        <f>IF(OR($B417=0,$C417=0,$J417=0,$J417="Agr ungültig"),0,IF($J417="keine","keine",IF(A_Stammdaten!$B$12-$C417&lt;0,0,MAX(0,$J417-(A_Stammdaten!$B$12-D_SAV!$C417)))))</f>
        <v>0</v>
      </c>
      <c r="W417" s="167">
        <f t="shared" si="97"/>
        <v>0</v>
      </c>
      <c r="X417" s="167">
        <f t="shared" si="98"/>
        <v>0</v>
      </c>
      <c r="Y417" s="209">
        <v>1</v>
      </c>
      <c r="Z417" s="167">
        <f t="shared" si="99"/>
        <v>0</v>
      </c>
      <c r="AA417" s="167">
        <f t="shared" si="100"/>
        <v>0</v>
      </c>
      <c r="AB417" s="167">
        <f t="shared" si="101"/>
        <v>0</v>
      </c>
      <c r="AC417" s="195">
        <f t="shared" si="94"/>
        <v>0</v>
      </c>
      <c r="AD417" s="192">
        <f t="shared" si="102"/>
        <v>0</v>
      </c>
      <c r="AE417" s="192">
        <f t="shared" si="103"/>
        <v>0</v>
      </c>
      <c r="AF417" s="192">
        <f t="shared" si="104"/>
        <v>0</v>
      </c>
    </row>
    <row r="418" spans="1:32" x14ac:dyDescent="0.25">
      <c r="A418" s="198" t="b">
        <f t="shared" si="95"/>
        <v>0</v>
      </c>
      <c r="B418" s="204"/>
      <c r="C418" s="205"/>
      <c r="D418" s="205"/>
      <c r="E418" s="205"/>
      <c r="F418" s="205"/>
      <c r="G418" s="204"/>
      <c r="H418" s="127" t="str">
        <f t="shared" si="91"/>
        <v>Agr ungültig</v>
      </c>
      <c r="I418" s="127" t="str">
        <f t="shared" si="92"/>
        <v>Agr ungültig</v>
      </c>
      <c r="J418" s="205" t="str">
        <f t="shared" si="93"/>
        <v>Agr ungültig</v>
      </c>
      <c r="K418" s="197" t="str">
        <f>IF(D_SAV!$C418&lt;=2005,"ja","nein")</f>
        <v>ja</v>
      </c>
      <c r="L418" s="204" t="str">
        <f>IFERROR(VLOOKUP(D_SAV!$B418,A_Stammdaten!$I$6:$K$105,3,FALSE),"")</f>
        <v/>
      </c>
      <c r="M418" s="208"/>
      <c r="N418" s="208"/>
      <c r="O418" s="207"/>
      <c r="P418" s="207"/>
      <c r="Q418" s="207"/>
      <c r="R418" s="207"/>
      <c r="S418" s="194">
        <f>IF(V418=0,0,IF(A_Stammdaten!$B$12-$C418&lt;0,0,SUM(D_SAV!P418:Q418)-D_SAV!R418))</f>
        <v>0</v>
      </c>
      <c r="T418" s="207"/>
      <c r="U418" s="194">
        <f t="shared" si="96"/>
        <v>0</v>
      </c>
      <c r="V418" s="240">
        <f>IF(OR($B418=0,$C418=0,$J418=0,$J418="Agr ungültig"),0,IF($J418="keine","keine",IF(A_Stammdaten!$B$12-$C418&lt;0,0,MAX(0,$J418-(A_Stammdaten!$B$12-D_SAV!$C418)))))</f>
        <v>0</v>
      </c>
      <c r="W418" s="167">
        <f t="shared" si="97"/>
        <v>0</v>
      </c>
      <c r="X418" s="167">
        <f t="shared" si="98"/>
        <v>0</v>
      </c>
      <c r="Y418" s="209">
        <v>1</v>
      </c>
      <c r="Z418" s="167">
        <f t="shared" si="99"/>
        <v>0</v>
      </c>
      <c r="AA418" s="167">
        <f t="shared" si="100"/>
        <v>0</v>
      </c>
      <c r="AB418" s="167">
        <f t="shared" si="101"/>
        <v>0</v>
      </c>
      <c r="AC418" s="195">
        <f t="shared" si="94"/>
        <v>0</v>
      </c>
      <c r="AD418" s="192">
        <f t="shared" si="102"/>
        <v>0</v>
      </c>
      <c r="AE418" s="192">
        <f t="shared" si="103"/>
        <v>0</v>
      </c>
      <c r="AF418" s="192">
        <f t="shared" si="104"/>
        <v>0</v>
      </c>
    </row>
    <row r="419" spans="1:32" x14ac:dyDescent="0.25">
      <c r="A419" s="196" t="b">
        <f t="shared" si="95"/>
        <v>0</v>
      </c>
      <c r="B419" s="201"/>
      <c r="C419" s="202"/>
      <c r="D419" s="202"/>
      <c r="E419" s="202"/>
      <c r="F419" s="202"/>
      <c r="G419" s="201"/>
      <c r="H419" s="127" t="str">
        <f t="shared" si="91"/>
        <v>Agr ungültig</v>
      </c>
      <c r="I419" s="127" t="str">
        <f t="shared" si="92"/>
        <v>Agr ungültig</v>
      </c>
      <c r="J419" s="202" t="str">
        <f t="shared" si="93"/>
        <v>Agr ungültig</v>
      </c>
      <c r="K419" s="197" t="str">
        <f>IF(D_SAV!$C419&lt;=2005,"ja","nein")</f>
        <v>ja</v>
      </c>
      <c r="L419" s="201" t="str">
        <f>IFERROR(VLOOKUP(D_SAV!$B419,A_Stammdaten!$I$6:$K$105,3,FALSE),"")</f>
        <v/>
      </c>
      <c r="M419" s="206"/>
      <c r="N419" s="206"/>
      <c r="O419" s="207"/>
      <c r="P419" s="207"/>
      <c r="Q419" s="207"/>
      <c r="R419" s="207"/>
      <c r="S419" s="194">
        <f>IF(V419=0,0,IF(A_Stammdaten!$B$12-$C419&lt;0,0,SUM(D_SAV!P419:Q419)-D_SAV!R419))</f>
        <v>0</v>
      </c>
      <c r="T419" s="207"/>
      <c r="U419" s="194">
        <f t="shared" si="96"/>
        <v>0</v>
      </c>
      <c r="V419" s="240">
        <f>IF(OR($B419=0,$C419=0,$J419=0,$J419="Agr ungültig"),0,IF($J419="keine","keine",IF(A_Stammdaten!$B$12-$C419&lt;0,0,MAX(0,$J419-(A_Stammdaten!$B$12-D_SAV!$C419)))))</f>
        <v>0</v>
      </c>
      <c r="W419" s="167">
        <f t="shared" si="97"/>
        <v>0</v>
      </c>
      <c r="X419" s="167">
        <f t="shared" si="98"/>
        <v>0</v>
      </c>
      <c r="Y419" s="209">
        <v>1</v>
      </c>
      <c r="Z419" s="167">
        <f t="shared" si="99"/>
        <v>0</v>
      </c>
      <c r="AA419" s="167">
        <f t="shared" si="100"/>
        <v>0</v>
      </c>
      <c r="AB419" s="167">
        <f t="shared" si="101"/>
        <v>0</v>
      </c>
      <c r="AC419" s="195">
        <f t="shared" si="94"/>
        <v>0</v>
      </c>
      <c r="AD419" s="192">
        <f t="shared" si="102"/>
        <v>0</v>
      </c>
      <c r="AE419" s="192">
        <f t="shared" si="103"/>
        <v>0</v>
      </c>
      <c r="AF419" s="192">
        <f t="shared" si="104"/>
        <v>0</v>
      </c>
    </row>
    <row r="420" spans="1:32" x14ac:dyDescent="0.25">
      <c r="A420" s="196" t="b">
        <f t="shared" si="95"/>
        <v>0</v>
      </c>
      <c r="B420" s="201"/>
      <c r="C420" s="202"/>
      <c r="D420" s="202"/>
      <c r="E420" s="202"/>
      <c r="F420" s="202"/>
      <c r="G420" s="201"/>
      <c r="H420" s="127" t="str">
        <f t="shared" si="91"/>
        <v>Agr ungültig</v>
      </c>
      <c r="I420" s="127" t="str">
        <f t="shared" si="92"/>
        <v>Agr ungültig</v>
      </c>
      <c r="J420" s="202" t="str">
        <f t="shared" si="93"/>
        <v>Agr ungültig</v>
      </c>
      <c r="K420" s="197" t="str">
        <f>IF(D_SAV!$C420&lt;=2005,"ja","nein")</f>
        <v>ja</v>
      </c>
      <c r="L420" s="201" t="str">
        <f>IFERROR(VLOOKUP(D_SAV!$B420,A_Stammdaten!$I$6:$K$105,3,FALSE),"")</f>
        <v/>
      </c>
      <c r="M420" s="206"/>
      <c r="N420" s="206"/>
      <c r="O420" s="207"/>
      <c r="P420" s="207"/>
      <c r="Q420" s="207"/>
      <c r="R420" s="207"/>
      <c r="S420" s="194">
        <f>IF(V420=0,0,IF(A_Stammdaten!$B$12-$C420&lt;0,0,SUM(D_SAV!P420:Q420)-D_SAV!R420))</f>
        <v>0</v>
      </c>
      <c r="T420" s="207"/>
      <c r="U420" s="194">
        <f t="shared" si="96"/>
        <v>0</v>
      </c>
      <c r="V420" s="240">
        <f>IF(OR($B420=0,$C420=0,$J420=0,$J420="Agr ungültig"),0,IF($J420="keine","keine",IF(A_Stammdaten!$B$12-$C420&lt;0,0,MAX(0,$J420-(A_Stammdaten!$B$12-D_SAV!$C420)))))</f>
        <v>0</v>
      </c>
      <c r="W420" s="167">
        <f t="shared" si="97"/>
        <v>0</v>
      </c>
      <c r="X420" s="167">
        <f t="shared" si="98"/>
        <v>0</v>
      </c>
      <c r="Y420" s="209">
        <v>1</v>
      </c>
      <c r="Z420" s="167">
        <f t="shared" si="99"/>
        <v>0</v>
      </c>
      <c r="AA420" s="167">
        <f t="shared" si="100"/>
        <v>0</v>
      </c>
      <c r="AB420" s="167">
        <f t="shared" si="101"/>
        <v>0</v>
      </c>
      <c r="AC420" s="195">
        <f t="shared" si="94"/>
        <v>0</v>
      </c>
      <c r="AD420" s="192">
        <f t="shared" si="102"/>
        <v>0</v>
      </c>
      <c r="AE420" s="192">
        <f t="shared" si="103"/>
        <v>0</v>
      </c>
      <c r="AF420" s="192">
        <f t="shared" si="104"/>
        <v>0</v>
      </c>
    </row>
    <row r="421" spans="1:32" x14ac:dyDescent="0.25">
      <c r="A421" s="198" t="b">
        <f t="shared" si="95"/>
        <v>0</v>
      </c>
      <c r="B421" s="204"/>
      <c r="C421" s="205"/>
      <c r="D421" s="205"/>
      <c r="E421" s="205"/>
      <c r="F421" s="205"/>
      <c r="G421" s="204"/>
      <c r="H421" s="127" t="str">
        <f t="shared" si="91"/>
        <v>Agr ungültig</v>
      </c>
      <c r="I421" s="127" t="str">
        <f t="shared" si="92"/>
        <v>Agr ungültig</v>
      </c>
      <c r="J421" s="205" t="str">
        <f t="shared" si="93"/>
        <v>Agr ungültig</v>
      </c>
      <c r="K421" s="197" t="str">
        <f>IF(D_SAV!$C421&lt;=2005,"ja","nein")</f>
        <v>ja</v>
      </c>
      <c r="L421" s="204" t="str">
        <f>IFERROR(VLOOKUP(D_SAV!$B421,A_Stammdaten!$I$6:$K$105,3,FALSE),"")</f>
        <v/>
      </c>
      <c r="M421" s="208"/>
      <c r="N421" s="208"/>
      <c r="O421" s="207"/>
      <c r="P421" s="207"/>
      <c r="Q421" s="207"/>
      <c r="R421" s="207"/>
      <c r="S421" s="194">
        <f>IF(V421=0,0,IF(A_Stammdaten!$B$12-$C421&lt;0,0,SUM(D_SAV!P421:Q421)-D_SAV!R421))</f>
        <v>0</v>
      </c>
      <c r="T421" s="207"/>
      <c r="U421" s="194">
        <f t="shared" si="96"/>
        <v>0</v>
      </c>
      <c r="V421" s="240">
        <f>IF(OR($B421=0,$C421=0,$J421=0,$J421="Agr ungültig"),0,IF($J421="keine","keine",IF(A_Stammdaten!$B$12-$C421&lt;0,0,MAX(0,$J421-(A_Stammdaten!$B$12-D_SAV!$C421)))))</f>
        <v>0</v>
      </c>
      <c r="W421" s="167">
        <f t="shared" si="97"/>
        <v>0</v>
      </c>
      <c r="X421" s="167">
        <f t="shared" si="98"/>
        <v>0</v>
      </c>
      <c r="Y421" s="209">
        <v>1</v>
      </c>
      <c r="Z421" s="167">
        <f t="shared" si="99"/>
        <v>0</v>
      </c>
      <c r="AA421" s="167">
        <f t="shared" si="100"/>
        <v>0</v>
      </c>
      <c r="AB421" s="167">
        <f t="shared" si="101"/>
        <v>0</v>
      </c>
      <c r="AC421" s="195">
        <f t="shared" si="94"/>
        <v>0</v>
      </c>
      <c r="AD421" s="192">
        <f t="shared" si="102"/>
        <v>0</v>
      </c>
      <c r="AE421" s="192">
        <f t="shared" si="103"/>
        <v>0</v>
      </c>
      <c r="AF421" s="192">
        <f t="shared" si="104"/>
        <v>0</v>
      </c>
    </row>
    <row r="422" spans="1:32" x14ac:dyDescent="0.25">
      <c r="A422" s="196" t="b">
        <f t="shared" si="95"/>
        <v>0</v>
      </c>
      <c r="B422" s="201"/>
      <c r="C422" s="202"/>
      <c r="D422" s="202"/>
      <c r="E422" s="202"/>
      <c r="F422" s="202"/>
      <c r="G422" s="201"/>
      <c r="H422" s="127" t="str">
        <f t="shared" ref="H422:H485" si="105">IFERROR(VLOOKUP($G422,AnlGrTabelle,2,FALSE),"Agr ungültig")</f>
        <v>Agr ungültig</v>
      </c>
      <c r="I422" s="127" t="str">
        <f t="shared" ref="I422:I485" si="106">IFERROR(VLOOKUP($G422,AnlGrTabelle,3,FALSE),"Agr ungültig")</f>
        <v>Agr ungültig</v>
      </c>
      <c r="J422" s="202" t="str">
        <f t="shared" ref="J422:J485" si="107">IFERROR(VLOOKUP($G422,AnlGrTabelle,4,FALSE),"Agr ungültig")</f>
        <v>Agr ungültig</v>
      </c>
      <c r="K422" s="197" t="str">
        <f>IF(D_SAV!$C422&lt;=2005,"ja","nein")</f>
        <v>ja</v>
      </c>
      <c r="L422" s="201" t="str">
        <f>IFERROR(VLOOKUP(D_SAV!$B422,A_Stammdaten!$I$6:$K$105,3,FALSE),"")</f>
        <v/>
      </c>
      <c r="M422" s="206"/>
      <c r="N422" s="206"/>
      <c r="O422" s="207"/>
      <c r="P422" s="207"/>
      <c r="Q422" s="207"/>
      <c r="R422" s="207"/>
      <c r="S422" s="194">
        <f>IF(V422=0,0,IF(A_Stammdaten!$B$12-$C422&lt;0,0,SUM(D_SAV!P422:Q422)-D_SAV!R422))</f>
        <v>0</v>
      </c>
      <c r="T422" s="207"/>
      <c r="U422" s="194">
        <f t="shared" si="96"/>
        <v>0</v>
      </c>
      <c r="V422" s="240">
        <f>IF(OR($B422=0,$C422=0,$J422=0,$J422="Agr ungültig"),0,IF($J422="keine","keine",IF(A_Stammdaten!$B$12-$C422&lt;0,0,MAX(0,$J422-(A_Stammdaten!$B$12-D_SAV!$C422)))))</f>
        <v>0</v>
      </c>
      <c r="W422" s="167">
        <f t="shared" si="97"/>
        <v>0</v>
      </c>
      <c r="X422" s="167">
        <f t="shared" si="98"/>
        <v>0</v>
      </c>
      <c r="Y422" s="209">
        <v>1</v>
      </c>
      <c r="Z422" s="167">
        <f t="shared" si="99"/>
        <v>0</v>
      </c>
      <c r="AA422" s="167">
        <f t="shared" si="100"/>
        <v>0</v>
      </c>
      <c r="AB422" s="167">
        <f t="shared" si="101"/>
        <v>0</v>
      </c>
      <c r="AC422" s="195">
        <f t="shared" ref="AC422:AC485" si="108">IFERROR(IF(VLOOKUP($G422,AnlGrTabelle,5,FALSE)="keine",1,IFERROR(VLOOKUP($C422,TNWFaktoren,VLOOKUP($G422,AnlGrTabelle,5,FALSE)+5,FALSE),0)),0)</f>
        <v>0</v>
      </c>
      <c r="AD422" s="192">
        <f t="shared" si="102"/>
        <v>0</v>
      </c>
      <c r="AE422" s="192">
        <f t="shared" si="103"/>
        <v>0</v>
      </c>
      <c r="AF422" s="192">
        <f t="shared" si="104"/>
        <v>0</v>
      </c>
    </row>
    <row r="423" spans="1:32" x14ac:dyDescent="0.25">
      <c r="A423" s="196" t="b">
        <f t="shared" si="95"/>
        <v>0</v>
      </c>
      <c r="B423" s="201"/>
      <c r="C423" s="202"/>
      <c r="D423" s="202"/>
      <c r="E423" s="202"/>
      <c r="F423" s="202"/>
      <c r="G423" s="201"/>
      <c r="H423" s="127" t="str">
        <f t="shared" si="105"/>
        <v>Agr ungültig</v>
      </c>
      <c r="I423" s="127" t="str">
        <f t="shared" si="106"/>
        <v>Agr ungültig</v>
      </c>
      <c r="J423" s="202" t="str">
        <f t="shared" si="107"/>
        <v>Agr ungültig</v>
      </c>
      <c r="K423" s="197" t="str">
        <f>IF(D_SAV!$C423&lt;=2005,"ja","nein")</f>
        <v>ja</v>
      </c>
      <c r="L423" s="201" t="str">
        <f>IFERROR(VLOOKUP(D_SAV!$B423,A_Stammdaten!$I$6:$K$105,3,FALSE),"")</f>
        <v/>
      </c>
      <c r="M423" s="206"/>
      <c r="N423" s="206"/>
      <c r="O423" s="207"/>
      <c r="P423" s="207"/>
      <c r="Q423" s="207"/>
      <c r="R423" s="207"/>
      <c r="S423" s="194">
        <f>IF(V423=0,0,IF(A_Stammdaten!$B$12-$C423&lt;0,0,SUM(D_SAV!P423:Q423)-D_SAV!R423))</f>
        <v>0</v>
      </c>
      <c r="T423" s="207"/>
      <c r="U423" s="194">
        <f t="shared" si="96"/>
        <v>0</v>
      </c>
      <c r="V423" s="240">
        <f>IF(OR($B423=0,$C423=0,$J423=0,$J423="Agr ungültig"),0,IF($J423="keine","keine",IF(A_Stammdaten!$B$12-$C423&lt;0,0,MAX(0,$J423-(A_Stammdaten!$B$12-D_SAV!$C423)))))</f>
        <v>0</v>
      </c>
      <c r="W423" s="167">
        <f t="shared" si="97"/>
        <v>0</v>
      </c>
      <c r="X423" s="167">
        <f t="shared" si="98"/>
        <v>0</v>
      </c>
      <c r="Y423" s="209">
        <v>1</v>
      </c>
      <c r="Z423" s="167">
        <f t="shared" si="99"/>
        <v>0</v>
      </c>
      <c r="AA423" s="167">
        <f t="shared" si="100"/>
        <v>0</v>
      </c>
      <c r="AB423" s="167">
        <f t="shared" si="101"/>
        <v>0</v>
      </c>
      <c r="AC423" s="195">
        <f t="shared" si="108"/>
        <v>0</v>
      </c>
      <c r="AD423" s="192">
        <f t="shared" si="102"/>
        <v>0</v>
      </c>
      <c r="AE423" s="192">
        <f t="shared" si="103"/>
        <v>0</v>
      </c>
      <c r="AF423" s="192">
        <f t="shared" si="104"/>
        <v>0</v>
      </c>
    </row>
    <row r="424" spans="1:32" x14ac:dyDescent="0.25">
      <c r="A424" s="198" t="b">
        <f t="shared" si="95"/>
        <v>0</v>
      </c>
      <c r="B424" s="204"/>
      <c r="C424" s="205"/>
      <c r="D424" s="205"/>
      <c r="E424" s="205"/>
      <c r="F424" s="205"/>
      <c r="G424" s="204"/>
      <c r="H424" s="127" t="str">
        <f t="shared" si="105"/>
        <v>Agr ungültig</v>
      </c>
      <c r="I424" s="127" t="str">
        <f t="shared" si="106"/>
        <v>Agr ungültig</v>
      </c>
      <c r="J424" s="205" t="str">
        <f t="shared" si="107"/>
        <v>Agr ungültig</v>
      </c>
      <c r="K424" s="197" t="str">
        <f>IF(D_SAV!$C424&lt;=2005,"ja","nein")</f>
        <v>ja</v>
      </c>
      <c r="L424" s="204" t="str">
        <f>IFERROR(VLOOKUP(D_SAV!$B424,A_Stammdaten!$I$6:$K$105,3,FALSE),"")</f>
        <v/>
      </c>
      <c r="M424" s="208"/>
      <c r="N424" s="208"/>
      <c r="O424" s="207"/>
      <c r="P424" s="207"/>
      <c r="Q424" s="207"/>
      <c r="R424" s="207"/>
      <c r="S424" s="194">
        <f>IF(V424=0,0,IF(A_Stammdaten!$B$12-$C424&lt;0,0,SUM(D_SAV!P424:Q424)-D_SAV!R424))</f>
        <v>0</v>
      </c>
      <c r="T424" s="207"/>
      <c r="U424" s="194">
        <f t="shared" si="96"/>
        <v>0</v>
      </c>
      <c r="V424" s="240">
        <f>IF(OR($B424=0,$C424=0,$J424=0,$J424="Agr ungültig"),0,IF($J424="keine","keine",IF(A_Stammdaten!$B$12-$C424&lt;0,0,MAX(0,$J424-(A_Stammdaten!$B$12-D_SAV!$C424)))))</f>
        <v>0</v>
      </c>
      <c r="W424" s="167">
        <f t="shared" si="97"/>
        <v>0</v>
      </c>
      <c r="X424" s="167">
        <f t="shared" si="98"/>
        <v>0</v>
      </c>
      <c r="Y424" s="209">
        <v>1</v>
      </c>
      <c r="Z424" s="167">
        <f t="shared" si="99"/>
        <v>0</v>
      </c>
      <c r="AA424" s="167">
        <f t="shared" si="100"/>
        <v>0</v>
      </c>
      <c r="AB424" s="167">
        <f t="shared" si="101"/>
        <v>0</v>
      </c>
      <c r="AC424" s="195">
        <f t="shared" si="108"/>
        <v>0</v>
      </c>
      <c r="AD424" s="192">
        <f t="shared" si="102"/>
        <v>0</v>
      </c>
      <c r="AE424" s="192">
        <f t="shared" si="103"/>
        <v>0</v>
      </c>
      <c r="AF424" s="192">
        <f t="shared" si="104"/>
        <v>0</v>
      </c>
    </row>
    <row r="425" spans="1:32" x14ac:dyDescent="0.25">
      <c r="A425" s="196" t="b">
        <f t="shared" si="95"/>
        <v>0</v>
      </c>
      <c r="B425" s="201"/>
      <c r="C425" s="202"/>
      <c r="D425" s="202"/>
      <c r="E425" s="202"/>
      <c r="F425" s="202"/>
      <c r="G425" s="201"/>
      <c r="H425" s="127" t="str">
        <f t="shared" si="105"/>
        <v>Agr ungültig</v>
      </c>
      <c r="I425" s="127" t="str">
        <f t="shared" si="106"/>
        <v>Agr ungültig</v>
      </c>
      <c r="J425" s="202" t="str">
        <f t="shared" si="107"/>
        <v>Agr ungültig</v>
      </c>
      <c r="K425" s="197" t="str">
        <f>IF(D_SAV!$C425&lt;=2005,"ja","nein")</f>
        <v>ja</v>
      </c>
      <c r="L425" s="201" t="str">
        <f>IFERROR(VLOOKUP(D_SAV!$B425,A_Stammdaten!$I$6:$K$105,3,FALSE),"")</f>
        <v/>
      </c>
      <c r="M425" s="206"/>
      <c r="N425" s="206"/>
      <c r="O425" s="207"/>
      <c r="P425" s="207"/>
      <c r="Q425" s="207"/>
      <c r="R425" s="207"/>
      <c r="S425" s="194">
        <f>IF(V425=0,0,IF(A_Stammdaten!$B$12-$C425&lt;0,0,SUM(D_SAV!P425:Q425)-D_SAV!R425))</f>
        <v>0</v>
      </c>
      <c r="T425" s="207"/>
      <c r="U425" s="194">
        <f t="shared" si="96"/>
        <v>0</v>
      </c>
      <c r="V425" s="240">
        <f>IF(OR($B425=0,$C425=0,$J425=0,$J425="Agr ungültig"),0,IF($J425="keine","keine",IF(A_Stammdaten!$B$12-$C425&lt;0,0,MAX(0,$J425-(A_Stammdaten!$B$12-D_SAV!$C425)))))</f>
        <v>0</v>
      </c>
      <c r="W425" s="167">
        <f t="shared" si="97"/>
        <v>0</v>
      </c>
      <c r="X425" s="167">
        <f t="shared" si="98"/>
        <v>0</v>
      </c>
      <c r="Y425" s="209">
        <v>1</v>
      </c>
      <c r="Z425" s="167">
        <f t="shared" si="99"/>
        <v>0</v>
      </c>
      <c r="AA425" s="167">
        <f t="shared" si="100"/>
        <v>0</v>
      </c>
      <c r="AB425" s="167">
        <f t="shared" si="101"/>
        <v>0</v>
      </c>
      <c r="AC425" s="195">
        <f t="shared" si="108"/>
        <v>0</v>
      </c>
      <c r="AD425" s="192">
        <f t="shared" si="102"/>
        <v>0</v>
      </c>
      <c r="AE425" s="192">
        <f t="shared" si="103"/>
        <v>0</v>
      </c>
      <c r="AF425" s="192">
        <f t="shared" si="104"/>
        <v>0</v>
      </c>
    </row>
    <row r="426" spans="1:32" x14ac:dyDescent="0.25">
      <c r="A426" s="196" t="b">
        <f t="shared" si="95"/>
        <v>0</v>
      </c>
      <c r="B426" s="201"/>
      <c r="C426" s="202"/>
      <c r="D426" s="202"/>
      <c r="E426" s="202"/>
      <c r="F426" s="202"/>
      <c r="G426" s="201"/>
      <c r="H426" s="127" t="str">
        <f t="shared" si="105"/>
        <v>Agr ungültig</v>
      </c>
      <c r="I426" s="127" t="str">
        <f t="shared" si="106"/>
        <v>Agr ungültig</v>
      </c>
      <c r="J426" s="202" t="str">
        <f t="shared" si="107"/>
        <v>Agr ungültig</v>
      </c>
      <c r="K426" s="197" t="str">
        <f>IF(D_SAV!$C426&lt;=2005,"ja","nein")</f>
        <v>ja</v>
      </c>
      <c r="L426" s="201" t="str">
        <f>IFERROR(VLOOKUP(D_SAV!$B426,A_Stammdaten!$I$6:$K$105,3,FALSE),"")</f>
        <v/>
      </c>
      <c r="M426" s="206"/>
      <c r="N426" s="206"/>
      <c r="O426" s="207"/>
      <c r="P426" s="207"/>
      <c r="Q426" s="207"/>
      <c r="R426" s="207"/>
      <c r="S426" s="194">
        <f>IF(V426=0,0,IF(A_Stammdaten!$B$12-$C426&lt;0,0,SUM(D_SAV!P426:Q426)-D_SAV!R426))</f>
        <v>0</v>
      </c>
      <c r="T426" s="207"/>
      <c r="U426" s="194">
        <f t="shared" si="96"/>
        <v>0</v>
      </c>
      <c r="V426" s="240">
        <f>IF(OR($B426=0,$C426=0,$J426=0,$J426="Agr ungültig"),0,IF($J426="keine","keine",IF(A_Stammdaten!$B$12-$C426&lt;0,0,MAX(0,$J426-(A_Stammdaten!$B$12-D_SAV!$C426)))))</f>
        <v>0</v>
      </c>
      <c r="W426" s="167">
        <f t="shared" si="97"/>
        <v>0</v>
      </c>
      <c r="X426" s="167">
        <f t="shared" si="98"/>
        <v>0</v>
      </c>
      <c r="Y426" s="209">
        <v>1</v>
      </c>
      <c r="Z426" s="167">
        <f t="shared" si="99"/>
        <v>0</v>
      </c>
      <c r="AA426" s="167">
        <f t="shared" si="100"/>
        <v>0</v>
      </c>
      <c r="AB426" s="167">
        <f t="shared" si="101"/>
        <v>0</v>
      </c>
      <c r="AC426" s="195">
        <f t="shared" si="108"/>
        <v>0</v>
      </c>
      <c r="AD426" s="192">
        <f t="shared" si="102"/>
        <v>0</v>
      </c>
      <c r="AE426" s="192">
        <f t="shared" si="103"/>
        <v>0</v>
      </c>
      <c r="AF426" s="192">
        <f t="shared" si="104"/>
        <v>0</v>
      </c>
    </row>
    <row r="427" spans="1:32" x14ac:dyDescent="0.25">
      <c r="A427" s="198" t="b">
        <f t="shared" si="95"/>
        <v>0</v>
      </c>
      <c r="B427" s="204"/>
      <c r="C427" s="205"/>
      <c r="D427" s="205"/>
      <c r="E427" s="205"/>
      <c r="F427" s="205"/>
      <c r="G427" s="204"/>
      <c r="H427" s="127" t="str">
        <f t="shared" si="105"/>
        <v>Agr ungültig</v>
      </c>
      <c r="I427" s="127" t="str">
        <f t="shared" si="106"/>
        <v>Agr ungültig</v>
      </c>
      <c r="J427" s="205" t="str">
        <f t="shared" si="107"/>
        <v>Agr ungültig</v>
      </c>
      <c r="K427" s="197" t="str">
        <f>IF(D_SAV!$C427&lt;=2005,"ja","nein")</f>
        <v>ja</v>
      </c>
      <c r="L427" s="204" t="str">
        <f>IFERROR(VLOOKUP(D_SAV!$B427,A_Stammdaten!$I$6:$K$105,3,FALSE),"")</f>
        <v/>
      </c>
      <c r="M427" s="208"/>
      <c r="N427" s="208"/>
      <c r="O427" s="207"/>
      <c r="P427" s="207"/>
      <c r="Q427" s="207"/>
      <c r="R427" s="207"/>
      <c r="S427" s="194">
        <f>IF(V427=0,0,IF(A_Stammdaten!$B$12-$C427&lt;0,0,SUM(D_SAV!P427:Q427)-D_SAV!R427))</f>
        <v>0</v>
      </c>
      <c r="T427" s="207"/>
      <c r="U427" s="194">
        <f t="shared" si="96"/>
        <v>0</v>
      </c>
      <c r="V427" s="240">
        <f>IF(OR($B427=0,$C427=0,$J427=0,$J427="Agr ungültig"),0,IF($J427="keine","keine",IF(A_Stammdaten!$B$12-$C427&lt;0,0,MAX(0,$J427-(A_Stammdaten!$B$12-D_SAV!$C427)))))</f>
        <v>0</v>
      </c>
      <c r="W427" s="167">
        <f t="shared" si="97"/>
        <v>0</v>
      </c>
      <c r="X427" s="167">
        <f t="shared" si="98"/>
        <v>0</v>
      </c>
      <c r="Y427" s="209">
        <v>1</v>
      </c>
      <c r="Z427" s="167">
        <f t="shared" si="99"/>
        <v>0</v>
      </c>
      <c r="AA427" s="167">
        <f t="shared" si="100"/>
        <v>0</v>
      </c>
      <c r="AB427" s="167">
        <f t="shared" si="101"/>
        <v>0</v>
      </c>
      <c r="AC427" s="195">
        <f t="shared" si="108"/>
        <v>0</v>
      </c>
      <c r="AD427" s="192">
        <f t="shared" si="102"/>
        <v>0</v>
      </c>
      <c r="AE427" s="192">
        <f t="shared" si="103"/>
        <v>0</v>
      </c>
      <c r="AF427" s="192">
        <f t="shared" si="104"/>
        <v>0</v>
      </c>
    </row>
    <row r="428" spans="1:32" x14ac:dyDescent="0.25">
      <c r="A428" s="196" t="b">
        <f t="shared" si="95"/>
        <v>0</v>
      </c>
      <c r="B428" s="201"/>
      <c r="C428" s="202"/>
      <c r="D428" s="202"/>
      <c r="E428" s="202"/>
      <c r="F428" s="202"/>
      <c r="G428" s="201"/>
      <c r="H428" s="127" t="str">
        <f t="shared" si="105"/>
        <v>Agr ungültig</v>
      </c>
      <c r="I428" s="127" t="str">
        <f t="shared" si="106"/>
        <v>Agr ungültig</v>
      </c>
      <c r="J428" s="202" t="str">
        <f t="shared" si="107"/>
        <v>Agr ungültig</v>
      </c>
      <c r="K428" s="197" t="str">
        <f>IF(D_SAV!$C428&lt;=2005,"ja","nein")</f>
        <v>ja</v>
      </c>
      <c r="L428" s="201" t="str">
        <f>IFERROR(VLOOKUP(D_SAV!$B428,A_Stammdaten!$I$6:$K$105,3,FALSE),"")</f>
        <v/>
      </c>
      <c r="M428" s="206"/>
      <c r="N428" s="206"/>
      <c r="O428" s="207"/>
      <c r="P428" s="207"/>
      <c r="Q428" s="207"/>
      <c r="R428" s="207"/>
      <c r="S428" s="194">
        <f>IF(V428=0,0,IF(A_Stammdaten!$B$12-$C428&lt;0,0,SUM(D_SAV!P428:Q428)-D_SAV!R428))</f>
        <v>0</v>
      </c>
      <c r="T428" s="207"/>
      <c r="U428" s="194">
        <f t="shared" si="96"/>
        <v>0</v>
      </c>
      <c r="V428" s="240">
        <f>IF(OR($B428=0,$C428=0,$J428=0,$J428="Agr ungültig"),0,IF($J428="keine","keine",IF(A_Stammdaten!$B$12-$C428&lt;0,0,MAX(0,$J428-(A_Stammdaten!$B$12-D_SAV!$C428)))))</f>
        <v>0</v>
      </c>
      <c r="W428" s="167">
        <f t="shared" si="97"/>
        <v>0</v>
      </c>
      <c r="X428" s="167">
        <f t="shared" si="98"/>
        <v>0</v>
      </c>
      <c r="Y428" s="209">
        <v>1</v>
      </c>
      <c r="Z428" s="167">
        <f t="shared" si="99"/>
        <v>0</v>
      </c>
      <c r="AA428" s="167">
        <f t="shared" si="100"/>
        <v>0</v>
      </c>
      <c r="AB428" s="167">
        <f t="shared" si="101"/>
        <v>0</v>
      </c>
      <c r="AC428" s="195">
        <f t="shared" si="108"/>
        <v>0</v>
      </c>
      <c r="AD428" s="192">
        <f t="shared" si="102"/>
        <v>0</v>
      </c>
      <c r="AE428" s="192">
        <f t="shared" si="103"/>
        <v>0</v>
      </c>
      <c r="AF428" s="192">
        <f t="shared" si="104"/>
        <v>0</v>
      </c>
    </row>
    <row r="429" spans="1:32" x14ac:dyDescent="0.25">
      <c r="A429" s="196" t="b">
        <f t="shared" si="95"/>
        <v>0</v>
      </c>
      <c r="B429" s="201"/>
      <c r="C429" s="202"/>
      <c r="D429" s="202"/>
      <c r="E429" s="202"/>
      <c r="F429" s="202"/>
      <c r="G429" s="201"/>
      <c r="H429" s="127" t="str">
        <f t="shared" si="105"/>
        <v>Agr ungültig</v>
      </c>
      <c r="I429" s="127" t="str">
        <f t="shared" si="106"/>
        <v>Agr ungültig</v>
      </c>
      <c r="J429" s="202" t="str">
        <f t="shared" si="107"/>
        <v>Agr ungültig</v>
      </c>
      <c r="K429" s="197" t="str">
        <f>IF(D_SAV!$C429&lt;=2005,"ja","nein")</f>
        <v>ja</v>
      </c>
      <c r="L429" s="201" t="str">
        <f>IFERROR(VLOOKUP(D_SAV!$B429,A_Stammdaten!$I$6:$K$105,3,FALSE),"")</f>
        <v/>
      </c>
      <c r="M429" s="206"/>
      <c r="N429" s="206"/>
      <c r="O429" s="207"/>
      <c r="P429" s="207"/>
      <c r="Q429" s="207"/>
      <c r="R429" s="207"/>
      <c r="S429" s="194">
        <f>IF(V429=0,0,IF(A_Stammdaten!$B$12-$C429&lt;0,0,SUM(D_SAV!P429:Q429)-D_SAV!R429))</f>
        <v>0</v>
      </c>
      <c r="T429" s="207"/>
      <c r="U429" s="194">
        <f t="shared" si="96"/>
        <v>0</v>
      </c>
      <c r="V429" s="240">
        <f>IF(OR($B429=0,$C429=0,$J429=0,$J429="Agr ungültig"),0,IF($J429="keine","keine",IF(A_Stammdaten!$B$12-$C429&lt;0,0,MAX(0,$J429-(A_Stammdaten!$B$12-D_SAV!$C429)))))</f>
        <v>0</v>
      </c>
      <c r="W429" s="167">
        <f t="shared" si="97"/>
        <v>0</v>
      </c>
      <c r="X429" s="167">
        <f t="shared" si="98"/>
        <v>0</v>
      </c>
      <c r="Y429" s="209">
        <v>1</v>
      </c>
      <c r="Z429" s="167">
        <f t="shared" si="99"/>
        <v>0</v>
      </c>
      <c r="AA429" s="167">
        <f t="shared" si="100"/>
        <v>0</v>
      </c>
      <c r="AB429" s="167">
        <f t="shared" si="101"/>
        <v>0</v>
      </c>
      <c r="AC429" s="195">
        <f t="shared" si="108"/>
        <v>0</v>
      </c>
      <c r="AD429" s="192">
        <f t="shared" si="102"/>
        <v>0</v>
      </c>
      <c r="AE429" s="192">
        <f t="shared" si="103"/>
        <v>0</v>
      </c>
      <c r="AF429" s="192">
        <f t="shared" si="104"/>
        <v>0</v>
      </c>
    </row>
    <row r="430" spans="1:32" x14ac:dyDescent="0.25">
      <c r="A430" s="198" t="b">
        <f t="shared" si="95"/>
        <v>0</v>
      </c>
      <c r="B430" s="204"/>
      <c r="C430" s="205"/>
      <c r="D430" s="205"/>
      <c r="E430" s="205"/>
      <c r="F430" s="205"/>
      <c r="G430" s="204"/>
      <c r="H430" s="127" t="str">
        <f t="shared" si="105"/>
        <v>Agr ungültig</v>
      </c>
      <c r="I430" s="127" t="str">
        <f t="shared" si="106"/>
        <v>Agr ungültig</v>
      </c>
      <c r="J430" s="205" t="str">
        <f t="shared" si="107"/>
        <v>Agr ungültig</v>
      </c>
      <c r="K430" s="197" t="str">
        <f>IF(D_SAV!$C430&lt;=2005,"ja","nein")</f>
        <v>ja</v>
      </c>
      <c r="L430" s="204" t="str">
        <f>IFERROR(VLOOKUP(D_SAV!$B430,A_Stammdaten!$I$6:$K$105,3,FALSE),"")</f>
        <v/>
      </c>
      <c r="M430" s="208"/>
      <c r="N430" s="208"/>
      <c r="O430" s="207"/>
      <c r="P430" s="207"/>
      <c r="Q430" s="207"/>
      <c r="R430" s="207"/>
      <c r="S430" s="194">
        <f>IF(V430=0,0,IF(A_Stammdaten!$B$12-$C430&lt;0,0,SUM(D_SAV!P430:Q430)-D_SAV!R430))</f>
        <v>0</v>
      </c>
      <c r="T430" s="207"/>
      <c r="U430" s="194">
        <f t="shared" si="96"/>
        <v>0</v>
      </c>
      <c r="V430" s="240">
        <f>IF(OR($B430=0,$C430=0,$J430=0,$J430="Agr ungültig"),0,IF($J430="keine","keine",IF(A_Stammdaten!$B$12-$C430&lt;0,0,MAX(0,$J430-(A_Stammdaten!$B$12-D_SAV!$C430)))))</f>
        <v>0</v>
      </c>
      <c r="W430" s="167">
        <f t="shared" si="97"/>
        <v>0</v>
      </c>
      <c r="X430" s="167">
        <f t="shared" si="98"/>
        <v>0</v>
      </c>
      <c r="Y430" s="209">
        <v>1</v>
      </c>
      <c r="Z430" s="167">
        <f t="shared" si="99"/>
        <v>0</v>
      </c>
      <c r="AA430" s="167">
        <f t="shared" si="100"/>
        <v>0</v>
      </c>
      <c r="AB430" s="167">
        <f t="shared" si="101"/>
        <v>0</v>
      </c>
      <c r="AC430" s="195">
        <f t="shared" si="108"/>
        <v>0</v>
      </c>
      <c r="AD430" s="192">
        <f t="shared" si="102"/>
        <v>0</v>
      </c>
      <c r="AE430" s="192">
        <f t="shared" si="103"/>
        <v>0</v>
      </c>
      <c r="AF430" s="192">
        <f t="shared" si="104"/>
        <v>0</v>
      </c>
    </row>
    <row r="431" spans="1:32" x14ac:dyDescent="0.25">
      <c r="A431" s="196" t="b">
        <f t="shared" si="95"/>
        <v>0</v>
      </c>
      <c r="B431" s="201"/>
      <c r="C431" s="202"/>
      <c r="D431" s="202"/>
      <c r="E431" s="202"/>
      <c r="F431" s="202"/>
      <c r="G431" s="201"/>
      <c r="H431" s="127" t="str">
        <f t="shared" si="105"/>
        <v>Agr ungültig</v>
      </c>
      <c r="I431" s="127" t="str">
        <f t="shared" si="106"/>
        <v>Agr ungültig</v>
      </c>
      <c r="J431" s="202" t="str">
        <f t="shared" si="107"/>
        <v>Agr ungültig</v>
      </c>
      <c r="K431" s="197" t="str">
        <f>IF(D_SAV!$C431&lt;=2005,"ja","nein")</f>
        <v>ja</v>
      </c>
      <c r="L431" s="201" t="str">
        <f>IFERROR(VLOOKUP(D_SAV!$B431,A_Stammdaten!$I$6:$K$105,3,FALSE),"")</f>
        <v/>
      </c>
      <c r="M431" s="206"/>
      <c r="N431" s="206"/>
      <c r="O431" s="207"/>
      <c r="P431" s="207"/>
      <c r="Q431" s="207"/>
      <c r="R431" s="207"/>
      <c r="S431" s="194">
        <f>IF(V431=0,0,IF(A_Stammdaten!$B$12-$C431&lt;0,0,SUM(D_SAV!P431:Q431)-D_SAV!R431))</f>
        <v>0</v>
      </c>
      <c r="T431" s="207"/>
      <c r="U431" s="194">
        <f t="shared" si="96"/>
        <v>0</v>
      </c>
      <c r="V431" s="240">
        <f>IF(OR($B431=0,$C431=0,$J431=0,$J431="Agr ungültig"),0,IF($J431="keine","keine",IF(A_Stammdaten!$B$12-$C431&lt;0,0,MAX(0,$J431-(A_Stammdaten!$B$12-D_SAV!$C431)))))</f>
        <v>0</v>
      </c>
      <c r="W431" s="167">
        <f t="shared" si="97"/>
        <v>0</v>
      </c>
      <c r="X431" s="167">
        <f t="shared" si="98"/>
        <v>0</v>
      </c>
      <c r="Y431" s="209">
        <v>1</v>
      </c>
      <c r="Z431" s="167">
        <f t="shared" si="99"/>
        <v>0</v>
      </c>
      <c r="AA431" s="167">
        <f t="shared" si="100"/>
        <v>0</v>
      </c>
      <c r="AB431" s="167">
        <f t="shared" si="101"/>
        <v>0</v>
      </c>
      <c r="AC431" s="195">
        <f t="shared" si="108"/>
        <v>0</v>
      </c>
      <c r="AD431" s="192">
        <f t="shared" si="102"/>
        <v>0</v>
      </c>
      <c r="AE431" s="192">
        <f t="shared" si="103"/>
        <v>0</v>
      </c>
      <c r="AF431" s="192">
        <f t="shared" si="104"/>
        <v>0</v>
      </c>
    </row>
    <row r="432" spans="1:32" x14ac:dyDescent="0.25">
      <c r="A432" s="196" t="b">
        <f t="shared" si="95"/>
        <v>0</v>
      </c>
      <c r="B432" s="201"/>
      <c r="C432" s="202"/>
      <c r="D432" s="202"/>
      <c r="E432" s="202"/>
      <c r="F432" s="202"/>
      <c r="G432" s="201"/>
      <c r="H432" s="127" t="str">
        <f t="shared" si="105"/>
        <v>Agr ungültig</v>
      </c>
      <c r="I432" s="127" t="str">
        <f t="shared" si="106"/>
        <v>Agr ungültig</v>
      </c>
      <c r="J432" s="202" t="str">
        <f t="shared" si="107"/>
        <v>Agr ungültig</v>
      </c>
      <c r="K432" s="197" t="str">
        <f>IF(D_SAV!$C432&lt;=2005,"ja","nein")</f>
        <v>ja</v>
      </c>
      <c r="L432" s="201" t="str">
        <f>IFERROR(VLOOKUP(D_SAV!$B432,A_Stammdaten!$I$6:$K$105,3,FALSE),"")</f>
        <v/>
      </c>
      <c r="M432" s="206"/>
      <c r="N432" s="206"/>
      <c r="O432" s="207"/>
      <c r="P432" s="207"/>
      <c r="Q432" s="207"/>
      <c r="R432" s="207"/>
      <c r="S432" s="194">
        <f>IF(V432=0,0,IF(A_Stammdaten!$B$12-$C432&lt;0,0,SUM(D_SAV!P432:Q432)-D_SAV!R432))</f>
        <v>0</v>
      </c>
      <c r="T432" s="207"/>
      <c r="U432" s="194">
        <f t="shared" si="96"/>
        <v>0</v>
      </c>
      <c r="V432" s="240">
        <f>IF(OR($B432=0,$C432=0,$J432=0,$J432="Agr ungültig"),0,IF($J432="keine","keine",IF(A_Stammdaten!$B$12-$C432&lt;0,0,MAX(0,$J432-(A_Stammdaten!$B$12-D_SAV!$C432)))))</f>
        <v>0</v>
      </c>
      <c r="W432" s="167">
        <f t="shared" si="97"/>
        <v>0</v>
      </c>
      <c r="X432" s="167">
        <f t="shared" si="98"/>
        <v>0</v>
      </c>
      <c r="Y432" s="209">
        <v>1</v>
      </c>
      <c r="Z432" s="167">
        <f t="shared" si="99"/>
        <v>0</v>
      </c>
      <c r="AA432" s="167">
        <f t="shared" si="100"/>
        <v>0</v>
      </c>
      <c r="AB432" s="167">
        <f t="shared" si="101"/>
        <v>0</v>
      </c>
      <c r="AC432" s="195">
        <f t="shared" si="108"/>
        <v>0</v>
      </c>
      <c r="AD432" s="192">
        <f t="shared" si="102"/>
        <v>0</v>
      </c>
      <c r="AE432" s="192">
        <f t="shared" si="103"/>
        <v>0</v>
      </c>
      <c r="AF432" s="192">
        <f t="shared" si="104"/>
        <v>0</v>
      </c>
    </row>
    <row r="433" spans="1:32" x14ac:dyDescent="0.25">
      <c r="A433" s="198" t="b">
        <f t="shared" si="95"/>
        <v>0</v>
      </c>
      <c r="B433" s="204"/>
      <c r="C433" s="205"/>
      <c r="D433" s="205"/>
      <c r="E433" s="205"/>
      <c r="F433" s="205"/>
      <c r="G433" s="204"/>
      <c r="H433" s="127" t="str">
        <f t="shared" si="105"/>
        <v>Agr ungültig</v>
      </c>
      <c r="I433" s="127" t="str">
        <f t="shared" si="106"/>
        <v>Agr ungültig</v>
      </c>
      <c r="J433" s="205" t="str">
        <f t="shared" si="107"/>
        <v>Agr ungültig</v>
      </c>
      <c r="K433" s="197" t="str">
        <f>IF(D_SAV!$C433&lt;=2005,"ja","nein")</f>
        <v>ja</v>
      </c>
      <c r="L433" s="204" t="str">
        <f>IFERROR(VLOOKUP(D_SAV!$B433,A_Stammdaten!$I$6:$K$105,3,FALSE),"")</f>
        <v/>
      </c>
      <c r="M433" s="208"/>
      <c r="N433" s="208"/>
      <c r="O433" s="207"/>
      <c r="P433" s="207"/>
      <c r="Q433" s="207"/>
      <c r="R433" s="207"/>
      <c r="S433" s="194">
        <f>IF(V433=0,0,IF(A_Stammdaten!$B$12-$C433&lt;0,0,SUM(D_SAV!P433:Q433)-D_SAV!R433))</f>
        <v>0</v>
      </c>
      <c r="T433" s="207"/>
      <c r="U433" s="194">
        <f t="shared" si="96"/>
        <v>0</v>
      </c>
      <c r="V433" s="240">
        <f>IF(OR($B433=0,$C433=0,$J433=0,$J433="Agr ungültig"),0,IF($J433="keine","keine",IF(A_Stammdaten!$B$12-$C433&lt;0,0,MAX(0,$J433-(A_Stammdaten!$B$12-D_SAV!$C433)))))</f>
        <v>0</v>
      </c>
      <c r="W433" s="167">
        <f t="shared" si="97"/>
        <v>0</v>
      </c>
      <c r="X433" s="167">
        <f t="shared" si="98"/>
        <v>0</v>
      </c>
      <c r="Y433" s="209">
        <v>1</v>
      </c>
      <c r="Z433" s="167">
        <f t="shared" si="99"/>
        <v>0</v>
      </c>
      <c r="AA433" s="167">
        <f t="shared" si="100"/>
        <v>0</v>
      </c>
      <c r="AB433" s="167">
        <f t="shared" si="101"/>
        <v>0</v>
      </c>
      <c r="AC433" s="195">
        <f t="shared" si="108"/>
        <v>0</v>
      </c>
      <c r="AD433" s="192">
        <f t="shared" si="102"/>
        <v>0</v>
      </c>
      <c r="AE433" s="192">
        <f t="shared" si="103"/>
        <v>0</v>
      </c>
      <c r="AF433" s="192">
        <f t="shared" si="104"/>
        <v>0</v>
      </c>
    </row>
    <row r="434" spans="1:32" x14ac:dyDescent="0.25">
      <c r="A434" s="196" t="b">
        <f t="shared" si="95"/>
        <v>0</v>
      </c>
      <c r="B434" s="201"/>
      <c r="C434" s="202"/>
      <c r="D434" s="202"/>
      <c r="E434" s="202"/>
      <c r="F434" s="202"/>
      <c r="G434" s="201"/>
      <c r="H434" s="127" t="str">
        <f t="shared" si="105"/>
        <v>Agr ungültig</v>
      </c>
      <c r="I434" s="127" t="str">
        <f t="shared" si="106"/>
        <v>Agr ungültig</v>
      </c>
      <c r="J434" s="202" t="str">
        <f t="shared" si="107"/>
        <v>Agr ungültig</v>
      </c>
      <c r="K434" s="197" t="str">
        <f>IF(D_SAV!$C434&lt;=2005,"ja","nein")</f>
        <v>ja</v>
      </c>
      <c r="L434" s="201" t="str">
        <f>IFERROR(VLOOKUP(D_SAV!$B434,A_Stammdaten!$I$6:$K$105,3,FALSE),"")</f>
        <v/>
      </c>
      <c r="M434" s="206"/>
      <c r="N434" s="206"/>
      <c r="O434" s="207"/>
      <c r="P434" s="207"/>
      <c r="Q434" s="207"/>
      <c r="R434" s="207"/>
      <c r="S434" s="194">
        <f>IF(V434=0,0,IF(A_Stammdaten!$B$12-$C434&lt;0,0,SUM(D_SAV!P434:Q434)-D_SAV!R434))</f>
        <v>0</v>
      </c>
      <c r="T434" s="207"/>
      <c r="U434" s="194">
        <f t="shared" si="96"/>
        <v>0</v>
      </c>
      <c r="V434" s="240">
        <f>IF(OR($B434=0,$C434=0,$J434=0,$J434="Agr ungültig"),0,IF($J434="keine","keine",IF(A_Stammdaten!$B$12-$C434&lt;0,0,MAX(0,$J434-(A_Stammdaten!$B$12-D_SAV!$C434)))))</f>
        <v>0</v>
      </c>
      <c r="W434" s="167">
        <f t="shared" si="97"/>
        <v>0</v>
      </c>
      <c r="X434" s="167">
        <f t="shared" si="98"/>
        <v>0</v>
      </c>
      <c r="Y434" s="209">
        <v>1</v>
      </c>
      <c r="Z434" s="167">
        <f t="shared" si="99"/>
        <v>0</v>
      </c>
      <c r="AA434" s="167">
        <f t="shared" si="100"/>
        <v>0</v>
      </c>
      <c r="AB434" s="167">
        <f t="shared" si="101"/>
        <v>0</v>
      </c>
      <c r="AC434" s="195">
        <f t="shared" si="108"/>
        <v>0</v>
      </c>
      <c r="AD434" s="192">
        <f t="shared" si="102"/>
        <v>0</v>
      </c>
      <c r="AE434" s="192">
        <f t="shared" si="103"/>
        <v>0</v>
      </c>
      <c r="AF434" s="192">
        <f t="shared" si="104"/>
        <v>0</v>
      </c>
    </row>
    <row r="435" spans="1:32" x14ac:dyDescent="0.25">
      <c r="A435" s="196" t="b">
        <f t="shared" si="95"/>
        <v>0</v>
      </c>
      <c r="B435" s="201"/>
      <c r="C435" s="202"/>
      <c r="D435" s="202"/>
      <c r="E435" s="202"/>
      <c r="F435" s="202"/>
      <c r="G435" s="201"/>
      <c r="H435" s="127" t="str">
        <f t="shared" si="105"/>
        <v>Agr ungültig</v>
      </c>
      <c r="I435" s="127" t="str">
        <f t="shared" si="106"/>
        <v>Agr ungültig</v>
      </c>
      <c r="J435" s="202" t="str">
        <f t="shared" si="107"/>
        <v>Agr ungültig</v>
      </c>
      <c r="K435" s="197" t="str">
        <f>IF(D_SAV!$C435&lt;=2005,"ja","nein")</f>
        <v>ja</v>
      </c>
      <c r="L435" s="201" t="str">
        <f>IFERROR(VLOOKUP(D_SAV!$B435,A_Stammdaten!$I$6:$K$105,3,FALSE),"")</f>
        <v/>
      </c>
      <c r="M435" s="206"/>
      <c r="N435" s="206"/>
      <c r="O435" s="207"/>
      <c r="P435" s="207"/>
      <c r="Q435" s="207"/>
      <c r="R435" s="207"/>
      <c r="S435" s="194">
        <f>IF(V435=0,0,IF(A_Stammdaten!$B$12-$C435&lt;0,0,SUM(D_SAV!P435:Q435)-D_SAV!R435))</f>
        <v>0</v>
      </c>
      <c r="T435" s="207"/>
      <c r="U435" s="194">
        <f t="shared" si="96"/>
        <v>0</v>
      </c>
      <c r="V435" s="240">
        <f>IF(OR($B435=0,$C435=0,$J435=0,$J435="Agr ungültig"),0,IF($J435="keine","keine",IF(A_Stammdaten!$B$12-$C435&lt;0,0,MAX(0,$J435-(A_Stammdaten!$B$12-D_SAV!$C435)))))</f>
        <v>0</v>
      </c>
      <c r="W435" s="167">
        <f t="shared" si="97"/>
        <v>0</v>
      </c>
      <c r="X435" s="167">
        <f t="shared" si="98"/>
        <v>0</v>
      </c>
      <c r="Y435" s="209">
        <v>1</v>
      </c>
      <c r="Z435" s="167">
        <f t="shared" si="99"/>
        <v>0</v>
      </c>
      <c r="AA435" s="167">
        <f t="shared" si="100"/>
        <v>0</v>
      </c>
      <c r="AB435" s="167">
        <f t="shared" si="101"/>
        <v>0</v>
      </c>
      <c r="AC435" s="195">
        <f t="shared" si="108"/>
        <v>0</v>
      </c>
      <c r="AD435" s="192">
        <f t="shared" si="102"/>
        <v>0</v>
      </c>
      <c r="AE435" s="192">
        <f t="shared" si="103"/>
        <v>0</v>
      </c>
      <c r="AF435" s="192">
        <f t="shared" si="104"/>
        <v>0</v>
      </c>
    </row>
    <row r="436" spans="1:32" x14ac:dyDescent="0.25">
      <c r="A436" s="198" t="b">
        <f t="shared" si="95"/>
        <v>0</v>
      </c>
      <c r="B436" s="204"/>
      <c r="C436" s="205"/>
      <c r="D436" s="205"/>
      <c r="E436" s="205"/>
      <c r="F436" s="205"/>
      <c r="G436" s="204"/>
      <c r="H436" s="127" t="str">
        <f t="shared" si="105"/>
        <v>Agr ungültig</v>
      </c>
      <c r="I436" s="127" t="str">
        <f t="shared" si="106"/>
        <v>Agr ungültig</v>
      </c>
      <c r="J436" s="205" t="str">
        <f t="shared" si="107"/>
        <v>Agr ungültig</v>
      </c>
      <c r="K436" s="197" t="str">
        <f>IF(D_SAV!$C436&lt;=2005,"ja","nein")</f>
        <v>ja</v>
      </c>
      <c r="L436" s="204" t="str">
        <f>IFERROR(VLOOKUP(D_SAV!$B436,A_Stammdaten!$I$6:$K$105,3,FALSE),"")</f>
        <v/>
      </c>
      <c r="M436" s="208"/>
      <c r="N436" s="208"/>
      <c r="O436" s="207"/>
      <c r="P436" s="207"/>
      <c r="Q436" s="207"/>
      <c r="R436" s="207"/>
      <c r="S436" s="194">
        <f>IF(V436=0,0,IF(A_Stammdaten!$B$12-$C436&lt;0,0,SUM(D_SAV!P436:Q436)-D_SAV!R436))</f>
        <v>0</v>
      </c>
      <c r="T436" s="207"/>
      <c r="U436" s="194">
        <f t="shared" si="96"/>
        <v>0</v>
      </c>
      <c r="V436" s="240">
        <f>IF(OR($B436=0,$C436=0,$J436=0,$J436="Agr ungültig"),0,IF($J436="keine","keine",IF(A_Stammdaten!$B$12-$C436&lt;0,0,MAX(0,$J436-(A_Stammdaten!$B$12-D_SAV!$C436)))))</f>
        <v>0</v>
      </c>
      <c r="W436" s="167">
        <f t="shared" si="97"/>
        <v>0</v>
      </c>
      <c r="X436" s="167">
        <f t="shared" si="98"/>
        <v>0</v>
      </c>
      <c r="Y436" s="209">
        <v>1</v>
      </c>
      <c r="Z436" s="167">
        <f t="shared" si="99"/>
        <v>0</v>
      </c>
      <c r="AA436" s="167">
        <f t="shared" si="100"/>
        <v>0</v>
      </c>
      <c r="AB436" s="167">
        <f t="shared" si="101"/>
        <v>0</v>
      </c>
      <c r="AC436" s="195">
        <f t="shared" si="108"/>
        <v>0</v>
      </c>
      <c r="AD436" s="192">
        <f t="shared" si="102"/>
        <v>0</v>
      </c>
      <c r="AE436" s="192">
        <f t="shared" si="103"/>
        <v>0</v>
      </c>
      <c r="AF436" s="192">
        <f t="shared" si="104"/>
        <v>0</v>
      </c>
    </row>
    <row r="437" spans="1:32" x14ac:dyDescent="0.25">
      <c r="A437" s="196" t="b">
        <f t="shared" si="95"/>
        <v>0</v>
      </c>
      <c r="B437" s="201"/>
      <c r="C437" s="202"/>
      <c r="D437" s="202"/>
      <c r="E437" s="202"/>
      <c r="F437" s="202"/>
      <c r="G437" s="201"/>
      <c r="H437" s="127" t="str">
        <f t="shared" si="105"/>
        <v>Agr ungültig</v>
      </c>
      <c r="I437" s="127" t="str">
        <f t="shared" si="106"/>
        <v>Agr ungültig</v>
      </c>
      <c r="J437" s="202" t="str">
        <f t="shared" si="107"/>
        <v>Agr ungültig</v>
      </c>
      <c r="K437" s="197" t="str">
        <f>IF(D_SAV!$C437&lt;=2005,"ja","nein")</f>
        <v>ja</v>
      </c>
      <c r="L437" s="201" t="str">
        <f>IFERROR(VLOOKUP(D_SAV!$B437,A_Stammdaten!$I$6:$K$105,3,FALSE),"")</f>
        <v/>
      </c>
      <c r="M437" s="206"/>
      <c r="N437" s="206"/>
      <c r="O437" s="207"/>
      <c r="P437" s="207"/>
      <c r="Q437" s="207"/>
      <c r="R437" s="207"/>
      <c r="S437" s="194">
        <f>IF(V437=0,0,IF(A_Stammdaten!$B$12-$C437&lt;0,0,SUM(D_SAV!P437:Q437)-D_SAV!R437))</f>
        <v>0</v>
      </c>
      <c r="T437" s="207"/>
      <c r="U437" s="194">
        <f t="shared" si="96"/>
        <v>0</v>
      </c>
      <c r="V437" s="240">
        <f>IF(OR($B437=0,$C437=0,$J437=0,$J437="Agr ungültig"),0,IF($J437="keine","keine",IF(A_Stammdaten!$B$12-$C437&lt;0,0,MAX(0,$J437-(A_Stammdaten!$B$12-D_SAV!$C437)))))</f>
        <v>0</v>
      </c>
      <c r="W437" s="167">
        <f t="shared" si="97"/>
        <v>0</v>
      </c>
      <c r="X437" s="167">
        <f t="shared" si="98"/>
        <v>0</v>
      </c>
      <c r="Y437" s="209">
        <v>1</v>
      </c>
      <c r="Z437" s="167">
        <f t="shared" si="99"/>
        <v>0</v>
      </c>
      <c r="AA437" s="167">
        <f t="shared" si="100"/>
        <v>0</v>
      </c>
      <c r="AB437" s="167">
        <f t="shared" si="101"/>
        <v>0</v>
      </c>
      <c r="AC437" s="195">
        <f t="shared" si="108"/>
        <v>0</v>
      </c>
      <c r="AD437" s="192">
        <f t="shared" si="102"/>
        <v>0</v>
      </c>
      <c r="AE437" s="192">
        <f t="shared" si="103"/>
        <v>0</v>
      </c>
      <c r="AF437" s="192">
        <f t="shared" si="104"/>
        <v>0</v>
      </c>
    </row>
    <row r="438" spans="1:32" x14ac:dyDescent="0.25">
      <c r="A438" s="196" t="b">
        <f t="shared" si="95"/>
        <v>0</v>
      </c>
      <c r="B438" s="201"/>
      <c r="C438" s="202"/>
      <c r="D438" s="202"/>
      <c r="E438" s="202"/>
      <c r="F438" s="202"/>
      <c r="G438" s="201"/>
      <c r="H438" s="127" t="str">
        <f t="shared" si="105"/>
        <v>Agr ungültig</v>
      </c>
      <c r="I438" s="127" t="str">
        <f t="shared" si="106"/>
        <v>Agr ungültig</v>
      </c>
      <c r="J438" s="202" t="str">
        <f t="shared" si="107"/>
        <v>Agr ungültig</v>
      </c>
      <c r="K438" s="197" t="str">
        <f>IF(D_SAV!$C438&lt;=2005,"ja","nein")</f>
        <v>ja</v>
      </c>
      <c r="L438" s="201" t="str">
        <f>IFERROR(VLOOKUP(D_SAV!$B438,A_Stammdaten!$I$6:$K$105,3,FALSE),"")</f>
        <v/>
      </c>
      <c r="M438" s="206"/>
      <c r="N438" s="206"/>
      <c r="O438" s="207"/>
      <c r="P438" s="207"/>
      <c r="Q438" s="207"/>
      <c r="R438" s="207"/>
      <c r="S438" s="194">
        <f>IF(V438=0,0,IF(A_Stammdaten!$B$12-$C438&lt;0,0,SUM(D_SAV!P438:Q438)-D_SAV!R438))</f>
        <v>0</v>
      </c>
      <c r="T438" s="207"/>
      <c r="U438" s="194">
        <f t="shared" si="96"/>
        <v>0</v>
      </c>
      <c r="V438" s="240">
        <f>IF(OR($B438=0,$C438=0,$J438=0,$J438="Agr ungültig"),0,IF($J438="keine","keine",IF(A_Stammdaten!$B$12-$C438&lt;0,0,MAX(0,$J438-(A_Stammdaten!$B$12-D_SAV!$C438)))))</f>
        <v>0</v>
      </c>
      <c r="W438" s="167">
        <f t="shared" si="97"/>
        <v>0</v>
      </c>
      <c r="X438" s="167">
        <f t="shared" si="98"/>
        <v>0</v>
      </c>
      <c r="Y438" s="209">
        <v>1</v>
      </c>
      <c r="Z438" s="167">
        <f t="shared" si="99"/>
        <v>0</v>
      </c>
      <c r="AA438" s="167">
        <f t="shared" si="100"/>
        <v>0</v>
      </c>
      <c r="AB438" s="167">
        <f t="shared" si="101"/>
        <v>0</v>
      </c>
      <c r="AC438" s="195">
        <f t="shared" si="108"/>
        <v>0</v>
      </c>
      <c r="AD438" s="192">
        <f t="shared" si="102"/>
        <v>0</v>
      </c>
      <c r="AE438" s="192">
        <f t="shared" si="103"/>
        <v>0</v>
      </c>
      <c r="AF438" s="192">
        <f t="shared" si="104"/>
        <v>0</v>
      </c>
    </row>
    <row r="439" spans="1:32" x14ac:dyDescent="0.25">
      <c r="A439" s="198" t="b">
        <f t="shared" si="95"/>
        <v>0</v>
      </c>
      <c r="B439" s="204"/>
      <c r="C439" s="205"/>
      <c r="D439" s="205"/>
      <c r="E439" s="205"/>
      <c r="F439" s="205"/>
      <c r="G439" s="204"/>
      <c r="H439" s="127" t="str">
        <f t="shared" si="105"/>
        <v>Agr ungültig</v>
      </c>
      <c r="I439" s="127" t="str">
        <f t="shared" si="106"/>
        <v>Agr ungültig</v>
      </c>
      <c r="J439" s="205" t="str">
        <f t="shared" si="107"/>
        <v>Agr ungültig</v>
      </c>
      <c r="K439" s="197" t="str">
        <f>IF(D_SAV!$C439&lt;=2005,"ja","nein")</f>
        <v>ja</v>
      </c>
      <c r="L439" s="204" t="str">
        <f>IFERROR(VLOOKUP(D_SAV!$B439,A_Stammdaten!$I$6:$K$105,3,FALSE),"")</f>
        <v/>
      </c>
      <c r="M439" s="208"/>
      <c r="N439" s="208"/>
      <c r="O439" s="207"/>
      <c r="P439" s="207"/>
      <c r="Q439" s="207"/>
      <c r="R439" s="207"/>
      <c r="S439" s="194">
        <f>IF(V439=0,0,IF(A_Stammdaten!$B$12-$C439&lt;0,0,SUM(D_SAV!P439:Q439)-D_SAV!R439))</f>
        <v>0</v>
      </c>
      <c r="T439" s="207"/>
      <c r="U439" s="194">
        <f t="shared" si="96"/>
        <v>0</v>
      </c>
      <c r="V439" s="240">
        <f>IF(OR($B439=0,$C439=0,$J439=0,$J439="Agr ungültig"),0,IF($J439="keine","keine",IF(A_Stammdaten!$B$12-$C439&lt;0,0,MAX(0,$J439-(A_Stammdaten!$B$12-D_SAV!$C439)))))</f>
        <v>0</v>
      </c>
      <c r="W439" s="167">
        <f t="shared" si="97"/>
        <v>0</v>
      </c>
      <c r="X439" s="167">
        <f t="shared" si="98"/>
        <v>0</v>
      </c>
      <c r="Y439" s="209">
        <v>1</v>
      </c>
      <c r="Z439" s="167">
        <f t="shared" si="99"/>
        <v>0</v>
      </c>
      <c r="AA439" s="167">
        <f t="shared" si="100"/>
        <v>0</v>
      </c>
      <c r="AB439" s="167">
        <f t="shared" si="101"/>
        <v>0</v>
      </c>
      <c r="AC439" s="195">
        <f t="shared" si="108"/>
        <v>0</v>
      </c>
      <c r="AD439" s="192">
        <f t="shared" si="102"/>
        <v>0</v>
      </c>
      <c r="AE439" s="192">
        <f t="shared" si="103"/>
        <v>0</v>
      </c>
      <c r="AF439" s="192">
        <f t="shared" si="104"/>
        <v>0</v>
      </c>
    </row>
    <row r="440" spans="1:32" x14ac:dyDescent="0.25">
      <c r="A440" s="196" t="b">
        <f t="shared" si="95"/>
        <v>0</v>
      </c>
      <c r="B440" s="201"/>
      <c r="C440" s="202"/>
      <c r="D440" s="202"/>
      <c r="E440" s="202"/>
      <c r="F440" s="202"/>
      <c r="G440" s="201"/>
      <c r="H440" s="127" t="str">
        <f t="shared" si="105"/>
        <v>Agr ungültig</v>
      </c>
      <c r="I440" s="127" t="str">
        <f t="shared" si="106"/>
        <v>Agr ungültig</v>
      </c>
      <c r="J440" s="202" t="str">
        <f t="shared" si="107"/>
        <v>Agr ungültig</v>
      </c>
      <c r="K440" s="197" t="str">
        <f>IF(D_SAV!$C440&lt;=2005,"ja","nein")</f>
        <v>ja</v>
      </c>
      <c r="L440" s="201" t="str">
        <f>IFERROR(VLOOKUP(D_SAV!$B440,A_Stammdaten!$I$6:$K$105,3,FALSE),"")</f>
        <v/>
      </c>
      <c r="M440" s="206"/>
      <c r="N440" s="206"/>
      <c r="O440" s="207"/>
      <c r="P440" s="207"/>
      <c r="Q440" s="207"/>
      <c r="R440" s="207"/>
      <c r="S440" s="194">
        <f>IF(V440=0,0,IF(A_Stammdaten!$B$12-$C440&lt;0,0,SUM(D_SAV!P440:Q440)-D_SAV!R440))</f>
        <v>0</v>
      </c>
      <c r="T440" s="207"/>
      <c r="U440" s="194">
        <f t="shared" si="96"/>
        <v>0</v>
      </c>
      <c r="V440" s="240">
        <f>IF(OR($B440=0,$C440=0,$J440=0,$J440="Agr ungültig"),0,IF($J440="keine","keine",IF(A_Stammdaten!$B$12-$C440&lt;0,0,MAX(0,$J440-(A_Stammdaten!$B$12-D_SAV!$C440)))))</f>
        <v>0</v>
      </c>
      <c r="W440" s="167">
        <f t="shared" si="97"/>
        <v>0</v>
      </c>
      <c r="X440" s="167">
        <f t="shared" si="98"/>
        <v>0</v>
      </c>
      <c r="Y440" s="209">
        <v>1</v>
      </c>
      <c r="Z440" s="167">
        <f t="shared" si="99"/>
        <v>0</v>
      </c>
      <c r="AA440" s="167">
        <f t="shared" si="100"/>
        <v>0</v>
      </c>
      <c r="AB440" s="167">
        <f t="shared" si="101"/>
        <v>0</v>
      </c>
      <c r="AC440" s="195">
        <f t="shared" si="108"/>
        <v>0</v>
      </c>
      <c r="AD440" s="192">
        <f t="shared" si="102"/>
        <v>0</v>
      </c>
      <c r="AE440" s="192">
        <f t="shared" si="103"/>
        <v>0</v>
      </c>
      <c r="AF440" s="192">
        <f t="shared" si="104"/>
        <v>0</v>
      </c>
    </row>
    <row r="441" spans="1:32" x14ac:dyDescent="0.25">
      <c r="A441" s="196" t="b">
        <f t="shared" si="95"/>
        <v>0</v>
      </c>
      <c r="B441" s="201"/>
      <c r="C441" s="202"/>
      <c r="D441" s="202"/>
      <c r="E441" s="202"/>
      <c r="F441" s="202"/>
      <c r="G441" s="201"/>
      <c r="H441" s="127" t="str">
        <f t="shared" si="105"/>
        <v>Agr ungültig</v>
      </c>
      <c r="I441" s="127" t="str">
        <f t="shared" si="106"/>
        <v>Agr ungültig</v>
      </c>
      <c r="J441" s="202" t="str">
        <f t="shared" si="107"/>
        <v>Agr ungültig</v>
      </c>
      <c r="K441" s="197" t="str">
        <f>IF(D_SAV!$C441&lt;=2005,"ja","nein")</f>
        <v>ja</v>
      </c>
      <c r="L441" s="201" t="str">
        <f>IFERROR(VLOOKUP(D_SAV!$B441,A_Stammdaten!$I$6:$K$105,3,FALSE),"")</f>
        <v/>
      </c>
      <c r="M441" s="206"/>
      <c r="N441" s="206"/>
      <c r="O441" s="207"/>
      <c r="P441" s="207"/>
      <c r="Q441" s="207"/>
      <c r="R441" s="207"/>
      <c r="S441" s="194">
        <f>IF(V441=0,0,IF(A_Stammdaten!$B$12-$C441&lt;0,0,SUM(D_SAV!P441:Q441)-D_SAV!R441))</f>
        <v>0</v>
      </c>
      <c r="T441" s="207"/>
      <c r="U441" s="194">
        <f t="shared" si="96"/>
        <v>0</v>
      </c>
      <c r="V441" s="240">
        <f>IF(OR($B441=0,$C441=0,$J441=0,$J441="Agr ungültig"),0,IF($J441="keine","keine",IF(A_Stammdaten!$B$12-$C441&lt;0,0,MAX(0,$J441-(A_Stammdaten!$B$12-D_SAV!$C441)))))</f>
        <v>0</v>
      </c>
      <c r="W441" s="167">
        <f t="shared" si="97"/>
        <v>0</v>
      </c>
      <c r="X441" s="167">
        <f t="shared" si="98"/>
        <v>0</v>
      </c>
      <c r="Y441" s="209">
        <v>1</v>
      </c>
      <c r="Z441" s="167">
        <f t="shared" si="99"/>
        <v>0</v>
      </c>
      <c r="AA441" s="167">
        <f t="shared" si="100"/>
        <v>0</v>
      </c>
      <c r="AB441" s="167">
        <f t="shared" si="101"/>
        <v>0</v>
      </c>
      <c r="AC441" s="195">
        <f t="shared" si="108"/>
        <v>0</v>
      </c>
      <c r="AD441" s="192">
        <f t="shared" si="102"/>
        <v>0</v>
      </c>
      <c r="AE441" s="192">
        <f t="shared" si="103"/>
        <v>0</v>
      </c>
      <c r="AF441" s="192">
        <f t="shared" si="104"/>
        <v>0</v>
      </c>
    </row>
    <row r="442" spans="1:32" x14ac:dyDescent="0.25">
      <c r="A442" s="198" t="b">
        <f t="shared" si="95"/>
        <v>0</v>
      </c>
      <c r="B442" s="204"/>
      <c r="C442" s="205"/>
      <c r="D442" s="205"/>
      <c r="E442" s="205"/>
      <c r="F442" s="205"/>
      <c r="G442" s="204"/>
      <c r="H442" s="127" t="str">
        <f t="shared" si="105"/>
        <v>Agr ungültig</v>
      </c>
      <c r="I442" s="127" t="str">
        <f t="shared" si="106"/>
        <v>Agr ungültig</v>
      </c>
      <c r="J442" s="205" t="str">
        <f t="shared" si="107"/>
        <v>Agr ungültig</v>
      </c>
      <c r="K442" s="197" t="str">
        <f>IF(D_SAV!$C442&lt;=2005,"ja","nein")</f>
        <v>ja</v>
      </c>
      <c r="L442" s="204" t="str">
        <f>IFERROR(VLOOKUP(D_SAV!$B442,A_Stammdaten!$I$6:$K$105,3,FALSE),"")</f>
        <v/>
      </c>
      <c r="M442" s="208"/>
      <c r="N442" s="208"/>
      <c r="O442" s="207"/>
      <c r="P442" s="207"/>
      <c r="Q442" s="207"/>
      <c r="R442" s="207"/>
      <c r="S442" s="194">
        <f>IF(V442=0,0,IF(A_Stammdaten!$B$12-$C442&lt;0,0,SUM(D_SAV!P442:Q442)-D_SAV!R442))</f>
        <v>0</v>
      </c>
      <c r="T442" s="207"/>
      <c r="U442" s="194">
        <f t="shared" si="96"/>
        <v>0</v>
      </c>
      <c r="V442" s="240">
        <f>IF(OR($B442=0,$C442=0,$J442=0,$J442="Agr ungültig"),0,IF($J442="keine","keine",IF(A_Stammdaten!$B$12-$C442&lt;0,0,MAX(0,$J442-(A_Stammdaten!$B$12-D_SAV!$C442)))))</f>
        <v>0</v>
      </c>
      <c r="W442" s="167">
        <f t="shared" si="97"/>
        <v>0</v>
      </c>
      <c r="X442" s="167">
        <f t="shared" si="98"/>
        <v>0</v>
      </c>
      <c r="Y442" s="209">
        <v>1</v>
      </c>
      <c r="Z442" s="167">
        <f t="shared" si="99"/>
        <v>0</v>
      </c>
      <c r="AA442" s="167">
        <f t="shared" si="100"/>
        <v>0</v>
      </c>
      <c r="AB442" s="167">
        <f t="shared" si="101"/>
        <v>0</v>
      </c>
      <c r="AC442" s="195">
        <f t="shared" si="108"/>
        <v>0</v>
      </c>
      <c r="AD442" s="192">
        <f t="shared" si="102"/>
        <v>0</v>
      </c>
      <c r="AE442" s="192">
        <f t="shared" si="103"/>
        <v>0</v>
      </c>
      <c r="AF442" s="192">
        <f t="shared" si="104"/>
        <v>0</v>
      </c>
    </row>
    <row r="443" spans="1:32" x14ac:dyDescent="0.25">
      <c r="A443" s="196" t="b">
        <f t="shared" ref="A443:A506" si="109">IF(AND(B443&lt;&gt;0,C443&lt;&gt;0),IF(D443&lt;&gt;0,CONCATENATE(B443,"-",C443,"-",D443),CONCATENATE(B443,"-",C443)))</f>
        <v>0</v>
      </c>
      <c r="B443" s="201"/>
      <c r="C443" s="202"/>
      <c r="D443" s="202"/>
      <c r="E443" s="202"/>
      <c r="F443" s="202"/>
      <c r="G443" s="201"/>
      <c r="H443" s="127" t="str">
        <f t="shared" si="105"/>
        <v>Agr ungültig</v>
      </c>
      <c r="I443" s="127" t="str">
        <f t="shared" si="106"/>
        <v>Agr ungültig</v>
      </c>
      <c r="J443" s="202" t="str">
        <f t="shared" si="107"/>
        <v>Agr ungültig</v>
      </c>
      <c r="K443" s="197" t="str">
        <f>IF(D_SAV!$C443&lt;=2005,"ja","nein")</f>
        <v>ja</v>
      </c>
      <c r="L443" s="201" t="str">
        <f>IFERROR(VLOOKUP(D_SAV!$B443,A_Stammdaten!$I$6:$K$105,3,FALSE),"")</f>
        <v/>
      </c>
      <c r="M443" s="206"/>
      <c r="N443" s="206"/>
      <c r="O443" s="207"/>
      <c r="P443" s="207"/>
      <c r="Q443" s="207"/>
      <c r="R443" s="207"/>
      <c r="S443" s="194">
        <f>IF(V443=0,0,IF(A_Stammdaten!$B$12-$C443&lt;0,0,SUM(D_SAV!P443:Q443)-D_SAV!R443))</f>
        <v>0</v>
      </c>
      <c r="T443" s="207"/>
      <c r="U443" s="194">
        <f t="shared" ref="U443:U506" si="110">IF(OR(G443="Anlagen im Bau/geleistete Anzahlungen des Sachanlagevermögens",G443="geleistete Anzahlungen des immateriellen Vermögens"),S443,S443+T443)</f>
        <v>0</v>
      </c>
      <c r="V443" s="240">
        <f>IF(OR($B443=0,$C443=0,$J443=0,$J443="Agr ungültig"),0,IF($J443="keine","keine",IF(A_Stammdaten!$B$12-$C443&lt;0,0,MAX(0,$J443-(A_Stammdaten!$B$12-D_SAV!$C443)))))</f>
        <v>0</v>
      </c>
      <c r="W443" s="167">
        <f t="shared" ref="W443:W506" si="111">IF(G443="Anlagen im Bau/geleistete Anzahlungen des Sachanlagevermögens",0,S443+T443-X443)</f>
        <v>0</v>
      </c>
      <c r="X443" s="167">
        <f t="shared" ref="X443:X506" si="112">IF(V443=0,0,IF(V443="keine",S443+T443,(S443+T443)/V443*(V443-1)))</f>
        <v>0</v>
      </c>
      <c r="Y443" s="209">
        <v>1</v>
      </c>
      <c r="Z443" s="167">
        <f t="shared" ref="Z443:Z506" si="113">S443*Y443</f>
        <v>0</v>
      </c>
      <c r="AA443" s="167">
        <f t="shared" ref="AA443:AA506" si="114">W443*Y443</f>
        <v>0</v>
      </c>
      <c r="AB443" s="167">
        <f t="shared" ref="AB443:AB506" si="115">X443*Y443</f>
        <v>0</v>
      </c>
      <c r="AC443" s="195">
        <f t="shared" si="108"/>
        <v>0</v>
      </c>
      <c r="AD443" s="192">
        <f t="shared" ref="AD443:AD506" si="116">$AC443*Z443</f>
        <v>0</v>
      </c>
      <c r="AE443" s="192">
        <f t="shared" ref="AE443:AE506" si="117">$AC443*AA443</f>
        <v>0</v>
      </c>
      <c r="AF443" s="192">
        <f t="shared" ref="AF443:AF506" si="118">$AC443*AB443</f>
        <v>0</v>
      </c>
    </row>
    <row r="444" spans="1:32" x14ac:dyDescent="0.25">
      <c r="A444" s="196" t="b">
        <f t="shared" si="109"/>
        <v>0</v>
      </c>
      <c r="B444" s="201"/>
      <c r="C444" s="202"/>
      <c r="D444" s="202"/>
      <c r="E444" s="202"/>
      <c r="F444" s="202"/>
      <c r="G444" s="201"/>
      <c r="H444" s="127" t="str">
        <f t="shared" si="105"/>
        <v>Agr ungültig</v>
      </c>
      <c r="I444" s="127" t="str">
        <f t="shared" si="106"/>
        <v>Agr ungültig</v>
      </c>
      <c r="J444" s="202" t="str">
        <f t="shared" si="107"/>
        <v>Agr ungültig</v>
      </c>
      <c r="K444" s="197" t="str">
        <f>IF(D_SAV!$C444&lt;=2005,"ja","nein")</f>
        <v>ja</v>
      </c>
      <c r="L444" s="201" t="str">
        <f>IFERROR(VLOOKUP(D_SAV!$B444,A_Stammdaten!$I$6:$K$105,3,FALSE),"")</f>
        <v/>
      </c>
      <c r="M444" s="206"/>
      <c r="N444" s="206"/>
      <c r="O444" s="207"/>
      <c r="P444" s="207"/>
      <c r="Q444" s="207"/>
      <c r="R444" s="207"/>
      <c r="S444" s="194">
        <f>IF(V444=0,0,IF(A_Stammdaten!$B$12-$C444&lt;0,0,SUM(D_SAV!P444:Q444)-D_SAV!R444))</f>
        <v>0</v>
      </c>
      <c r="T444" s="207"/>
      <c r="U444" s="194">
        <f t="shared" si="110"/>
        <v>0</v>
      </c>
      <c r="V444" s="240">
        <f>IF(OR($B444=0,$C444=0,$J444=0,$J444="Agr ungültig"),0,IF($J444="keine","keine",IF(A_Stammdaten!$B$12-$C444&lt;0,0,MAX(0,$J444-(A_Stammdaten!$B$12-D_SAV!$C444)))))</f>
        <v>0</v>
      </c>
      <c r="W444" s="167">
        <f t="shared" si="111"/>
        <v>0</v>
      </c>
      <c r="X444" s="167">
        <f t="shared" si="112"/>
        <v>0</v>
      </c>
      <c r="Y444" s="209">
        <v>1</v>
      </c>
      <c r="Z444" s="167">
        <f t="shared" si="113"/>
        <v>0</v>
      </c>
      <c r="AA444" s="167">
        <f t="shared" si="114"/>
        <v>0</v>
      </c>
      <c r="AB444" s="167">
        <f t="shared" si="115"/>
        <v>0</v>
      </c>
      <c r="AC444" s="195">
        <f t="shared" si="108"/>
        <v>0</v>
      </c>
      <c r="AD444" s="192">
        <f t="shared" si="116"/>
        <v>0</v>
      </c>
      <c r="AE444" s="192">
        <f t="shared" si="117"/>
        <v>0</v>
      </c>
      <c r="AF444" s="192">
        <f t="shared" si="118"/>
        <v>0</v>
      </c>
    </row>
    <row r="445" spans="1:32" x14ac:dyDescent="0.25">
      <c r="A445" s="198" t="b">
        <f t="shared" si="109"/>
        <v>0</v>
      </c>
      <c r="B445" s="204"/>
      <c r="C445" s="205"/>
      <c r="D445" s="205"/>
      <c r="E445" s="205"/>
      <c r="F445" s="205"/>
      <c r="G445" s="204"/>
      <c r="H445" s="127" t="str">
        <f t="shared" si="105"/>
        <v>Agr ungültig</v>
      </c>
      <c r="I445" s="127" t="str">
        <f t="shared" si="106"/>
        <v>Agr ungültig</v>
      </c>
      <c r="J445" s="205" t="str">
        <f t="shared" si="107"/>
        <v>Agr ungültig</v>
      </c>
      <c r="K445" s="197" t="str">
        <f>IF(D_SAV!$C445&lt;=2005,"ja","nein")</f>
        <v>ja</v>
      </c>
      <c r="L445" s="204" t="str">
        <f>IFERROR(VLOOKUP(D_SAV!$B445,A_Stammdaten!$I$6:$K$105,3,FALSE),"")</f>
        <v/>
      </c>
      <c r="M445" s="208"/>
      <c r="N445" s="208"/>
      <c r="O445" s="207"/>
      <c r="P445" s="207"/>
      <c r="Q445" s="207"/>
      <c r="R445" s="207"/>
      <c r="S445" s="194">
        <f>IF(V445=0,0,IF(A_Stammdaten!$B$12-$C445&lt;0,0,SUM(D_SAV!P445:Q445)-D_SAV!R445))</f>
        <v>0</v>
      </c>
      <c r="T445" s="207"/>
      <c r="U445" s="194">
        <f t="shared" si="110"/>
        <v>0</v>
      </c>
      <c r="V445" s="240">
        <f>IF(OR($B445=0,$C445=0,$J445=0,$J445="Agr ungültig"),0,IF($J445="keine","keine",IF(A_Stammdaten!$B$12-$C445&lt;0,0,MAX(0,$J445-(A_Stammdaten!$B$12-D_SAV!$C445)))))</f>
        <v>0</v>
      </c>
      <c r="W445" s="167">
        <f t="shared" si="111"/>
        <v>0</v>
      </c>
      <c r="X445" s="167">
        <f t="shared" si="112"/>
        <v>0</v>
      </c>
      <c r="Y445" s="209">
        <v>1</v>
      </c>
      <c r="Z445" s="167">
        <f t="shared" si="113"/>
        <v>0</v>
      </c>
      <c r="AA445" s="167">
        <f t="shared" si="114"/>
        <v>0</v>
      </c>
      <c r="AB445" s="167">
        <f t="shared" si="115"/>
        <v>0</v>
      </c>
      <c r="AC445" s="195">
        <f t="shared" si="108"/>
        <v>0</v>
      </c>
      <c r="AD445" s="192">
        <f t="shared" si="116"/>
        <v>0</v>
      </c>
      <c r="AE445" s="192">
        <f t="shared" si="117"/>
        <v>0</v>
      </c>
      <c r="AF445" s="192">
        <f t="shared" si="118"/>
        <v>0</v>
      </c>
    </row>
    <row r="446" spans="1:32" x14ac:dyDescent="0.25">
      <c r="A446" s="196" t="b">
        <f t="shared" si="109"/>
        <v>0</v>
      </c>
      <c r="B446" s="201"/>
      <c r="C446" s="202"/>
      <c r="D446" s="202"/>
      <c r="E446" s="202"/>
      <c r="F446" s="202"/>
      <c r="G446" s="201"/>
      <c r="H446" s="127" t="str">
        <f t="shared" si="105"/>
        <v>Agr ungültig</v>
      </c>
      <c r="I446" s="127" t="str">
        <f t="shared" si="106"/>
        <v>Agr ungültig</v>
      </c>
      <c r="J446" s="202" t="str">
        <f t="shared" si="107"/>
        <v>Agr ungültig</v>
      </c>
      <c r="K446" s="197" t="str">
        <f>IF(D_SAV!$C446&lt;=2005,"ja","nein")</f>
        <v>ja</v>
      </c>
      <c r="L446" s="201" t="str">
        <f>IFERROR(VLOOKUP(D_SAV!$B446,A_Stammdaten!$I$6:$K$105,3,FALSE),"")</f>
        <v/>
      </c>
      <c r="M446" s="206"/>
      <c r="N446" s="206"/>
      <c r="O446" s="207"/>
      <c r="P446" s="207"/>
      <c r="Q446" s="207"/>
      <c r="R446" s="207"/>
      <c r="S446" s="194">
        <f>IF(V446=0,0,IF(A_Stammdaten!$B$12-$C446&lt;0,0,SUM(D_SAV!P446:Q446)-D_SAV!R446))</f>
        <v>0</v>
      </c>
      <c r="T446" s="207"/>
      <c r="U446" s="194">
        <f t="shared" si="110"/>
        <v>0</v>
      </c>
      <c r="V446" s="240">
        <f>IF(OR($B446=0,$C446=0,$J446=0,$J446="Agr ungültig"),0,IF($J446="keine","keine",IF(A_Stammdaten!$B$12-$C446&lt;0,0,MAX(0,$J446-(A_Stammdaten!$B$12-D_SAV!$C446)))))</f>
        <v>0</v>
      </c>
      <c r="W446" s="167">
        <f t="shared" si="111"/>
        <v>0</v>
      </c>
      <c r="X446" s="167">
        <f t="shared" si="112"/>
        <v>0</v>
      </c>
      <c r="Y446" s="209">
        <v>1</v>
      </c>
      <c r="Z446" s="167">
        <f t="shared" si="113"/>
        <v>0</v>
      </c>
      <c r="AA446" s="167">
        <f t="shared" si="114"/>
        <v>0</v>
      </c>
      <c r="AB446" s="167">
        <f t="shared" si="115"/>
        <v>0</v>
      </c>
      <c r="AC446" s="195">
        <f t="shared" si="108"/>
        <v>0</v>
      </c>
      <c r="AD446" s="192">
        <f t="shared" si="116"/>
        <v>0</v>
      </c>
      <c r="AE446" s="192">
        <f t="shared" si="117"/>
        <v>0</v>
      </c>
      <c r="AF446" s="192">
        <f t="shared" si="118"/>
        <v>0</v>
      </c>
    </row>
    <row r="447" spans="1:32" x14ac:dyDescent="0.25">
      <c r="A447" s="196" t="b">
        <f t="shared" si="109"/>
        <v>0</v>
      </c>
      <c r="B447" s="201"/>
      <c r="C447" s="202"/>
      <c r="D447" s="202"/>
      <c r="E447" s="202"/>
      <c r="F447" s="202"/>
      <c r="G447" s="201"/>
      <c r="H447" s="127" t="str">
        <f t="shared" si="105"/>
        <v>Agr ungültig</v>
      </c>
      <c r="I447" s="127" t="str">
        <f t="shared" si="106"/>
        <v>Agr ungültig</v>
      </c>
      <c r="J447" s="202" t="str">
        <f t="shared" si="107"/>
        <v>Agr ungültig</v>
      </c>
      <c r="K447" s="197" t="str">
        <f>IF(D_SAV!$C447&lt;=2005,"ja","nein")</f>
        <v>ja</v>
      </c>
      <c r="L447" s="201" t="str">
        <f>IFERROR(VLOOKUP(D_SAV!$B447,A_Stammdaten!$I$6:$K$105,3,FALSE),"")</f>
        <v/>
      </c>
      <c r="M447" s="206"/>
      <c r="N447" s="206"/>
      <c r="O447" s="207"/>
      <c r="P447" s="207"/>
      <c r="Q447" s="207"/>
      <c r="R447" s="207"/>
      <c r="S447" s="194">
        <f>IF(V447=0,0,IF(A_Stammdaten!$B$12-$C447&lt;0,0,SUM(D_SAV!P447:Q447)-D_SAV!R447))</f>
        <v>0</v>
      </c>
      <c r="T447" s="207"/>
      <c r="U447" s="194">
        <f t="shared" si="110"/>
        <v>0</v>
      </c>
      <c r="V447" s="240">
        <f>IF(OR($B447=0,$C447=0,$J447=0,$J447="Agr ungültig"),0,IF($J447="keine","keine",IF(A_Stammdaten!$B$12-$C447&lt;0,0,MAX(0,$J447-(A_Stammdaten!$B$12-D_SAV!$C447)))))</f>
        <v>0</v>
      </c>
      <c r="W447" s="167">
        <f t="shared" si="111"/>
        <v>0</v>
      </c>
      <c r="X447" s="167">
        <f t="shared" si="112"/>
        <v>0</v>
      </c>
      <c r="Y447" s="209">
        <v>1</v>
      </c>
      <c r="Z447" s="167">
        <f t="shared" si="113"/>
        <v>0</v>
      </c>
      <c r="AA447" s="167">
        <f t="shared" si="114"/>
        <v>0</v>
      </c>
      <c r="AB447" s="167">
        <f t="shared" si="115"/>
        <v>0</v>
      </c>
      <c r="AC447" s="195">
        <f t="shared" si="108"/>
        <v>0</v>
      </c>
      <c r="AD447" s="192">
        <f t="shared" si="116"/>
        <v>0</v>
      </c>
      <c r="AE447" s="192">
        <f t="shared" si="117"/>
        <v>0</v>
      </c>
      <c r="AF447" s="192">
        <f t="shared" si="118"/>
        <v>0</v>
      </c>
    </row>
    <row r="448" spans="1:32" x14ac:dyDescent="0.25">
      <c r="A448" s="198" t="b">
        <f t="shared" si="109"/>
        <v>0</v>
      </c>
      <c r="B448" s="204"/>
      <c r="C448" s="205"/>
      <c r="D448" s="205"/>
      <c r="E448" s="205"/>
      <c r="F448" s="205"/>
      <c r="G448" s="204"/>
      <c r="H448" s="127" t="str">
        <f t="shared" si="105"/>
        <v>Agr ungültig</v>
      </c>
      <c r="I448" s="127" t="str">
        <f t="shared" si="106"/>
        <v>Agr ungültig</v>
      </c>
      <c r="J448" s="205" t="str">
        <f t="shared" si="107"/>
        <v>Agr ungültig</v>
      </c>
      <c r="K448" s="197" t="str">
        <f>IF(D_SAV!$C448&lt;=2005,"ja","nein")</f>
        <v>ja</v>
      </c>
      <c r="L448" s="204" t="str">
        <f>IFERROR(VLOOKUP(D_SAV!$B448,A_Stammdaten!$I$6:$K$105,3,FALSE),"")</f>
        <v/>
      </c>
      <c r="M448" s="208"/>
      <c r="N448" s="208"/>
      <c r="O448" s="207"/>
      <c r="P448" s="207"/>
      <c r="Q448" s="207"/>
      <c r="R448" s="207"/>
      <c r="S448" s="194">
        <f>IF(V448=0,0,IF(A_Stammdaten!$B$12-$C448&lt;0,0,SUM(D_SAV!P448:Q448)-D_SAV!R448))</f>
        <v>0</v>
      </c>
      <c r="T448" s="207"/>
      <c r="U448" s="194">
        <f t="shared" si="110"/>
        <v>0</v>
      </c>
      <c r="V448" s="240">
        <f>IF(OR($B448=0,$C448=0,$J448=0,$J448="Agr ungültig"),0,IF($J448="keine","keine",IF(A_Stammdaten!$B$12-$C448&lt;0,0,MAX(0,$J448-(A_Stammdaten!$B$12-D_SAV!$C448)))))</f>
        <v>0</v>
      </c>
      <c r="W448" s="167">
        <f t="shared" si="111"/>
        <v>0</v>
      </c>
      <c r="X448" s="167">
        <f t="shared" si="112"/>
        <v>0</v>
      </c>
      <c r="Y448" s="209">
        <v>1</v>
      </c>
      <c r="Z448" s="167">
        <f t="shared" si="113"/>
        <v>0</v>
      </c>
      <c r="AA448" s="167">
        <f t="shared" si="114"/>
        <v>0</v>
      </c>
      <c r="AB448" s="167">
        <f t="shared" si="115"/>
        <v>0</v>
      </c>
      <c r="AC448" s="195">
        <f t="shared" si="108"/>
        <v>0</v>
      </c>
      <c r="AD448" s="192">
        <f t="shared" si="116"/>
        <v>0</v>
      </c>
      <c r="AE448" s="192">
        <f t="shared" si="117"/>
        <v>0</v>
      </c>
      <c r="AF448" s="192">
        <f t="shared" si="118"/>
        <v>0</v>
      </c>
    </row>
    <row r="449" spans="1:32" x14ac:dyDescent="0.25">
      <c r="A449" s="196" t="b">
        <f t="shared" si="109"/>
        <v>0</v>
      </c>
      <c r="B449" s="201"/>
      <c r="C449" s="202"/>
      <c r="D449" s="202"/>
      <c r="E449" s="202"/>
      <c r="F449" s="202"/>
      <c r="G449" s="201"/>
      <c r="H449" s="127" t="str">
        <f t="shared" si="105"/>
        <v>Agr ungültig</v>
      </c>
      <c r="I449" s="127" t="str">
        <f t="shared" si="106"/>
        <v>Agr ungültig</v>
      </c>
      <c r="J449" s="202" t="str">
        <f t="shared" si="107"/>
        <v>Agr ungültig</v>
      </c>
      <c r="K449" s="197" t="str">
        <f>IF(D_SAV!$C449&lt;=2005,"ja","nein")</f>
        <v>ja</v>
      </c>
      <c r="L449" s="201" t="str">
        <f>IFERROR(VLOOKUP(D_SAV!$B449,A_Stammdaten!$I$6:$K$105,3,FALSE),"")</f>
        <v/>
      </c>
      <c r="M449" s="206"/>
      <c r="N449" s="206"/>
      <c r="O449" s="207"/>
      <c r="P449" s="207"/>
      <c r="Q449" s="207"/>
      <c r="R449" s="207"/>
      <c r="S449" s="194">
        <f>IF(V449=0,0,IF(A_Stammdaten!$B$12-$C449&lt;0,0,SUM(D_SAV!P449:Q449)-D_SAV!R449))</f>
        <v>0</v>
      </c>
      <c r="T449" s="207"/>
      <c r="U449" s="194">
        <f t="shared" si="110"/>
        <v>0</v>
      </c>
      <c r="V449" s="240">
        <f>IF(OR($B449=0,$C449=0,$J449=0,$J449="Agr ungültig"),0,IF($J449="keine","keine",IF(A_Stammdaten!$B$12-$C449&lt;0,0,MAX(0,$J449-(A_Stammdaten!$B$12-D_SAV!$C449)))))</f>
        <v>0</v>
      </c>
      <c r="W449" s="167">
        <f t="shared" si="111"/>
        <v>0</v>
      </c>
      <c r="X449" s="167">
        <f t="shared" si="112"/>
        <v>0</v>
      </c>
      <c r="Y449" s="209">
        <v>1</v>
      </c>
      <c r="Z449" s="167">
        <f t="shared" si="113"/>
        <v>0</v>
      </c>
      <c r="AA449" s="167">
        <f t="shared" si="114"/>
        <v>0</v>
      </c>
      <c r="AB449" s="167">
        <f t="shared" si="115"/>
        <v>0</v>
      </c>
      <c r="AC449" s="195">
        <f t="shared" si="108"/>
        <v>0</v>
      </c>
      <c r="AD449" s="192">
        <f t="shared" si="116"/>
        <v>0</v>
      </c>
      <c r="AE449" s="192">
        <f t="shared" si="117"/>
        <v>0</v>
      </c>
      <c r="AF449" s="192">
        <f t="shared" si="118"/>
        <v>0</v>
      </c>
    </row>
    <row r="450" spans="1:32" x14ac:dyDescent="0.25">
      <c r="A450" s="196" t="b">
        <f t="shared" si="109"/>
        <v>0</v>
      </c>
      <c r="B450" s="201"/>
      <c r="C450" s="202"/>
      <c r="D450" s="202"/>
      <c r="E450" s="202"/>
      <c r="F450" s="202"/>
      <c r="G450" s="201"/>
      <c r="H450" s="127" t="str">
        <f t="shared" si="105"/>
        <v>Agr ungültig</v>
      </c>
      <c r="I450" s="127" t="str">
        <f t="shared" si="106"/>
        <v>Agr ungültig</v>
      </c>
      <c r="J450" s="202" t="str">
        <f t="shared" si="107"/>
        <v>Agr ungültig</v>
      </c>
      <c r="K450" s="197" t="str">
        <f>IF(D_SAV!$C450&lt;=2005,"ja","nein")</f>
        <v>ja</v>
      </c>
      <c r="L450" s="201" t="str">
        <f>IFERROR(VLOOKUP(D_SAV!$B450,A_Stammdaten!$I$6:$K$105,3,FALSE),"")</f>
        <v/>
      </c>
      <c r="M450" s="206"/>
      <c r="N450" s="206"/>
      <c r="O450" s="207"/>
      <c r="P450" s="207"/>
      <c r="Q450" s="207"/>
      <c r="R450" s="207"/>
      <c r="S450" s="194">
        <f>IF(V450=0,0,IF(A_Stammdaten!$B$12-$C450&lt;0,0,SUM(D_SAV!P450:Q450)-D_SAV!R450))</f>
        <v>0</v>
      </c>
      <c r="T450" s="207"/>
      <c r="U450" s="194">
        <f t="shared" si="110"/>
        <v>0</v>
      </c>
      <c r="V450" s="240">
        <f>IF(OR($B450=0,$C450=0,$J450=0,$J450="Agr ungültig"),0,IF($J450="keine","keine",IF(A_Stammdaten!$B$12-$C450&lt;0,0,MAX(0,$J450-(A_Stammdaten!$B$12-D_SAV!$C450)))))</f>
        <v>0</v>
      </c>
      <c r="W450" s="167">
        <f t="shared" si="111"/>
        <v>0</v>
      </c>
      <c r="X450" s="167">
        <f t="shared" si="112"/>
        <v>0</v>
      </c>
      <c r="Y450" s="209">
        <v>1</v>
      </c>
      <c r="Z450" s="167">
        <f t="shared" si="113"/>
        <v>0</v>
      </c>
      <c r="AA450" s="167">
        <f t="shared" si="114"/>
        <v>0</v>
      </c>
      <c r="AB450" s="167">
        <f t="shared" si="115"/>
        <v>0</v>
      </c>
      <c r="AC450" s="195">
        <f t="shared" si="108"/>
        <v>0</v>
      </c>
      <c r="AD450" s="192">
        <f t="shared" si="116"/>
        <v>0</v>
      </c>
      <c r="AE450" s="192">
        <f t="shared" si="117"/>
        <v>0</v>
      </c>
      <c r="AF450" s="192">
        <f t="shared" si="118"/>
        <v>0</v>
      </c>
    </row>
    <row r="451" spans="1:32" x14ac:dyDescent="0.25">
      <c r="A451" s="198" t="b">
        <f t="shared" si="109"/>
        <v>0</v>
      </c>
      <c r="B451" s="204"/>
      <c r="C451" s="205"/>
      <c r="D451" s="205"/>
      <c r="E451" s="205"/>
      <c r="F451" s="205"/>
      <c r="G451" s="204"/>
      <c r="H451" s="127" t="str">
        <f t="shared" si="105"/>
        <v>Agr ungültig</v>
      </c>
      <c r="I451" s="127" t="str">
        <f t="shared" si="106"/>
        <v>Agr ungültig</v>
      </c>
      <c r="J451" s="205" t="str">
        <f t="shared" si="107"/>
        <v>Agr ungültig</v>
      </c>
      <c r="K451" s="197" t="str">
        <f>IF(D_SAV!$C451&lt;=2005,"ja","nein")</f>
        <v>ja</v>
      </c>
      <c r="L451" s="204" t="str">
        <f>IFERROR(VLOOKUP(D_SAV!$B451,A_Stammdaten!$I$6:$K$105,3,FALSE),"")</f>
        <v/>
      </c>
      <c r="M451" s="208"/>
      <c r="N451" s="208"/>
      <c r="O451" s="207"/>
      <c r="P451" s="207"/>
      <c r="Q451" s="207"/>
      <c r="R451" s="207"/>
      <c r="S451" s="194">
        <f>IF(V451=0,0,IF(A_Stammdaten!$B$12-$C451&lt;0,0,SUM(D_SAV!P451:Q451)-D_SAV!R451))</f>
        <v>0</v>
      </c>
      <c r="T451" s="207"/>
      <c r="U451" s="194">
        <f t="shared" si="110"/>
        <v>0</v>
      </c>
      <c r="V451" s="240">
        <f>IF(OR($B451=0,$C451=0,$J451=0,$J451="Agr ungültig"),0,IF($J451="keine","keine",IF(A_Stammdaten!$B$12-$C451&lt;0,0,MAX(0,$J451-(A_Stammdaten!$B$12-D_SAV!$C451)))))</f>
        <v>0</v>
      </c>
      <c r="W451" s="167">
        <f t="shared" si="111"/>
        <v>0</v>
      </c>
      <c r="X451" s="167">
        <f t="shared" si="112"/>
        <v>0</v>
      </c>
      <c r="Y451" s="209">
        <v>1</v>
      </c>
      <c r="Z451" s="167">
        <f t="shared" si="113"/>
        <v>0</v>
      </c>
      <c r="AA451" s="167">
        <f t="shared" si="114"/>
        <v>0</v>
      </c>
      <c r="AB451" s="167">
        <f t="shared" si="115"/>
        <v>0</v>
      </c>
      <c r="AC451" s="195">
        <f t="shared" si="108"/>
        <v>0</v>
      </c>
      <c r="AD451" s="192">
        <f t="shared" si="116"/>
        <v>0</v>
      </c>
      <c r="AE451" s="192">
        <f t="shared" si="117"/>
        <v>0</v>
      </c>
      <c r="AF451" s="192">
        <f t="shared" si="118"/>
        <v>0</v>
      </c>
    </row>
    <row r="452" spans="1:32" x14ac:dyDescent="0.25">
      <c r="A452" s="196" t="b">
        <f t="shared" si="109"/>
        <v>0</v>
      </c>
      <c r="B452" s="201"/>
      <c r="C452" s="202"/>
      <c r="D452" s="202"/>
      <c r="E452" s="202"/>
      <c r="F452" s="202"/>
      <c r="G452" s="201"/>
      <c r="H452" s="127" t="str">
        <f t="shared" si="105"/>
        <v>Agr ungültig</v>
      </c>
      <c r="I452" s="127" t="str">
        <f t="shared" si="106"/>
        <v>Agr ungültig</v>
      </c>
      <c r="J452" s="202" t="str">
        <f t="shared" si="107"/>
        <v>Agr ungültig</v>
      </c>
      <c r="K452" s="197" t="str">
        <f>IF(D_SAV!$C452&lt;=2005,"ja","nein")</f>
        <v>ja</v>
      </c>
      <c r="L452" s="201" t="str">
        <f>IFERROR(VLOOKUP(D_SAV!$B452,A_Stammdaten!$I$6:$K$105,3,FALSE),"")</f>
        <v/>
      </c>
      <c r="M452" s="206"/>
      <c r="N452" s="206"/>
      <c r="O452" s="207"/>
      <c r="P452" s="207"/>
      <c r="Q452" s="207"/>
      <c r="R452" s="207"/>
      <c r="S452" s="194">
        <f>IF(V452=0,0,IF(A_Stammdaten!$B$12-$C452&lt;0,0,SUM(D_SAV!P452:Q452)-D_SAV!R452))</f>
        <v>0</v>
      </c>
      <c r="T452" s="207"/>
      <c r="U452" s="194">
        <f t="shared" si="110"/>
        <v>0</v>
      </c>
      <c r="V452" s="240">
        <f>IF(OR($B452=0,$C452=0,$J452=0,$J452="Agr ungültig"),0,IF($J452="keine","keine",IF(A_Stammdaten!$B$12-$C452&lt;0,0,MAX(0,$J452-(A_Stammdaten!$B$12-D_SAV!$C452)))))</f>
        <v>0</v>
      </c>
      <c r="W452" s="167">
        <f t="shared" si="111"/>
        <v>0</v>
      </c>
      <c r="X452" s="167">
        <f t="shared" si="112"/>
        <v>0</v>
      </c>
      <c r="Y452" s="209">
        <v>1</v>
      </c>
      <c r="Z452" s="167">
        <f t="shared" si="113"/>
        <v>0</v>
      </c>
      <c r="AA452" s="167">
        <f t="shared" si="114"/>
        <v>0</v>
      </c>
      <c r="AB452" s="167">
        <f t="shared" si="115"/>
        <v>0</v>
      </c>
      <c r="AC452" s="195">
        <f t="shared" si="108"/>
        <v>0</v>
      </c>
      <c r="AD452" s="192">
        <f t="shared" si="116"/>
        <v>0</v>
      </c>
      <c r="AE452" s="192">
        <f t="shared" si="117"/>
        <v>0</v>
      </c>
      <c r="AF452" s="192">
        <f t="shared" si="118"/>
        <v>0</v>
      </c>
    </row>
    <row r="453" spans="1:32" x14ac:dyDescent="0.25">
      <c r="A453" s="196" t="b">
        <f t="shared" si="109"/>
        <v>0</v>
      </c>
      <c r="B453" s="201"/>
      <c r="C453" s="202"/>
      <c r="D453" s="202"/>
      <c r="E453" s="202"/>
      <c r="F453" s="202"/>
      <c r="G453" s="201"/>
      <c r="H453" s="127" t="str">
        <f t="shared" si="105"/>
        <v>Agr ungültig</v>
      </c>
      <c r="I453" s="127" t="str">
        <f t="shared" si="106"/>
        <v>Agr ungültig</v>
      </c>
      <c r="J453" s="202" t="str">
        <f t="shared" si="107"/>
        <v>Agr ungültig</v>
      </c>
      <c r="K453" s="197" t="str">
        <f>IF(D_SAV!$C453&lt;=2005,"ja","nein")</f>
        <v>ja</v>
      </c>
      <c r="L453" s="201" t="str">
        <f>IFERROR(VLOOKUP(D_SAV!$B453,A_Stammdaten!$I$6:$K$105,3,FALSE),"")</f>
        <v/>
      </c>
      <c r="M453" s="206"/>
      <c r="N453" s="206"/>
      <c r="O453" s="207"/>
      <c r="P453" s="207"/>
      <c r="Q453" s="207"/>
      <c r="R453" s="207"/>
      <c r="S453" s="194">
        <f>IF(V453=0,0,IF(A_Stammdaten!$B$12-$C453&lt;0,0,SUM(D_SAV!P453:Q453)-D_SAV!R453))</f>
        <v>0</v>
      </c>
      <c r="T453" s="207"/>
      <c r="U453" s="194">
        <f t="shared" si="110"/>
        <v>0</v>
      </c>
      <c r="V453" s="240">
        <f>IF(OR($B453=0,$C453=0,$J453=0,$J453="Agr ungültig"),0,IF($J453="keine","keine",IF(A_Stammdaten!$B$12-$C453&lt;0,0,MAX(0,$J453-(A_Stammdaten!$B$12-D_SAV!$C453)))))</f>
        <v>0</v>
      </c>
      <c r="W453" s="167">
        <f t="shared" si="111"/>
        <v>0</v>
      </c>
      <c r="X453" s="167">
        <f t="shared" si="112"/>
        <v>0</v>
      </c>
      <c r="Y453" s="209">
        <v>1</v>
      </c>
      <c r="Z453" s="167">
        <f t="shared" si="113"/>
        <v>0</v>
      </c>
      <c r="AA453" s="167">
        <f t="shared" si="114"/>
        <v>0</v>
      </c>
      <c r="AB453" s="167">
        <f t="shared" si="115"/>
        <v>0</v>
      </c>
      <c r="AC453" s="195">
        <f t="shared" si="108"/>
        <v>0</v>
      </c>
      <c r="AD453" s="192">
        <f t="shared" si="116"/>
        <v>0</v>
      </c>
      <c r="AE453" s="192">
        <f t="shared" si="117"/>
        <v>0</v>
      </c>
      <c r="AF453" s="192">
        <f t="shared" si="118"/>
        <v>0</v>
      </c>
    </row>
    <row r="454" spans="1:32" x14ac:dyDescent="0.25">
      <c r="A454" s="198" t="b">
        <f t="shared" si="109"/>
        <v>0</v>
      </c>
      <c r="B454" s="204"/>
      <c r="C454" s="205"/>
      <c r="D454" s="205"/>
      <c r="E454" s="205"/>
      <c r="F454" s="205"/>
      <c r="G454" s="204"/>
      <c r="H454" s="127" t="str">
        <f t="shared" si="105"/>
        <v>Agr ungültig</v>
      </c>
      <c r="I454" s="127" t="str">
        <f t="shared" si="106"/>
        <v>Agr ungültig</v>
      </c>
      <c r="J454" s="205" t="str">
        <f t="shared" si="107"/>
        <v>Agr ungültig</v>
      </c>
      <c r="K454" s="197" t="str">
        <f>IF(D_SAV!$C454&lt;=2005,"ja","nein")</f>
        <v>ja</v>
      </c>
      <c r="L454" s="204" t="str">
        <f>IFERROR(VLOOKUP(D_SAV!$B454,A_Stammdaten!$I$6:$K$105,3,FALSE),"")</f>
        <v/>
      </c>
      <c r="M454" s="208"/>
      <c r="N454" s="208"/>
      <c r="O454" s="207"/>
      <c r="P454" s="207"/>
      <c r="Q454" s="207"/>
      <c r="R454" s="207"/>
      <c r="S454" s="194">
        <f>IF(V454=0,0,IF(A_Stammdaten!$B$12-$C454&lt;0,0,SUM(D_SAV!P454:Q454)-D_SAV!R454))</f>
        <v>0</v>
      </c>
      <c r="T454" s="207"/>
      <c r="U454" s="194">
        <f t="shared" si="110"/>
        <v>0</v>
      </c>
      <c r="V454" s="240">
        <f>IF(OR($B454=0,$C454=0,$J454=0,$J454="Agr ungültig"),0,IF($J454="keine","keine",IF(A_Stammdaten!$B$12-$C454&lt;0,0,MAX(0,$J454-(A_Stammdaten!$B$12-D_SAV!$C454)))))</f>
        <v>0</v>
      </c>
      <c r="W454" s="167">
        <f t="shared" si="111"/>
        <v>0</v>
      </c>
      <c r="X454" s="167">
        <f t="shared" si="112"/>
        <v>0</v>
      </c>
      <c r="Y454" s="209">
        <v>1</v>
      </c>
      <c r="Z454" s="167">
        <f t="shared" si="113"/>
        <v>0</v>
      </c>
      <c r="AA454" s="167">
        <f t="shared" si="114"/>
        <v>0</v>
      </c>
      <c r="AB454" s="167">
        <f t="shared" si="115"/>
        <v>0</v>
      </c>
      <c r="AC454" s="195">
        <f t="shared" si="108"/>
        <v>0</v>
      </c>
      <c r="AD454" s="192">
        <f t="shared" si="116"/>
        <v>0</v>
      </c>
      <c r="AE454" s="192">
        <f t="shared" si="117"/>
        <v>0</v>
      </c>
      <c r="AF454" s="192">
        <f t="shared" si="118"/>
        <v>0</v>
      </c>
    </row>
    <row r="455" spans="1:32" x14ac:dyDescent="0.25">
      <c r="A455" s="196" t="b">
        <f t="shared" si="109"/>
        <v>0</v>
      </c>
      <c r="B455" s="201"/>
      <c r="C455" s="202"/>
      <c r="D455" s="202"/>
      <c r="E455" s="202"/>
      <c r="F455" s="202"/>
      <c r="G455" s="201"/>
      <c r="H455" s="127" t="str">
        <f t="shared" si="105"/>
        <v>Agr ungültig</v>
      </c>
      <c r="I455" s="127" t="str">
        <f t="shared" si="106"/>
        <v>Agr ungültig</v>
      </c>
      <c r="J455" s="202" t="str">
        <f t="shared" si="107"/>
        <v>Agr ungültig</v>
      </c>
      <c r="K455" s="197" t="str">
        <f>IF(D_SAV!$C455&lt;=2005,"ja","nein")</f>
        <v>ja</v>
      </c>
      <c r="L455" s="201" t="str">
        <f>IFERROR(VLOOKUP(D_SAV!$B455,A_Stammdaten!$I$6:$K$105,3,FALSE),"")</f>
        <v/>
      </c>
      <c r="M455" s="206"/>
      <c r="N455" s="206"/>
      <c r="O455" s="207"/>
      <c r="P455" s="207"/>
      <c r="Q455" s="207"/>
      <c r="R455" s="207"/>
      <c r="S455" s="194">
        <f>IF(V455=0,0,IF(A_Stammdaten!$B$12-$C455&lt;0,0,SUM(D_SAV!P455:Q455)-D_SAV!R455))</f>
        <v>0</v>
      </c>
      <c r="T455" s="207"/>
      <c r="U455" s="194">
        <f t="shared" si="110"/>
        <v>0</v>
      </c>
      <c r="V455" s="240">
        <f>IF(OR($B455=0,$C455=0,$J455=0,$J455="Agr ungültig"),0,IF($J455="keine","keine",IF(A_Stammdaten!$B$12-$C455&lt;0,0,MAX(0,$J455-(A_Stammdaten!$B$12-D_SAV!$C455)))))</f>
        <v>0</v>
      </c>
      <c r="W455" s="167">
        <f t="shared" si="111"/>
        <v>0</v>
      </c>
      <c r="X455" s="167">
        <f t="shared" si="112"/>
        <v>0</v>
      </c>
      <c r="Y455" s="209">
        <v>1</v>
      </c>
      <c r="Z455" s="167">
        <f t="shared" si="113"/>
        <v>0</v>
      </c>
      <c r="AA455" s="167">
        <f t="shared" si="114"/>
        <v>0</v>
      </c>
      <c r="AB455" s="167">
        <f t="shared" si="115"/>
        <v>0</v>
      </c>
      <c r="AC455" s="195">
        <f t="shared" si="108"/>
        <v>0</v>
      </c>
      <c r="AD455" s="192">
        <f t="shared" si="116"/>
        <v>0</v>
      </c>
      <c r="AE455" s="192">
        <f t="shared" si="117"/>
        <v>0</v>
      </c>
      <c r="AF455" s="192">
        <f t="shared" si="118"/>
        <v>0</v>
      </c>
    </row>
    <row r="456" spans="1:32" x14ac:dyDescent="0.25">
      <c r="A456" s="196" t="b">
        <f t="shared" si="109"/>
        <v>0</v>
      </c>
      <c r="B456" s="201"/>
      <c r="C456" s="202"/>
      <c r="D456" s="202"/>
      <c r="E456" s="202"/>
      <c r="F456" s="202"/>
      <c r="G456" s="201"/>
      <c r="H456" s="127" t="str">
        <f t="shared" si="105"/>
        <v>Agr ungültig</v>
      </c>
      <c r="I456" s="127" t="str">
        <f t="shared" si="106"/>
        <v>Agr ungültig</v>
      </c>
      <c r="J456" s="202" t="str">
        <f t="shared" si="107"/>
        <v>Agr ungültig</v>
      </c>
      <c r="K456" s="197" t="str">
        <f>IF(D_SAV!$C456&lt;=2005,"ja","nein")</f>
        <v>ja</v>
      </c>
      <c r="L456" s="201" t="str">
        <f>IFERROR(VLOOKUP(D_SAV!$B456,A_Stammdaten!$I$6:$K$105,3,FALSE),"")</f>
        <v/>
      </c>
      <c r="M456" s="206"/>
      <c r="N456" s="206"/>
      <c r="O456" s="207"/>
      <c r="P456" s="207"/>
      <c r="Q456" s="207"/>
      <c r="R456" s="207"/>
      <c r="S456" s="194">
        <f>IF(V456=0,0,IF(A_Stammdaten!$B$12-$C456&lt;0,0,SUM(D_SAV!P456:Q456)-D_SAV!R456))</f>
        <v>0</v>
      </c>
      <c r="T456" s="207"/>
      <c r="U456" s="194">
        <f t="shared" si="110"/>
        <v>0</v>
      </c>
      <c r="V456" s="240">
        <f>IF(OR($B456=0,$C456=0,$J456=0,$J456="Agr ungültig"),0,IF($J456="keine","keine",IF(A_Stammdaten!$B$12-$C456&lt;0,0,MAX(0,$J456-(A_Stammdaten!$B$12-D_SAV!$C456)))))</f>
        <v>0</v>
      </c>
      <c r="W456" s="167">
        <f t="shared" si="111"/>
        <v>0</v>
      </c>
      <c r="X456" s="167">
        <f t="shared" si="112"/>
        <v>0</v>
      </c>
      <c r="Y456" s="209">
        <v>1</v>
      </c>
      <c r="Z456" s="167">
        <f t="shared" si="113"/>
        <v>0</v>
      </c>
      <c r="AA456" s="167">
        <f t="shared" si="114"/>
        <v>0</v>
      </c>
      <c r="AB456" s="167">
        <f t="shared" si="115"/>
        <v>0</v>
      </c>
      <c r="AC456" s="195">
        <f t="shared" si="108"/>
        <v>0</v>
      </c>
      <c r="AD456" s="192">
        <f t="shared" si="116"/>
        <v>0</v>
      </c>
      <c r="AE456" s="192">
        <f t="shared" si="117"/>
        <v>0</v>
      </c>
      <c r="AF456" s="192">
        <f t="shared" si="118"/>
        <v>0</v>
      </c>
    </row>
    <row r="457" spans="1:32" x14ac:dyDescent="0.25">
      <c r="A457" s="198" t="b">
        <f t="shared" si="109"/>
        <v>0</v>
      </c>
      <c r="B457" s="204"/>
      <c r="C457" s="205"/>
      <c r="D457" s="205"/>
      <c r="E457" s="205"/>
      <c r="F457" s="205"/>
      <c r="G457" s="204"/>
      <c r="H457" s="127" t="str">
        <f t="shared" si="105"/>
        <v>Agr ungültig</v>
      </c>
      <c r="I457" s="127" t="str">
        <f t="shared" si="106"/>
        <v>Agr ungültig</v>
      </c>
      <c r="J457" s="205" t="str">
        <f t="shared" si="107"/>
        <v>Agr ungültig</v>
      </c>
      <c r="K457" s="197" t="str">
        <f>IF(D_SAV!$C457&lt;=2005,"ja","nein")</f>
        <v>ja</v>
      </c>
      <c r="L457" s="204" t="str">
        <f>IFERROR(VLOOKUP(D_SAV!$B457,A_Stammdaten!$I$6:$K$105,3,FALSE),"")</f>
        <v/>
      </c>
      <c r="M457" s="208"/>
      <c r="N457" s="208"/>
      <c r="O457" s="207"/>
      <c r="P457" s="207"/>
      <c r="Q457" s="207"/>
      <c r="R457" s="207"/>
      <c r="S457" s="194">
        <f>IF(V457=0,0,IF(A_Stammdaten!$B$12-$C457&lt;0,0,SUM(D_SAV!P457:Q457)-D_SAV!R457))</f>
        <v>0</v>
      </c>
      <c r="T457" s="207"/>
      <c r="U457" s="194">
        <f t="shared" si="110"/>
        <v>0</v>
      </c>
      <c r="V457" s="240">
        <f>IF(OR($B457=0,$C457=0,$J457=0,$J457="Agr ungültig"),0,IF($J457="keine","keine",IF(A_Stammdaten!$B$12-$C457&lt;0,0,MAX(0,$J457-(A_Stammdaten!$B$12-D_SAV!$C457)))))</f>
        <v>0</v>
      </c>
      <c r="W457" s="167">
        <f t="shared" si="111"/>
        <v>0</v>
      </c>
      <c r="X457" s="167">
        <f t="shared" si="112"/>
        <v>0</v>
      </c>
      <c r="Y457" s="209">
        <v>1</v>
      </c>
      <c r="Z457" s="167">
        <f t="shared" si="113"/>
        <v>0</v>
      </c>
      <c r="AA457" s="167">
        <f t="shared" si="114"/>
        <v>0</v>
      </c>
      <c r="AB457" s="167">
        <f t="shared" si="115"/>
        <v>0</v>
      </c>
      <c r="AC457" s="195">
        <f t="shared" si="108"/>
        <v>0</v>
      </c>
      <c r="AD457" s="192">
        <f t="shared" si="116"/>
        <v>0</v>
      </c>
      <c r="AE457" s="192">
        <f t="shared" si="117"/>
        <v>0</v>
      </c>
      <c r="AF457" s="192">
        <f t="shared" si="118"/>
        <v>0</v>
      </c>
    </row>
    <row r="458" spans="1:32" x14ac:dyDescent="0.25">
      <c r="A458" s="196" t="b">
        <f t="shared" si="109"/>
        <v>0</v>
      </c>
      <c r="B458" s="201"/>
      <c r="C458" s="202"/>
      <c r="D458" s="202"/>
      <c r="E458" s="202"/>
      <c r="F458" s="202"/>
      <c r="G458" s="201"/>
      <c r="H458" s="127" t="str">
        <f t="shared" si="105"/>
        <v>Agr ungültig</v>
      </c>
      <c r="I458" s="127" t="str">
        <f t="shared" si="106"/>
        <v>Agr ungültig</v>
      </c>
      <c r="J458" s="202" t="str">
        <f t="shared" si="107"/>
        <v>Agr ungültig</v>
      </c>
      <c r="K458" s="197" t="str">
        <f>IF(D_SAV!$C458&lt;=2005,"ja","nein")</f>
        <v>ja</v>
      </c>
      <c r="L458" s="201" t="str">
        <f>IFERROR(VLOOKUP(D_SAV!$B458,A_Stammdaten!$I$6:$K$105,3,FALSE),"")</f>
        <v/>
      </c>
      <c r="M458" s="206"/>
      <c r="N458" s="206"/>
      <c r="O458" s="207"/>
      <c r="P458" s="207"/>
      <c r="Q458" s="207"/>
      <c r="R458" s="207"/>
      <c r="S458" s="194">
        <f>IF(V458=0,0,IF(A_Stammdaten!$B$12-$C458&lt;0,0,SUM(D_SAV!P458:Q458)-D_SAV!R458))</f>
        <v>0</v>
      </c>
      <c r="T458" s="207"/>
      <c r="U458" s="194">
        <f t="shared" si="110"/>
        <v>0</v>
      </c>
      <c r="V458" s="240">
        <f>IF(OR($B458=0,$C458=0,$J458=0,$J458="Agr ungültig"),0,IF($J458="keine","keine",IF(A_Stammdaten!$B$12-$C458&lt;0,0,MAX(0,$J458-(A_Stammdaten!$B$12-D_SAV!$C458)))))</f>
        <v>0</v>
      </c>
      <c r="W458" s="167">
        <f t="shared" si="111"/>
        <v>0</v>
      </c>
      <c r="X458" s="167">
        <f t="shared" si="112"/>
        <v>0</v>
      </c>
      <c r="Y458" s="209">
        <v>1</v>
      </c>
      <c r="Z458" s="167">
        <f t="shared" si="113"/>
        <v>0</v>
      </c>
      <c r="AA458" s="167">
        <f t="shared" si="114"/>
        <v>0</v>
      </c>
      <c r="AB458" s="167">
        <f t="shared" si="115"/>
        <v>0</v>
      </c>
      <c r="AC458" s="195">
        <f t="shared" si="108"/>
        <v>0</v>
      </c>
      <c r="AD458" s="192">
        <f t="shared" si="116"/>
        <v>0</v>
      </c>
      <c r="AE458" s="192">
        <f t="shared" si="117"/>
        <v>0</v>
      </c>
      <c r="AF458" s="192">
        <f t="shared" si="118"/>
        <v>0</v>
      </c>
    </row>
    <row r="459" spans="1:32" x14ac:dyDescent="0.25">
      <c r="A459" s="196" t="b">
        <f t="shared" si="109"/>
        <v>0</v>
      </c>
      <c r="B459" s="201"/>
      <c r="C459" s="202"/>
      <c r="D459" s="202"/>
      <c r="E459" s="202"/>
      <c r="F459" s="202"/>
      <c r="G459" s="201"/>
      <c r="H459" s="127" t="str">
        <f t="shared" si="105"/>
        <v>Agr ungültig</v>
      </c>
      <c r="I459" s="127" t="str">
        <f t="shared" si="106"/>
        <v>Agr ungültig</v>
      </c>
      <c r="J459" s="202" t="str">
        <f t="shared" si="107"/>
        <v>Agr ungültig</v>
      </c>
      <c r="K459" s="197" t="str">
        <f>IF(D_SAV!$C459&lt;=2005,"ja","nein")</f>
        <v>ja</v>
      </c>
      <c r="L459" s="201" t="str">
        <f>IFERROR(VLOOKUP(D_SAV!$B459,A_Stammdaten!$I$6:$K$105,3,FALSE),"")</f>
        <v/>
      </c>
      <c r="M459" s="206"/>
      <c r="N459" s="206"/>
      <c r="O459" s="207"/>
      <c r="P459" s="207"/>
      <c r="Q459" s="207"/>
      <c r="R459" s="207"/>
      <c r="S459" s="194">
        <f>IF(V459=0,0,IF(A_Stammdaten!$B$12-$C459&lt;0,0,SUM(D_SAV!P459:Q459)-D_SAV!R459))</f>
        <v>0</v>
      </c>
      <c r="T459" s="207"/>
      <c r="U459" s="194">
        <f t="shared" si="110"/>
        <v>0</v>
      </c>
      <c r="V459" s="240">
        <f>IF(OR($B459=0,$C459=0,$J459=0,$J459="Agr ungültig"),0,IF($J459="keine","keine",IF(A_Stammdaten!$B$12-$C459&lt;0,0,MAX(0,$J459-(A_Stammdaten!$B$12-D_SAV!$C459)))))</f>
        <v>0</v>
      </c>
      <c r="W459" s="167">
        <f t="shared" si="111"/>
        <v>0</v>
      </c>
      <c r="X459" s="167">
        <f t="shared" si="112"/>
        <v>0</v>
      </c>
      <c r="Y459" s="209">
        <v>1</v>
      </c>
      <c r="Z459" s="167">
        <f t="shared" si="113"/>
        <v>0</v>
      </c>
      <c r="AA459" s="167">
        <f t="shared" si="114"/>
        <v>0</v>
      </c>
      <c r="AB459" s="167">
        <f t="shared" si="115"/>
        <v>0</v>
      </c>
      <c r="AC459" s="195">
        <f t="shared" si="108"/>
        <v>0</v>
      </c>
      <c r="AD459" s="192">
        <f t="shared" si="116"/>
        <v>0</v>
      </c>
      <c r="AE459" s="192">
        <f t="shared" si="117"/>
        <v>0</v>
      </c>
      <c r="AF459" s="192">
        <f t="shared" si="118"/>
        <v>0</v>
      </c>
    </row>
    <row r="460" spans="1:32" x14ac:dyDescent="0.25">
      <c r="A460" s="198" t="b">
        <f t="shared" si="109"/>
        <v>0</v>
      </c>
      <c r="B460" s="204"/>
      <c r="C460" s="205"/>
      <c r="D460" s="205"/>
      <c r="E460" s="205"/>
      <c r="F460" s="205"/>
      <c r="G460" s="204"/>
      <c r="H460" s="127" t="str">
        <f t="shared" si="105"/>
        <v>Agr ungültig</v>
      </c>
      <c r="I460" s="127" t="str">
        <f t="shared" si="106"/>
        <v>Agr ungültig</v>
      </c>
      <c r="J460" s="205" t="str">
        <f t="shared" si="107"/>
        <v>Agr ungültig</v>
      </c>
      <c r="K460" s="197" t="str">
        <f>IF(D_SAV!$C460&lt;=2005,"ja","nein")</f>
        <v>ja</v>
      </c>
      <c r="L460" s="204" t="str">
        <f>IFERROR(VLOOKUP(D_SAV!$B460,A_Stammdaten!$I$6:$K$105,3,FALSE),"")</f>
        <v/>
      </c>
      <c r="M460" s="208"/>
      <c r="N460" s="208"/>
      <c r="O460" s="207"/>
      <c r="P460" s="207"/>
      <c r="Q460" s="207"/>
      <c r="R460" s="207"/>
      <c r="S460" s="194">
        <f>IF(V460=0,0,IF(A_Stammdaten!$B$12-$C460&lt;0,0,SUM(D_SAV!P460:Q460)-D_SAV!R460))</f>
        <v>0</v>
      </c>
      <c r="T460" s="207"/>
      <c r="U460" s="194">
        <f t="shared" si="110"/>
        <v>0</v>
      </c>
      <c r="V460" s="240">
        <f>IF(OR($B460=0,$C460=0,$J460=0,$J460="Agr ungültig"),0,IF($J460="keine","keine",IF(A_Stammdaten!$B$12-$C460&lt;0,0,MAX(0,$J460-(A_Stammdaten!$B$12-D_SAV!$C460)))))</f>
        <v>0</v>
      </c>
      <c r="W460" s="167">
        <f t="shared" si="111"/>
        <v>0</v>
      </c>
      <c r="X460" s="167">
        <f t="shared" si="112"/>
        <v>0</v>
      </c>
      <c r="Y460" s="209">
        <v>1</v>
      </c>
      <c r="Z460" s="167">
        <f t="shared" si="113"/>
        <v>0</v>
      </c>
      <c r="AA460" s="167">
        <f t="shared" si="114"/>
        <v>0</v>
      </c>
      <c r="AB460" s="167">
        <f t="shared" si="115"/>
        <v>0</v>
      </c>
      <c r="AC460" s="195">
        <f t="shared" si="108"/>
        <v>0</v>
      </c>
      <c r="AD460" s="192">
        <f t="shared" si="116"/>
        <v>0</v>
      </c>
      <c r="AE460" s="192">
        <f t="shared" si="117"/>
        <v>0</v>
      </c>
      <c r="AF460" s="192">
        <f t="shared" si="118"/>
        <v>0</v>
      </c>
    </row>
    <row r="461" spans="1:32" x14ac:dyDescent="0.25">
      <c r="A461" s="196" t="b">
        <f t="shared" si="109"/>
        <v>0</v>
      </c>
      <c r="B461" s="201"/>
      <c r="C461" s="202"/>
      <c r="D461" s="202"/>
      <c r="E461" s="202"/>
      <c r="F461" s="202"/>
      <c r="G461" s="201"/>
      <c r="H461" s="127" t="str">
        <f t="shared" si="105"/>
        <v>Agr ungültig</v>
      </c>
      <c r="I461" s="127" t="str">
        <f t="shared" si="106"/>
        <v>Agr ungültig</v>
      </c>
      <c r="J461" s="202" t="str">
        <f t="shared" si="107"/>
        <v>Agr ungültig</v>
      </c>
      <c r="K461" s="197" t="str">
        <f>IF(D_SAV!$C461&lt;=2005,"ja","nein")</f>
        <v>ja</v>
      </c>
      <c r="L461" s="201" t="str">
        <f>IFERROR(VLOOKUP(D_SAV!$B461,A_Stammdaten!$I$6:$K$105,3,FALSE),"")</f>
        <v/>
      </c>
      <c r="M461" s="206"/>
      <c r="N461" s="206"/>
      <c r="O461" s="207"/>
      <c r="P461" s="207"/>
      <c r="Q461" s="207"/>
      <c r="R461" s="207"/>
      <c r="S461" s="194">
        <f>IF(V461=0,0,IF(A_Stammdaten!$B$12-$C461&lt;0,0,SUM(D_SAV!P461:Q461)-D_SAV!R461))</f>
        <v>0</v>
      </c>
      <c r="T461" s="207"/>
      <c r="U461" s="194">
        <f t="shared" si="110"/>
        <v>0</v>
      </c>
      <c r="V461" s="240">
        <f>IF(OR($B461=0,$C461=0,$J461=0,$J461="Agr ungültig"),0,IF($J461="keine","keine",IF(A_Stammdaten!$B$12-$C461&lt;0,0,MAX(0,$J461-(A_Stammdaten!$B$12-D_SAV!$C461)))))</f>
        <v>0</v>
      </c>
      <c r="W461" s="167">
        <f t="shared" si="111"/>
        <v>0</v>
      </c>
      <c r="X461" s="167">
        <f t="shared" si="112"/>
        <v>0</v>
      </c>
      <c r="Y461" s="209">
        <v>1</v>
      </c>
      <c r="Z461" s="167">
        <f t="shared" si="113"/>
        <v>0</v>
      </c>
      <c r="AA461" s="167">
        <f t="shared" si="114"/>
        <v>0</v>
      </c>
      <c r="AB461" s="167">
        <f t="shared" si="115"/>
        <v>0</v>
      </c>
      <c r="AC461" s="195">
        <f t="shared" si="108"/>
        <v>0</v>
      </c>
      <c r="AD461" s="192">
        <f t="shared" si="116"/>
        <v>0</v>
      </c>
      <c r="AE461" s="192">
        <f t="shared" si="117"/>
        <v>0</v>
      </c>
      <c r="AF461" s="192">
        <f t="shared" si="118"/>
        <v>0</v>
      </c>
    </row>
    <row r="462" spans="1:32" x14ac:dyDescent="0.25">
      <c r="A462" s="196" t="b">
        <f t="shared" si="109"/>
        <v>0</v>
      </c>
      <c r="B462" s="201"/>
      <c r="C462" s="202"/>
      <c r="D462" s="202"/>
      <c r="E462" s="202"/>
      <c r="F462" s="202"/>
      <c r="G462" s="201"/>
      <c r="H462" s="127" t="str">
        <f t="shared" si="105"/>
        <v>Agr ungültig</v>
      </c>
      <c r="I462" s="127" t="str">
        <f t="shared" si="106"/>
        <v>Agr ungültig</v>
      </c>
      <c r="J462" s="202" t="str">
        <f t="shared" si="107"/>
        <v>Agr ungültig</v>
      </c>
      <c r="K462" s="197" t="str">
        <f>IF(D_SAV!$C462&lt;=2005,"ja","nein")</f>
        <v>ja</v>
      </c>
      <c r="L462" s="201" t="str">
        <f>IFERROR(VLOOKUP(D_SAV!$B462,A_Stammdaten!$I$6:$K$105,3,FALSE),"")</f>
        <v/>
      </c>
      <c r="M462" s="206"/>
      <c r="N462" s="206"/>
      <c r="O462" s="207"/>
      <c r="P462" s="207"/>
      <c r="Q462" s="207"/>
      <c r="R462" s="207"/>
      <c r="S462" s="194">
        <f>IF(V462=0,0,IF(A_Stammdaten!$B$12-$C462&lt;0,0,SUM(D_SAV!P462:Q462)-D_SAV!R462))</f>
        <v>0</v>
      </c>
      <c r="T462" s="207"/>
      <c r="U462" s="194">
        <f t="shared" si="110"/>
        <v>0</v>
      </c>
      <c r="V462" s="240">
        <f>IF(OR($B462=0,$C462=0,$J462=0,$J462="Agr ungültig"),0,IF($J462="keine","keine",IF(A_Stammdaten!$B$12-$C462&lt;0,0,MAX(0,$J462-(A_Stammdaten!$B$12-D_SAV!$C462)))))</f>
        <v>0</v>
      </c>
      <c r="W462" s="167">
        <f t="shared" si="111"/>
        <v>0</v>
      </c>
      <c r="X462" s="167">
        <f t="shared" si="112"/>
        <v>0</v>
      </c>
      <c r="Y462" s="209">
        <v>1</v>
      </c>
      <c r="Z462" s="167">
        <f t="shared" si="113"/>
        <v>0</v>
      </c>
      <c r="AA462" s="167">
        <f t="shared" si="114"/>
        <v>0</v>
      </c>
      <c r="AB462" s="167">
        <f t="shared" si="115"/>
        <v>0</v>
      </c>
      <c r="AC462" s="195">
        <f t="shared" si="108"/>
        <v>0</v>
      </c>
      <c r="AD462" s="192">
        <f t="shared" si="116"/>
        <v>0</v>
      </c>
      <c r="AE462" s="192">
        <f t="shared" si="117"/>
        <v>0</v>
      </c>
      <c r="AF462" s="192">
        <f t="shared" si="118"/>
        <v>0</v>
      </c>
    </row>
    <row r="463" spans="1:32" x14ac:dyDescent="0.25">
      <c r="A463" s="198" t="b">
        <f t="shared" si="109"/>
        <v>0</v>
      </c>
      <c r="B463" s="204"/>
      <c r="C463" s="205"/>
      <c r="D463" s="205"/>
      <c r="E463" s="205"/>
      <c r="F463" s="205"/>
      <c r="G463" s="204"/>
      <c r="H463" s="127" t="str">
        <f t="shared" si="105"/>
        <v>Agr ungültig</v>
      </c>
      <c r="I463" s="127" t="str">
        <f t="shared" si="106"/>
        <v>Agr ungültig</v>
      </c>
      <c r="J463" s="205" t="str">
        <f t="shared" si="107"/>
        <v>Agr ungültig</v>
      </c>
      <c r="K463" s="197" t="str">
        <f>IF(D_SAV!$C463&lt;=2005,"ja","nein")</f>
        <v>ja</v>
      </c>
      <c r="L463" s="204" t="str">
        <f>IFERROR(VLOOKUP(D_SAV!$B463,A_Stammdaten!$I$6:$K$105,3,FALSE),"")</f>
        <v/>
      </c>
      <c r="M463" s="208"/>
      <c r="N463" s="208"/>
      <c r="O463" s="207"/>
      <c r="P463" s="207"/>
      <c r="Q463" s="207"/>
      <c r="R463" s="207"/>
      <c r="S463" s="194">
        <f>IF(V463=0,0,IF(A_Stammdaten!$B$12-$C463&lt;0,0,SUM(D_SAV!P463:Q463)-D_SAV!R463))</f>
        <v>0</v>
      </c>
      <c r="T463" s="207"/>
      <c r="U463" s="194">
        <f t="shared" si="110"/>
        <v>0</v>
      </c>
      <c r="V463" s="240">
        <f>IF(OR($B463=0,$C463=0,$J463=0,$J463="Agr ungültig"),0,IF($J463="keine","keine",IF(A_Stammdaten!$B$12-$C463&lt;0,0,MAX(0,$J463-(A_Stammdaten!$B$12-D_SAV!$C463)))))</f>
        <v>0</v>
      </c>
      <c r="W463" s="167">
        <f t="shared" si="111"/>
        <v>0</v>
      </c>
      <c r="X463" s="167">
        <f t="shared" si="112"/>
        <v>0</v>
      </c>
      <c r="Y463" s="209">
        <v>1</v>
      </c>
      <c r="Z463" s="167">
        <f t="shared" si="113"/>
        <v>0</v>
      </c>
      <c r="AA463" s="167">
        <f t="shared" si="114"/>
        <v>0</v>
      </c>
      <c r="AB463" s="167">
        <f t="shared" si="115"/>
        <v>0</v>
      </c>
      <c r="AC463" s="195">
        <f t="shared" si="108"/>
        <v>0</v>
      </c>
      <c r="AD463" s="192">
        <f t="shared" si="116"/>
        <v>0</v>
      </c>
      <c r="AE463" s="192">
        <f t="shared" si="117"/>
        <v>0</v>
      </c>
      <c r="AF463" s="192">
        <f t="shared" si="118"/>
        <v>0</v>
      </c>
    </row>
    <row r="464" spans="1:32" x14ac:dyDescent="0.25">
      <c r="A464" s="196" t="b">
        <f t="shared" si="109"/>
        <v>0</v>
      </c>
      <c r="B464" s="201"/>
      <c r="C464" s="202"/>
      <c r="D464" s="202"/>
      <c r="E464" s="202"/>
      <c r="F464" s="202"/>
      <c r="G464" s="201"/>
      <c r="H464" s="127" t="str">
        <f t="shared" si="105"/>
        <v>Agr ungültig</v>
      </c>
      <c r="I464" s="127" t="str">
        <f t="shared" si="106"/>
        <v>Agr ungültig</v>
      </c>
      <c r="J464" s="202" t="str">
        <f t="shared" si="107"/>
        <v>Agr ungültig</v>
      </c>
      <c r="K464" s="197" t="str">
        <f>IF(D_SAV!$C464&lt;=2005,"ja","nein")</f>
        <v>ja</v>
      </c>
      <c r="L464" s="201" t="str">
        <f>IFERROR(VLOOKUP(D_SAV!$B464,A_Stammdaten!$I$6:$K$105,3,FALSE),"")</f>
        <v/>
      </c>
      <c r="M464" s="206"/>
      <c r="N464" s="206"/>
      <c r="O464" s="207"/>
      <c r="P464" s="207"/>
      <c r="Q464" s="207"/>
      <c r="R464" s="207"/>
      <c r="S464" s="194">
        <f>IF(V464=0,0,IF(A_Stammdaten!$B$12-$C464&lt;0,0,SUM(D_SAV!P464:Q464)-D_SAV!R464))</f>
        <v>0</v>
      </c>
      <c r="T464" s="207"/>
      <c r="U464" s="194">
        <f t="shared" si="110"/>
        <v>0</v>
      </c>
      <c r="V464" s="240">
        <f>IF(OR($B464=0,$C464=0,$J464=0,$J464="Agr ungültig"),0,IF($J464="keine","keine",IF(A_Stammdaten!$B$12-$C464&lt;0,0,MAX(0,$J464-(A_Stammdaten!$B$12-D_SAV!$C464)))))</f>
        <v>0</v>
      </c>
      <c r="W464" s="167">
        <f t="shared" si="111"/>
        <v>0</v>
      </c>
      <c r="X464" s="167">
        <f t="shared" si="112"/>
        <v>0</v>
      </c>
      <c r="Y464" s="209">
        <v>1</v>
      </c>
      <c r="Z464" s="167">
        <f t="shared" si="113"/>
        <v>0</v>
      </c>
      <c r="AA464" s="167">
        <f t="shared" si="114"/>
        <v>0</v>
      </c>
      <c r="AB464" s="167">
        <f t="shared" si="115"/>
        <v>0</v>
      </c>
      <c r="AC464" s="195">
        <f t="shared" si="108"/>
        <v>0</v>
      </c>
      <c r="AD464" s="192">
        <f t="shared" si="116"/>
        <v>0</v>
      </c>
      <c r="AE464" s="192">
        <f t="shared" si="117"/>
        <v>0</v>
      </c>
      <c r="AF464" s="192">
        <f t="shared" si="118"/>
        <v>0</v>
      </c>
    </row>
    <row r="465" spans="1:32" x14ac:dyDescent="0.25">
      <c r="A465" s="196" t="b">
        <f t="shared" si="109"/>
        <v>0</v>
      </c>
      <c r="B465" s="201"/>
      <c r="C465" s="202"/>
      <c r="D465" s="202"/>
      <c r="E465" s="202"/>
      <c r="F465" s="202"/>
      <c r="G465" s="201"/>
      <c r="H465" s="127" t="str">
        <f t="shared" si="105"/>
        <v>Agr ungültig</v>
      </c>
      <c r="I465" s="127" t="str">
        <f t="shared" si="106"/>
        <v>Agr ungültig</v>
      </c>
      <c r="J465" s="202" t="str">
        <f t="shared" si="107"/>
        <v>Agr ungültig</v>
      </c>
      <c r="K465" s="197" t="str">
        <f>IF(D_SAV!$C465&lt;=2005,"ja","nein")</f>
        <v>ja</v>
      </c>
      <c r="L465" s="201" t="str">
        <f>IFERROR(VLOOKUP(D_SAV!$B465,A_Stammdaten!$I$6:$K$105,3,FALSE),"")</f>
        <v/>
      </c>
      <c r="M465" s="206"/>
      <c r="N465" s="206"/>
      <c r="O465" s="207"/>
      <c r="P465" s="207"/>
      <c r="Q465" s="207"/>
      <c r="R465" s="207"/>
      <c r="S465" s="194">
        <f>IF(V465=0,0,IF(A_Stammdaten!$B$12-$C465&lt;0,0,SUM(D_SAV!P465:Q465)-D_SAV!R465))</f>
        <v>0</v>
      </c>
      <c r="T465" s="207"/>
      <c r="U465" s="194">
        <f t="shared" si="110"/>
        <v>0</v>
      </c>
      <c r="V465" s="240">
        <f>IF(OR($B465=0,$C465=0,$J465=0,$J465="Agr ungültig"),0,IF($J465="keine","keine",IF(A_Stammdaten!$B$12-$C465&lt;0,0,MAX(0,$J465-(A_Stammdaten!$B$12-D_SAV!$C465)))))</f>
        <v>0</v>
      </c>
      <c r="W465" s="167">
        <f t="shared" si="111"/>
        <v>0</v>
      </c>
      <c r="X465" s="167">
        <f t="shared" si="112"/>
        <v>0</v>
      </c>
      <c r="Y465" s="209">
        <v>1</v>
      </c>
      <c r="Z465" s="167">
        <f t="shared" si="113"/>
        <v>0</v>
      </c>
      <c r="AA465" s="167">
        <f t="shared" si="114"/>
        <v>0</v>
      </c>
      <c r="AB465" s="167">
        <f t="shared" si="115"/>
        <v>0</v>
      </c>
      <c r="AC465" s="195">
        <f t="shared" si="108"/>
        <v>0</v>
      </c>
      <c r="AD465" s="192">
        <f t="shared" si="116"/>
        <v>0</v>
      </c>
      <c r="AE465" s="192">
        <f t="shared" si="117"/>
        <v>0</v>
      </c>
      <c r="AF465" s="192">
        <f t="shared" si="118"/>
        <v>0</v>
      </c>
    </row>
    <row r="466" spans="1:32" x14ac:dyDescent="0.25">
      <c r="A466" s="198" t="b">
        <f t="shared" si="109"/>
        <v>0</v>
      </c>
      <c r="B466" s="204"/>
      <c r="C466" s="205"/>
      <c r="D466" s="205"/>
      <c r="E466" s="205"/>
      <c r="F466" s="205"/>
      <c r="G466" s="204"/>
      <c r="H466" s="127" t="str">
        <f t="shared" si="105"/>
        <v>Agr ungültig</v>
      </c>
      <c r="I466" s="127" t="str">
        <f t="shared" si="106"/>
        <v>Agr ungültig</v>
      </c>
      <c r="J466" s="205" t="str">
        <f t="shared" si="107"/>
        <v>Agr ungültig</v>
      </c>
      <c r="K466" s="197" t="str">
        <f>IF(D_SAV!$C466&lt;=2005,"ja","nein")</f>
        <v>ja</v>
      </c>
      <c r="L466" s="204" t="str">
        <f>IFERROR(VLOOKUP(D_SAV!$B466,A_Stammdaten!$I$6:$K$105,3,FALSE),"")</f>
        <v/>
      </c>
      <c r="M466" s="208"/>
      <c r="N466" s="208"/>
      <c r="O466" s="207"/>
      <c r="P466" s="207"/>
      <c r="Q466" s="207"/>
      <c r="R466" s="207"/>
      <c r="S466" s="194">
        <f>IF(V466=0,0,IF(A_Stammdaten!$B$12-$C466&lt;0,0,SUM(D_SAV!P466:Q466)-D_SAV!R466))</f>
        <v>0</v>
      </c>
      <c r="T466" s="207"/>
      <c r="U466" s="194">
        <f t="shared" si="110"/>
        <v>0</v>
      </c>
      <c r="V466" s="240">
        <f>IF(OR($B466=0,$C466=0,$J466=0,$J466="Agr ungültig"),0,IF($J466="keine","keine",IF(A_Stammdaten!$B$12-$C466&lt;0,0,MAX(0,$J466-(A_Stammdaten!$B$12-D_SAV!$C466)))))</f>
        <v>0</v>
      </c>
      <c r="W466" s="167">
        <f t="shared" si="111"/>
        <v>0</v>
      </c>
      <c r="X466" s="167">
        <f t="shared" si="112"/>
        <v>0</v>
      </c>
      <c r="Y466" s="209">
        <v>1</v>
      </c>
      <c r="Z466" s="167">
        <f t="shared" si="113"/>
        <v>0</v>
      </c>
      <c r="AA466" s="167">
        <f t="shared" si="114"/>
        <v>0</v>
      </c>
      <c r="AB466" s="167">
        <f t="shared" si="115"/>
        <v>0</v>
      </c>
      <c r="AC466" s="195">
        <f t="shared" si="108"/>
        <v>0</v>
      </c>
      <c r="AD466" s="192">
        <f t="shared" si="116"/>
        <v>0</v>
      </c>
      <c r="AE466" s="192">
        <f t="shared" si="117"/>
        <v>0</v>
      </c>
      <c r="AF466" s="192">
        <f t="shared" si="118"/>
        <v>0</v>
      </c>
    </row>
    <row r="467" spans="1:32" x14ac:dyDescent="0.25">
      <c r="A467" s="196" t="b">
        <f t="shared" si="109"/>
        <v>0</v>
      </c>
      <c r="B467" s="201"/>
      <c r="C467" s="202"/>
      <c r="D467" s="202"/>
      <c r="E467" s="202"/>
      <c r="F467" s="202"/>
      <c r="G467" s="201"/>
      <c r="H467" s="127" t="str">
        <f t="shared" si="105"/>
        <v>Agr ungültig</v>
      </c>
      <c r="I467" s="127" t="str">
        <f t="shared" si="106"/>
        <v>Agr ungültig</v>
      </c>
      <c r="J467" s="202" t="str">
        <f t="shared" si="107"/>
        <v>Agr ungültig</v>
      </c>
      <c r="K467" s="197" t="str">
        <f>IF(D_SAV!$C467&lt;=2005,"ja","nein")</f>
        <v>ja</v>
      </c>
      <c r="L467" s="201" t="str">
        <f>IFERROR(VLOOKUP(D_SAV!$B467,A_Stammdaten!$I$6:$K$105,3,FALSE),"")</f>
        <v/>
      </c>
      <c r="M467" s="206"/>
      <c r="N467" s="206"/>
      <c r="O467" s="207"/>
      <c r="P467" s="207"/>
      <c r="Q467" s="207"/>
      <c r="R467" s="207"/>
      <c r="S467" s="194">
        <f>IF(V467=0,0,IF(A_Stammdaten!$B$12-$C467&lt;0,0,SUM(D_SAV!P467:Q467)-D_SAV!R467))</f>
        <v>0</v>
      </c>
      <c r="T467" s="207"/>
      <c r="U467" s="194">
        <f t="shared" si="110"/>
        <v>0</v>
      </c>
      <c r="V467" s="240">
        <f>IF(OR($B467=0,$C467=0,$J467=0,$J467="Agr ungültig"),0,IF($J467="keine","keine",IF(A_Stammdaten!$B$12-$C467&lt;0,0,MAX(0,$J467-(A_Stammdaten!$B$12-D_SAV!$C467)))))</f>
        <v>0</v>
      </c>
      <c r="W467" s="167">
        <f t="shared" si="111"/>
        <v>0</v>
      </c>
      <c r="X467" s="167">
        <f t="shared" si="112"/>
        <v>0</v>
      </c>
      <c r="Y467" s="209">
        <v>1</v>
      </c>
      <c r="Z467" s="167">
        <f t="shared" si="113"/>
        <v>0</v>
      </c>
      <c r="AA467" s="167">
        <f t="shared" si="114"/>
        <v>0</v>
      </c>
      <c r="AB467" s="167">
        <f t="shared" si="115"/>
        <v>0</v>
      </c>
      <c r="AC467" s="195">
        <f t="shared" si="108"/>
        <v>0</v>
      </c>
      <c r="AD467" s="192">
        <f t="shared" si="116"/>
        <v>0</v>
      </c>
      <c r="AE467" s="192">
        <f t="shared" si="117"/>
        <v>0</v>
      </c>
      <c r="AF467" s="192">
        <f t="shared" si="118"/>
        <v>0</v>
      </c>
    </row>
    <row r="468" spans="1:32" x14ac:dyDescent="0.25">
      <c r="A468" s="196" t="b">
        <f t="shared" si="109"/>
        <v>0</v>
      </c>
      <c r="B468" s="201"/>
      <c r="C468" s="202"/>
      <c r="D468" s="202"/>
      <c r="E468" s="202"/>
      <c r="F468" s="202"/>
      <c r="G468" s="201"/>
      <c r="H468" s="127" t="str">
        <f t="shared" si="105"/>
        <v>Agr ungültig</v>
      </c>
      <c r="I468" s="127" t="str">
        <f t="shared" si="106"/>
        <v>Agr ungültig</v>
      </c>
      <c r="J468" s="202" t="str">
        <f t="shared" si="107"/>
        <v>Agr ungültig</v>
      </c>
      <c r="K468" s="197" t="str">
        <f>IF(D_SAV!$C468&lt;=2005,"ja","nein")</f>
        <v>ja</v>
      </c>
      <c r="L468" s="201" t="str">
        <f>IFERROR(VLOOKUP(D_SAV!$B468,A_Stammdaten!$I$6:$K$105,3,FALSE),"")</f>
        <v/>
      </c>
      <c r="M468" s="206"/>
      <c r="N468" s="206"/>
      <c r="O468" s="207"/>
      <c r="P468" s="207"/>
      <c r="Q468" s="207"/>
      <c r="R468" s="207"/>
      <c r="S468" s="194">
        <f>IF(V468=0,0,IF(A_Stammdaten!$B$12-$C468&lt;0,0,SUM(D_SAV!P468:Q468)-D_SAV!R468))</f>
        <v>0</v>
      </c>
      <c r="T468" s="207"/>
      <c r="U468" s="194">
        <f t="shared" si="110"/>
        <v>0</v>
      </c>
      <c r="V468" s="240">
        <f>IF(OR($B468=0,$C468=0,$J468=0,$J468="Agr ungültig"),0,IF($J468="keine","keine",IF(A_Stammdaten!$B$12-$C468&lt;0,0,MAX(0,$J468-(A_Stammdaten!$B$12-D_SAV!$C468)))))</f>
        <v>0</v>
      </c>
      <c r="W468" s="167">
        <f t="shared" si="111"/>
        <v>0</v>
      </c>
      <c r="X468" s="167">
        <f t="shared" si="112"/>
        <v>0</v>
      </c>
      <c r="Y468" s="209">
        <v>1</v>
      </c>
      <c r="Z468" s="167">
        <f t="shared" si="113"/>
        <v>0</v>
      </c>
      <c r="AA468" s="167">
        <f t="shared" si="114"/>
        <v>0</v>
      </c>
      <c r="AB468" s="167">
        <f t="shared" si="115"/>
        <v>0</v>
      </c>
      <c r="AC468" s="195">
        <f t="shared" si="108"/>
        <v>0</v>
      </c>
      <c r="AD468" s="192">
        <f t="shared" si="116"/>
        <v>0</v>
      </c>
      <c r="AE468" s="192">
        <f t="shared" si="117"/>
        <v>0</v>
      </c>
      <c r="AF468" s="192">
        <f t="shared" si="118"/>
        <v>0</v>
      </c>
    </row>
    <row r="469" spans="1:32" x14ac:dyDescent="0.25">
      <c r="A469" s="198" t="b">
        <f t="shared" si="109"/>
        <v>0</v>
      </c>
      <c r="B469" s="204"/>
      <c r="C469" s="205"/>
      <c r="D469" s="205"/>
      <c r="E469" s="205"/>
      <c r="F469" s="205"/>
      <c r="G469" s="204"/>
      <c r="H469" s="127" t="str">
        <f t="shared" si="105"/>
        <v>Agr ungültig</v>
      </c>
      <c r="I469" s="127" t="str">
        <f t="shared" si="106"/>
        <v>Agr ungültig</v>
      </c>
      <c r="J469" s="205" t="str">
        <f t="shared" si="107"/>
        <v>Agr ungültig</v>
      </c>
      <c r="K469" s="197" t="str">
        <f>IF(D_SAV!$C469&lt;=2005,"ja","nein")</f>
        <v>ja</v>
      </c>
      <c r="L469" s="204" t="str">
        <f>IFERROR(VLOOKUP(D_SAV!$B469,A_Stammdaten!$I$6:$K$105,3,FALSE),"")</f>
        <v/>
      </c>
      <c r="M469" s="208"/>
      <c r="N469" s="208"/>
      <c r="O469" s="207"/>
      <c r="P469" s="207"/>
      <c r="Q469" s="207"/>
      <c r="R469" s="207"/>
      <c r="S469" s="194">
        <f>IF(V469=0,0,IF(A_Stammdaten!$B$12-$C469&lt;0,0,SUM(D_SAV!P469:Q469)-D_SAV!R469))</f>
        <v>0</v>
      </c>
      <c r="T469" s="207"/>
      <c r="U469" s="194">
        <f t="shared" si="110"/>
        <v>0</v>
      </c>
      <c r="V469" s="240">
        <f>IF(OR($B469=0,$C469=0,$J469=0,$J469="Agr ungültig"),0,IF($J469="keine","keine",IF(A_Stammdaten!$B$12-$C469&lt;0,0,MAX(0,$J469-(A_Stammdaten!$B$12-D_SAV!$C469)))))</f>
        <v>0</v>
      </c>
      <c r="W469" s="167">
        <f t="shared" si="111"/>
        <v>0</v>
      </c>
      <c r="X469" s="167">
        <f t="shared" si="112"/>
        <v>0</v>
      </c>
      <c r="Y469" s="209">
        <v>1</v>
      </c>
      <c r="Z469" s="167">
        <f t="shared" si="113"/>
        <v>0</v>
      </c>
      <c r="AA469" s="167">
        <f t="shared" si="114"/>
        <v>0</v>
      </c>
      <c r="AB469" s="167">
        <f t="shared" si="115"/>
        <v>0</v>
      </c>
      <c r="AC469" s="195">
        <f t="shared" si="108"/>
        <v>0</v>
      </c>
      <c r="AD469" s="192">
        <f t="shared" si="116"/>
        <v>0</v>
      </c>
      <c r="AE469" s="192">
        <f t="shared" si="117"/>
        <v>0</v>
      </c>
      <c r="AF469" s="192">
        <f t="shared" si="118"/>
        <v>0</v>
      </c>
    </row>
    <row r="470" spans="1:32" x14ac:dyDescent="0.25">
      <c r="A470" s="196" t="b">
        <f t="shared" si="109"/>
        <v>0</v>
      </c>
      <c r="B470" s="201"/>
      <c r="C470" s="202"/>
      <c r="D470" s="202"/>
      <c r="E470" s="202"/>
      <c r="F470" s="202"/>
      <c r="G470" s="201"/>
      <c r="H470" s="127" t="str">
        <f t="shared" si="105"/>
        <v>Agr ungültig</v>
      </c>
      <c r="I470" s="127" t="str">
        <f t="shared" si="106"/>
        <v>Agr ungültig</v>
      </c>
      <c r="J470" s="202" t="str">
        <f t="shared" si="107"/>
        <v>Agr ungültig</v>
      </c>
      <c r="K470" s="197" t="str">
        <f>IF(D_SAV!$C470&lt;=2005,"ja","nein")</f>
        <v>ja</v>
      </c>
      <c r="L470" s="201" t="str">
        <f>IFERROR(VLOOKUP(D_SAV!$B470,A_Stammdaten!$I$6:$K$105,3,FALSE),"")</f>
        <v/>
      </c>
      <c r="M470" s="206"/>
      <c r="N470" s="206"/>
      <c r="O470" s="207"/>
      <c r="P470" s="207"/>
      <c r="Q470" s="207"/>
      <c r="R470" s="207"/>
      <c r="S470" s="194">
        <f>IF(V470=0,0,IF(A_Stammdaten!$B$12-$C470&lt;0,0,SUM(D_SAV!P470:Q470)-D_SAV!R470))</f>
        <v>0</v>
      </c>
      <c r="T470" s="207"/>
      <c r="U470" s="194">
        <f t="shared" si="110"/>
        <v>0</v>
      </c>
      <c r="V470" s="240">
        <f>IF(OR($B470=0,$C470=0,$J470=0,$J470="Agr ungültig"),0,IF($J470="keine","keine",IF(A_Stammdaten!$B$12-$C470&lt;0,0,MAX(0,$J470-(A_Stammdaten!$B$12-D_SAV!$C470)))))</f>
        <v>0</v>
      </c>
      <c r="W470" s="167">
        <f t="shared" si="111"/>
        <v>0</v>
      </c>
      <c r="X470" s="167">
        <f t="shared" si="112"/>
        <v>0</v>
      </c>
      <c r="Y470" s="209">
        <v>1</v>
      </c>
      <c r="Z470" s="167">
        <f t="shared" si="113"/>
        <v>0</v>
      </c>
      <c r="AA470" s="167">
        <f t="shared" si="114"/>
        <v>0</v>
      </c>
      <c r="AB470" s="167">
        <f t="shared" si="115"/>
        <v>0</v>
      </c>
      <c r="AC470" s="195">
        <f t="shared" si="108"/>
        <v>0</v>
      </c>
      <c r="AD470" s="192">
        <f t="shared" si="116"/>
        <v>0</v>
      </c>
      <c r="AE470" s="192">
        <f t="shared" si="117"/>
        <v>0</v>
      </c>
      <c r="AF470" s="192">
        <f t="shared" si="118"/>
        <v>0</v>
      </c>
    </row>
    <row r="471" spans="1:32" x14ac:dyDescent="0.25">
      <c r="A471" s="196" t="b">
        <f t="shared" si="109"/>
        <v>0</v>
      </c>
      <c r="B471" s="201"/>
      <c r="C471" s="202"/>
      <c r="D471" s="202"/>
      <c r="E471" s="202"/>
      <c r="F471" s="202"/>
      <c r="G471" s="201"/>
      <c r="H471" s="127" t="str">
        <f t="shared" si="105"/>
        <v>Agr ungültig</v>
      </c>
      <c r="I471" s="127" t="str">
        <f t="shared" si="106"/>
        <v>Agr ungültig</v>
      </c>
      <c r="J471" s="202" t="str">
        <f t="shared" si="107"/>
        <v>Agr ungültig</v>
      </c>
      <c r="K471" s="197" t="str">
        <f>IF(D_SAV!$C471&lt;=2005,"ja","nein")</f>
        <v>ja</v>
      </c>
      <c r="L471" s="201" t="str">
        <f>IFERROR(VLOOKUP(D_SAV!$B471,A_Stammdaten!$I$6:$K$105,3,FALSE),"")</f>
        <v/>
      </c>
      <c r="M471" s="206"/>
      <c r="N471" s="206"/>
      <c r="O471" s="207"/>
      <c r="P471" s="207"/>
      <c r="Q471" s="207"/>
      <c r="R471" s="207"/>
      <c r="S471" s="194">
        <f>IF(V471=0,0,IF(A_Stammdaten!$B$12-$C471&lt;0,0,SUM(D_SAV!P471:Q471)-D_SAV!R471))</f>
        <v>0</v>
      </c>
      <c r="T471" s="207"/>
      <c r="U471" s="194">
        <f t="shared" si="110"/>
        <v>0</v>
      </c>
      <c r="V471" s="240">
        <f>IF(OR($B471=0,$C471=0,$J471=0,$J471="Agr ungültig"),0,IF($J471="keine","keine",IF(A_Stammdaten!$B$12-$C471&lt;0,0,MAX(0,$J471-(A_Stammdaten!$B$12-D_SAV!$C471)))))</f>
        <v>0</v>
      </c>
      <c r="W471" s="167">
        <f t="shared" si="111"/>
        <v>0</v>
      </c>
      <c r="X471" s="167">
        <f t="shared" si="112"/>
        <v>0</v>
      </c>
      <c r="Y471" s="209">
        <v>1</v>
      </c>
      <c r="Z471" s="167">
        <f t="shared" si="113"/>
        <v>0</v>
      </c>
      <c r="AA471" s="167">
        <f t="shared" si="114"/>
        <v>0</v>
      </c>
      <c r="AB471" s="167">
        <f t="shared" si="115"/>
        <v>0</v>
      </c>
      <c r="AC471" s="195">
        <f t="shared" si="108"/>
        <v>0</v>
      </c>
      <c r="AD471" s="192">
        <f t="shared" si="116"/>
        <v>0</v>
      </c>
      <c r="AE471" s="192">
        <f t="shared" si="117"/>
        <v>0</v>
      </c>
      <c r="AF471" s="192">
        <f t="shared" si="118"/>
        <v>0</v>
      </c>
    </row>
    <row r="472" spans="1:32" x14ac:dyDescent="0.25">
      <c r="A472" s="198" t="b">
        <f t="shared" si="109"/>
        <v>0</v>
      </c>
      <c r="B472" s="204"/>
      <c r="C472" s="205"/>
      <c r="D472" s="205"/>
      <c r="E472" s="205"/>
      <c r="F472" s="205"/>
      <c r="G472" s="204"/>
      <c r="H472" s="127" t="str">
        <f t="shared" si="105"/>
        <v>Agr ungültig</v>
      </c>
      <c r="I472" s="127" t="str">
        <f t="shared" si="106"/>
        <v>Agr ungültig</v>
      </c>
      <c r="J472" s="205" t="str">
        <f t="shared" si="107"/>
        <v>Agr ungültig</v>
      </c>
      <c r="K472" s="197" t="str">
        <f>IF(D_SAV!$C472&lt;=2005,"ja","nein")</f>
        <v>ja</v>
      </c>
      <c r="L472" s="204" t="str">
        <f>IFERROR(VLOOKUP(D_SAV!$B472,A_Stammdaten!$I$6:$K$105,3,FALSE),"")</f>
        <v/>
      </c>
      <c r="M472" s="208"/>
      <c r="N472" s="208"/>
      <c r="O472" s="207"/>
      <c r="P472" s="207"/>
      <c r="Q472" s="207"/>
      <c r="R472" s="207"/>
      <c r="S472" s="194">
        <f>IF(V472=0,0,IF(A_Stammdaten!$B$12-$C472&lt;0,0,SUM(D_SAV!P472:Q472)-D_SAV!R472))</f>
        <v>0</v>
      </c>
      <c r="T472" s="207"/>
      <c r="U472" s="194">
        <f t="shared" si="110"/>
        <v>0</v>
      </c>
      <c r="V472" s="240">
        <f>IF(OR($B472=0,$C472=0,$J472=0,$J472="Agr ungültig"),0,IF($J472="keine","keine",IF(A_Stammdaten!$B$12-$C472&lt;0,0,MAX(0,$J472-(A_Stammdaten!$B$12-D_SAV!$C472)))))</f>
        <v>0</v>
      </c>
      <c r="W472" s="167">
        <f t="shared" si="111"/>
        <v>0</v>
      </c>
      <c r="X472" s="167">
        <f t="shared" si="112"/>
        <v>0</v>
      </c>
      <c r="Y472" s="209">
        <v>1</v>
      </c>
      <c r="Z472" s="167">
        <f t="shared" si="113"/>
        <v>0</v>
      </c>
      <c r="AA472" s="167">
        <f t="shared" si="114"/>
        <v>0</v>
      </c>
      <c r="AB472" s="167">
        <f t="shared" si="115"/>
        <v>0</v>
      </c>
      <c r="AC472" s="195">
        <f t="shared" si="108"/>
        <v>0</v>
      </c>
      <c r="AD472" s="192">
        <f t="shared" si="116"/>
        <v>0</v>
      </c>
      <c r="AE472" s="192">
        <f t="shared" si="117"/>
        <v>0</v>
      </c>
      <c r="AF472" s="192">
        <f t="shared" si="118"/>
        <v>0</v>
      </c>
    </row>
    <row r="473" spans="1:32" x14ac:dyDescent="0.25">
      <c r="A473" s="196" t="b">
        <f t="shared" si="109"/>
        <v>0</v>
      </c>
      <c r="B473" s="201"/>
      <c r="C473" s="202"/>
      <c r="D473" s="202"/>
      <c r="E473" s="202"/>
      <c r="F473" s="202"/>
      <c r="G473" s="201"/>
      <c r="H473" s="127" t="str">
        <f t="shared" si="105"/>
        <v>Agr ungültig</v>
      </c>
      <c r="I473" s="127" t="str">
        <f t="shared" si="106"/>
        <v>Agr ungültig</v>
      </c>
      <c r="J473" s="202" t="str">
        <f t="shared" si="107"/>
        <v>Agr ungültig</v>
      </c>
      <c r="K473" s="197" t="str">
        <f>IF(D_SAV!$C473&lt;=2005,"ja","nein")</f>
        <v>ja</v>
      </c>
      <c r="L473" s="201" t="str">
        <f>IFERROR(VLOOKUP(D_SAV!$B473,A_Stammdaten!$I$6:$K$105,3,FALSE),"")</f>
        <v/>
      </c>
      <c r="M473" s="206"/>
      <c r="N473" s="206"/>
      <c r="O473" s="207"/>
      <c r="P473" s="207"/>
      <c r="Q473" s="207"/>
      <c r="R473" s="207"/>
      <c r="S473" s="194">
        <f>IF(V473=0,0,IF(A_Stammdaten!$B$12-$C473&lt;0,0,SUM(D_SAV!P473:Q473)-D_SAV!R473))</f>
        <v>0</v>
      </c>
      <c r="T473" s="207"/>
      <c r="U473" s="194">
        <f t="shared" si="110"/>
        <v>0</v>
      </c>
      <c r="V473" s="240">
        <f>IF(OR($B473=0,$C473=0,$J473=0,$J473="Agr ungültig"),0,IF($J473="keine","keine",IF(A_Stammdaten!$B$12-$C473&lt;0,0,MAX(0,$J473-(A_Stammdaten!$B$12-D_SAV!$C473)))))</f>
        <v>0</v>
      </c>
      <c r="W473" s="167">
        <f t="shared" si="111"/>
        <v>0</v>
      </c>
      <c r="X473" s="167">
        <f t="shared" si="112"/>
        <v>0</v>
      </c>
      <c r="Y473" s="209">
        <v>1</v>
      </c>
      <c r="Z473" s="167">
        <f t="shared" si="113"/>
        <v>0</v>
      </c>
      <c r="AA473" s="167">
        <f t="shared" si="114"/>
        <v>0</v>
      </c>
      <c r="AB473" s="167">
        <f t="shared" si="115"/>
        <v>0</v>
      </c>
      <c r="AC473" s="195">
        <f t="shared" si="108"/>
        <v>0</v>
      </c>
      <c r="AD473" s="192">
        <f t="shared" si="116"/>
        <v>0</v>
      </c>
      <c r="AE473" s="192">
        <f t="shared" si="117"/>
        <v>0</v>
      </c>
      <c r="AF473" s="192">
        <f t="shared" si="118"/>
        <v>0</v>
      </c>
    </row>
    <row r="474" spans="1:32" x14ac:dyDescent="0.25">
      <c r="A474" s="196" t="b">
        <f t="shared" si="109"/>
        <v>0</v>
      </c>
      <c r="B474" s="201"/>
      <c r="C474" s="202"/>
      <c r="D474" s="202"/>
      <c r="E474" s="202"/>
      <c r="F474" s="202"/>
      <c r="G474" s="201"/>
      <c r="H474" s="127" t="str">
        <f t="shared" si="105"/>
        <v>Agr ungültig</v>
      </c>
      <c r="I474" s="127" t="str">
        <f t="shared" si="106"/>
        <v>Agr ungültig</v>
      </c>
      <c r="J474" s="202" t="str">
        <f t="shared" si="107"/>
        <v>Agr ungültig</v>
      </c>
      <c r="K474" s="197" t="str">
        <f>IF(D_SAV!$C474&lt;=2005,"ja","nein")</f>
        <v>ja</v>
      </c>
      <c r="L474" s="201" t="str">
        <f>IFERROR(VLOOKUP(D_SAV!$B474,A_Stammdaten!$I$6:$K$105,3,FALSE),"")</f>
        <v/>
      </c>
      <c r="M474" s="206"/>
      <c r="N474" s="206"/>
      <c r="O474" s="207"/>
      <c r="P474" s="207"/>
      <c r="Q474" s="207"/>
      <c r="R474" s="207"/>
      <c r="S474" s="194">
        <f>IF(V474=0,0,IF(A_Stammdaten!$B$12-$C474&lt;0,0,SUM(D_SAV!P474:Q474)-D_SAV!R474))</f>
        <v>0</v>
      </c>
      <c r="T474" s="207"/>
      <c r="U474" s="194">
        <f t="shared" si="110"/>
        <v>0</v>
      </c>
      <c r="V474" s="240">
        <f>IF(OR($B474=0,$C474=0,$J474=0,$J474="Agr ungültig"),0,IF($J474="keine","keine",IF(A_Stammdaten!$B$12-$C474&lt;0,0,MAX(0,$J474-(A_Stammdaten!$B$12-D_SAV!$C474)))))</f>
        <v>0</v>
      </c>
      <c r="W474" s="167">
        <f t="shared" si="111"/>
        <v>0</v>
      </c>
      <c r="X474" s="167">
        <f t="shared" si="112"/>
        <v>0</v>
      </c>
      <c r="Y474" s="209">
        <v>1</v>
      </c>
      <c r="Z474" s="167">
        <f t="shared" si="113"/>
        <v>0</v>
      </c>
      <c r="AA474" s="167">
        <f t="shared" si="114"/>
        <v>0</v>
      </c>
      <c r="AB474" s="167">
        <f t="shared" si="115"/>
        <v>0</v>
      </c>
      <c r="AC474" s="195">
        <f t="shared" si="108"/>
        <v>0</v>
      </c>
      <c r="AD474" s="192">
        <f t="shared" si="116"/>
        <v>0</v>
      </c>
      <c r="AE474" s="192">
        <f t="shared" si="117"/>
        <v>0</v>
      </c>
      <c r="AF474" s="192">
        <f t="shared" si="118"/>
        <v>0</v>
      </c>
    </row>
    <row r="475" spans="1:32" x14ac:dyDescent="0.25">
      <c r="A475" s="198" t="b">
        <f t="shared" si="109"/>
        <v>0</v>
      </c>
      <c r="B475" s="204"/>
      <c r="C475" s="205"/>
      <c r="D475" s="205"/>
      <c r="E475" s="205"/>
      <c r="F475" s="205"/>
      <c r="G475" s="204"/>
      <c r="H475" s="127" t="str">
        <f t="shared" si="105"/>
        <v>Agr ungültig</v>
      </c>
      <c r="I475" s="127" t="str">
        <f t="shared" si="106"/>
        <v>Agr ungültig</v>
      </c>
      <c r="J475" s="205" t="str">
        <f t="shared" si="107"/>
        <v>Agr ungültig</v>
      </c>
      <c r="K475" s="197" t="str">
        <f>IF(D_SAV!$C475&lt;=2005,"ja","nein")</f>
        <v>ja</v>
      </c>
      <c r="L475" s="204" t="str">
        <f>IFERROR(VLOOKUP(D_SAV!$B475,A_Stammdaten!$I$6:$K$105,3,FALSE),"")</f>
        <v/>
      </c>
      <c r="M475" s="208"/>
      <c r="N475" s="208"/>
      <c r="O475" s="207"/>
      <c r="P475" s="207"/>
      <c r="Q475" s="207"/>
      <c r="R475" s="207"/>
      <c r="S475" s="194">
        <f>IF(V475=0,0,IF(A_Stammdaten!$B$12-$C475&lt;0,0,SUM(D_SAV!P475:Q475)-D_SAV!R475))</f>
        <v>0</v>
      </c>
      <c r="T475" s="207"/>
      <c r="U475" s="194">
        <f t="shared" si="110"/>
        <v>0</v>
      </c>
      <c r="V475" s="240">
        <f>IF(OR($B475=0,$C475=0,$J475=0,$J475="Agr ungültig"),0,IF($J475="keine","keine",IF(A_Stammdaten!$B$12-$C475&lt;0,0,MAX(0,$J475-(A_Stammdaten!$B$12-D_SAV!$C475)))))</f>
        <v>0</v>
      </c>
      <c r="W475" s="167">
        <f t="shared" si="111"/>
        <v>0</v>
      </c>
      <c r="X475" s="167">
        <f t="shared" si="112"/>
        <v>0</v>
      </c>
      <c r="Y475" s="209">
        <v>1</v>
      </c>
      <c r="Z475" s="167">
        <f t="shared" si="113"/>
        <v>0</v>
      </c>
      <c r="AA475" s="167">
        <f t="shared" si="114"/>
        <v>0</v>
      </c>
      <c r="AB475" s="167">
        <f t="shared" si="115"/>
        <v>0</v>
      </c>
      <c r="AC475" s="195">
        <f t="shared" si="108"/>
        <v>0</v>
      </c>
      <c r="AD475" s="192">
        <f t="shared" si="116"/>
        <v>0</v>
      </c>
      <c r="AE475" s="192">
        <f t="shared" si="117"/>
        <v>0</v>
      </c>
      <c r="AF475" s="192">
        <f t="shared" si="118"/>
        <v>0</v>
      </c>
    </row>
    <row r="476" spans="1:32" x14ac:dyDescent="0.25">
      <c r="A476" s="196" t="b">
        <f t="shared" si="109"/>
        <v>0</v>
      </c>
      <c r="B476" s="201"/>
      <c r="C476" s="202"/>
      <c r="D476" s="202"/>
      <c r="E476" s="202"/>
      <c r="F476" s="202"/>
      <c r="G476" s="201"/>
      <c r="H476" s="127" t="str">
        <f t="shared" si="105"/>
        <v>Agr ungültig</v>
      </c>
      <c r="I476" s="127" t="str">
        <f t="shared" si="106"/>
        <v>Agr ungültig</v>
      </c>
      <c r="J476" s="202" t="str">
        <f t="shared" si="107"/>
        <v>Agr ungültig</v>
      </c>
      <c r="K476" s="197" t="str">
        <f>IF(D_SAV!$C476&lt;=2005,"ja","nein")</f>
        <v>ja</v>
      </c>
      <c r="L476" s="201" t="str">
        <f>IFERROR(VLOOKUP(D_SAV!$B476,A_Stammdaten!$I$6:$K$105,3,FALSE),"")</f>
        <v/>
      </c>
      <c r="M476" s="206"/>
      <c r="N476" s="206"/>
      <c r="O476" s="207"/>
      <c r="P476" s="207"/>
      <c r="Q476" s="207"/>
      <c r="R476" s="207"/>
      <c r="S476" s="194">
        <f>IF(V476=0,0,IF(A_Stammdaten!$B$12-$C476&lt;0,0,SUM(D_SAV!P476:Q476)-D_SAV!R476))</f>
        <v>0</v>
      </c>
      <c r="T476" s="207"/>
      <c r="U476" s="194">
        <f t="shared" si="110"/>
        <v>0</v>
      </c>
      <c r="V476" s="240">
        <f>IF(OR($B476=0,$C476=0,$J476=0,$J476="Agr ungültig"),0,IF($J476="keine","keine",IF(A_Stammdaten!$B$12-$C476&lt;0,0,MAX(0,$J476-(A_Stammdaten!$B$12-D_SAV!$C476)))))</f>
        <v>0</v>
      </c>
      <c r="W476" s="167">
        <f t="shared" si="111"/>
        <v>0</v>
      </c>
      <c r="X476" s="167">
        <f t="shared" si="112"/>
        <v>0</v>
      </c>
      <c r="Y476" s="209">
        <v>1</v>
      </c>
      <c r="Z476" s="167">
        <f t="shared" si="113"/>
        <v>0</v>
      </c>
      <c r="AA476" s="167">
        <f t="shared" si="114"/>
        <v>0</v>
      </c>
      <c r="AB476" s="167">
        <f t="shared" si="115"/>
        <v>0</v>
      </c>
      <c r="AC476" s="195">
        <f t="shared" si="108"/>
        <v>0</v>
      </c>
      <c r="AD476" s="192">
        <f t="shared" si="116"/>
        <v>0</v>
      </c>
      <c r="AE476" s="192">
        <f t="shared" si="117"/>
        <v>0</v>
      </c>
      <c r="AF476" s="192">
        <f t="shared" si="118"/>
        <v>0</v>
      </c>
    </row>
    <row r="477" spans="1:32" x14ac:dyDescent="0.25">
      <c r="A477" s="196" t="b">
        <f t="shared" si="109"/>
        <v>0</v>
      </c>
      <c r="B477" s="201"/>
      <c r="C477" s="202"/>
      <c r="D477" s="202"/>
      <c r="E477" s="202"/>
      <c r="F477" s="202"/>
      <c r="G477" s="201"/>
      <c r="H477" s="127" t="str">
        <f t="shared" si="105"/>
        <v>Agr ungültig</v>
      </c>
      <c r="I477" s="127" t="str">
        <f t="shared" si="106"/>
        <v>Agr ungültig</v>
      </c>
      <c r="J477" s="202" t="str">
        <f t="shared" si="107"/>
        <v>Agr ungültig</v>
      </c>
      <c r="K477" s="197" t="str">
        <f>IF(D_SAV!$C477&lt;=2005,"ja","nein")</f>
        <v>ja</v>
      </c>
      <c r="L477" s="201" t="str">
        <f>IFERROR(VLOOKUP(D_SAV!$B477,A_Stammdaten!$I$6:$K$105,3,FALSE),"")</f>
        <v/>
      </c>
      <c r="M477" s="206"/>
      <c r="N477" s="206"/>
      <c r="O477" s="207"/>
      <c r="P477" s="207"/>
      <c r="Q477" s="207"/>
      <c r="R477" s="207"/>
      <c r="S477" s="194">
        <f>IF(V477=0,0,IF(A_Stammdaten!$B$12-$C477&lt;0,0,SUM(D_SAV!P477:Q477)-D_SAV!R477))</f>
        <v>0</v>
      </c>
      <c r="T477" s="207"/>
      <c r="U477" s="194">
        <f t="shared" si="110"/>
        <v>0</v>
      </c>
      <c r="V477" s="240">
        <f>IF(OR($B477=0,$C477=0,$J477=0,$J477="Agr ungültig"),0,IF($J477="keine","keine",IF(A_Stammdaten!$B$12-$C477&lt;0,0,MAX(0,$J477-(A_Stammdaten!$B$12-D_SAV!$C477)))))</f>
        <v>0</v>
      </c>
      <c r="W477" s="167">
        <f t="shared" si="111"/>
        <v>0</v>
      </c>
      <c r="X477" s="167">
        <f t="shared" si="112"/>
        <v>0</v>
      </c>
      <c r="Y477" s="209">
        <v>1</v>
      </c>
      <c r="Z477" s="167">
        <f t="shared" si="113"/>
        <v>0</v>
      </c>
      <c r="AA477" s="167">
        <f t="shared" si="114"/>
        <v>0</v>
      </c>
      <c r="AB477" s="167">
        <f t="shared" si="115"/>
        <v>0</v>
      </c>
      <c r="AC477" s="195">
        <f t="shared" si="108"/>
        <v>0</v>
      </c>
      <c r="AD477" s="192">
        <f t="shared" si="116"/>
        <v>0</v>
      </c>
      <c r="AE477" s="192">
        <f t="shared" si="117"/>
        <v>0</v>
      </c>
      <c r="AF477" s="192">
        <f t="shared" si="118"/>
        <v>0</v>
      </c>
    </row>
    <row r="478" spans="1:32" x14ac:dyDescent="0.25">
      <c r="A478" s="198" t="b">
        <f t="shared" si="109"/>
        <v>0</v>
      </c>
      <c r="B478" s="204"/>
      <c r="C478" s="205"/>
      <c r="D478" s="205"/>
      <c r="E478" s="205"/>
      <c r="F478" s="205"/>
      <c r="G478" s="204"/>
      <c r="H478" s="127" t="str">
        <f t="shared" si="105"/>
        <v>Agr ungültig</v>
      </c>
      <c r="I478" s="127" t="str">
        <f t="shared" si="106"/>
        <v>Agr ungültig</v>
      </c>
      <c r="J478" s="205" t="str">
        <f t="shared" si="107"/>
        <v>Agr ungültig</v>
      </c>
      <c r="K478" s="197" t="str">
        <f>IF(D_SAV!$C478&lt;=2005,"ja","nein")</f>
        <v>ja</v>
      </c>
      <c r="L478" s="204" t="str">
        <f>IFERROR(VLOOKUP(D_SAV!$B478,A_Stammdaten!$I$6:$K$105,3,FALSE),"")</f>
        <v/>
      </c>
      <c r="M478" s="208"/>
      <c r="N478" s="208"/>
      <c r="O478" s="207"/>
      <c r="P478" s="207"/>
      <c r="Q478" s="207"/>
      <c r="R478" s="207"/>
      <c r="S478" s="194">
        <f>IF(V478=0,0,IF(A_Stammdaten!$B$12-$C478&lt;0,0,SUM(D_SAV!P478:Q478)-D_SAV!R478))</f>
        <v>0</v>
      </c>
      <c r="T478" s="207"/>
      <c r="U478" s="194">
        <f t="shared" si="110"/>
        <v>0</v>
      </c>
      <c r="V478" s="240">
        <f>IF(OR($B478=0,$C478=0,$J478=0,$J478="Agr ungültig"),0,IF($J478="keine","keine",IF(A_Stammdaten!$B$12-$C478&lt;0,0,MAX(0,$J478-(A_Stammdaten!$B$12-D_SAV!$C478)))))</f>
        <v>0</v>
      </c>
      <c r="W478" s="167">
        <f t="shared" si="111"/>
        <v>0</v>
      </c>
      <c r="X478" s="167">
        <f t="shared" si="112"/>
        <v>0</v>
      </c>
      <c r="Y478" s="209">
        <v>1</v>
      </c>
      <c r="Z478" s="167">
        <f t="shared" si="113"/>
        <v>0</v>
      </c>
      <c r="AA478" s="167">
        <f t="shared" si="114"/>
        <v>0</v>
      </c>
      <c r="AB478" s="167">
        <f t="shared" si="115"/>
        <v>0</v>
      </c>
      <c r="AC478" s="195">
        <f t="shared" si="108"/>
        <v>0</v>
      </c>
      <c r="AD478" s="192">
        <f t="shared" si="116"/>
        <v>0</v>
      </c>
      <c r="AE478" s="192">
        <f t="shared" si="117"/>
        <v>0</v>
      </c>
      <c r="AF478" s="192">
        <f t="shared" si="118"/>
        <v>0</v>
      </c>
    </row>
    <row r="479" spans="1:32" x14ac:dyDescent="0.25">
      <c r="A479" s="196" t="b">
        <f t="shared" si="109"/>
        <v>0</v>
      </c>
      <c r="B479" s="201"/>
      <c r="C479" s="202"/>
      <c r="D479" s="202"/>
      <c r="E479" s="202"/>
      <c r="F479" s="202"/>
      <c r="G479" s="201"/>
      <c r="H479" s="127" t="str">
        <f t="shared" si="105"/>
        <v>Agr ungültig</v>
      </c>
      <c r="I479" s="127" t="str">
        <f t="shared" si="106"/>
        <v>Agr ungültig</v>
      </c>
      <c r="J479" s="202" t="str">
        <f t="shared" si="107"/>
        <v>Agr ungültig</v>
      </c>
      <c r="K479" s="197" t="str">
        <f>IF(D_SAV!$C479&lt;=2005,"ja","nein")</f>
        <v>ja</v>
      </c>
      <c r="L479" s="201" t="str">
        <f>IFERROR(VLOOKUP(D_SAV!$B479,A_Stammdaten!$I$6:$K$105,3,FALSE),"")</f>
        <v/>
      </c>
      <c r="M479" s="206"/>
      <c r="N479" s="206"/>
      <c r="O479" s="207"/>
      <c r="P479" s="207"/>
      <c r="Q479" s="207"/>
      <c r="R479" s="207"/>
      <c r="S479" s="194">
        <f>IF(V479=0,0,IF(A_Stammdaten!$B$12-$C479&lt;0,0,SUM(D_SAV!P479:Q479)-D_SAV!R479))</f>
        <v>0</v>
      </c>
      <c r="T479" s="207"/>
      <c r="U479" s="194">
        <f t="shared" si="110"/>
        <v>0</v>
      </c>
      <c r="V479" s="240">
        <f>IF(OR($B479=0,$C479=0,$J479=0,$J479="Agr ungültig"),0,IF($J479="keine","keine",IF(A_Stammdaten!$B$12-$C479&lt;0,0,MAX(0,$J479-(A_Stammdaten!$B$12-D_SAV!$C479)))))</f>
        <v>0</v>
      </c>
      <c r="W479" s="167">
        <f t="shared" si="111"/>
        <v>0</v>
      </c>
      <c r="X479" s="167">
        <f t="shared" si="112"/>
        <v>0</v>
      </c>
      <c r="Y479" s="209">
        <v>1</v>
      </c>
      <c r="Z479" s="167">
        <f t="shared" si="113"/>
        <v>0</v>
      </c>
      <c r="AA479" s="167">
        <f t="shared" si="114"/>
        <v>0</v>
      </c>
      <c r="AB479" s="167">
        <f t="shared" si="115"/>
        <v>0</v>
      </c>
      <c r="AC479" s="195">
        <f t="shared" si="108"/>
        <v>0</v>
      </c>
      <c r="AD479" s="192">
        <f t="shared" si="116"/>
        <v>0</v>
      </c>
      <c r="AE479" s="192">
        <f t="shared" si="117"/>
        <v>0</v>
      </c>
      <c r="AF479" s="192">
        <f t="shared" si="118"/>
        <v>0</v>
      </c>
    </row>
    <row r="480" spans="1:32" x14ac:dyDescent="0.25">
      <c r="A480" s="196" t="b">
        <f t="shared" si="109"/>
        <v>0</v>
      </c>
      <c r="B480" s="201"/>
      <c r="C480" s="202"/>
      <c r="D480" s="202"/>
      <c r="E480" s="202"/>
      <c r="F480" s="202"/>
      <c r="G480" s="201"/>
      <c r="H480" s="127" t="str">
        <f t="shared" si="105"/>
        <v>Agr ungültig</v>
      </c>
      <c r="I480" s="127" t="str">
        <f t="shared" si="106"/>
        <v>Agr ungültig</v>
      </c>
      <c r="J480" s="202" t="str">
        <f t="shared" si="107"/>
        <v>Agr ungültig</v>
      </c>
      <c r="K480" s="197" t="str">
        <f>IF(D_SAV!$C480&lt;=2005,"ja","nein")</f>
        <v>ja</v>
      </c>
      <c r="L480" s="201" t="str">
        <f>IFERROR(VLOOKUP(D_SAV!$B480,A_Stammdaten!$I$6:$K$105,3,FALSE),"")</f>
        <v/>
      </c>
      <c r="M480" s="206"/>
      <c r="N480" s="206"/>
      <c r="O480" s="207"/>
      <c r="P480" s="207"/>
      <c r="Q480" s="207"/>
      <c r="R480" s="207"/>
      <c r="S480" s="194">
        <f>IF(V480=0,0,IF(A_Stammdaten!$B$12-$C480&lt;0,0,SUM(D_SAV!P480:Q480)-D_SAV!R480))</f>
        <v>0</v>
      </c>
      <c r="T480" s="207"/>
      <c r="U480" s="194">
        <f t="shared" si="110"/>
        <v>0</v>
      </c>
      <c r="V480" s="240">
        <f>IF(OR($B480=0,$C480=0,$J480=0,$J480="Agr ungültig"),0,IF($J480="keine","keine",IF(A_Stammdaten!$B$12-$C480&lt;0,0,MAX(0,$J480-(A_Stammdaten!$B$12-D_SAV!$C480)))))</f>
        <v>0</v>
      </c>
      <c r="W480" s="167">
        <f t="shared" si="111"/>
        <v>0</v>
      </c>
      <c r="X480" s="167">
        <f t="shared" si="112"/>
        <v>0</v>
      </c>
      <c r="Y480" s="209">
        <v>1</v>
      </c>
      <c r="Z480" s="167">
        <f t="shared" si="113"/>
        <v>0</v>
      </c>
      <c r="AA480" s="167">
        <f t="shared" si="114"/>
        <v>0</v>
      </c>
      <c r="AB480" s="167">
        <f t="shared" si="115"/>
        <v>0</v>
      </c>
      <c r="AC480" s="195">
        <f t="shared" si="108"/>
        <v>0</v>
      </c>
      <c r="AD480" s="192">
        <f t="shared" si="116"/>
        <v>0</v>
      </c>
      <c r="AE480" s="192">
        <f t="shared" si="117"/>
        <v>0</v>
      </c>
      <c r="AF480" s="192">
        <f t="shared" si="118"/>
        <v>0</v>
      </c>
    </row>
    <row r="481" spans="1:32" x14ac:dyDescent="0.25">
      <c r="A481" s="198" t="b">
        <f t="shared" si="109"/>
        <v>0</v>
      </c>
      <c r="B481" s="204"/>
      <c r="C481" s="205"/>
      <c r="D481" s="205"/>
      <c r="E481" s="205"/>
      <c r="F481" s="205"/>
      <c r="G481" s="204"/>
      <c r="H481" s="127" t="str">
        <f t="shared" si="105"/>
        <v>Agr ungültig</v>
      </c>
      <c r="I481" s="127" t="str">
        <f t="shared" si="106"/>
        <v>Agr ungültig</v>
      </c>
      <c r="J481" s="205" t="str">
        <f t="shared" si="107"/>
        <v>Agr ungültig</v>
      </c>
      <c r="K481" s="197" t="str">
        <f>IF(D_SAV!$C481&lt;=2005,"ja","nein")</f>
        <v>ja</v>
      </c>
      <c r="L481" s="204" t="str">
        <f>IFERROR(VLOOKUP(D_SAV!$B481,A_Stammdaten!$I$6:$K$105,3,FALSE),"")</f>
        <v/>
      </c>
      <c r="M481" s="208"/>
      <c r="N481" s="208"/>
      <c r="O481" s="207"/>
      <c r="P481" s="207"/>
      <c r="Q481" s="207"/>
      <c r="R481" s="207"/>
      <c r="S481" s="194">
        <f>IF(V481=0,0,IF(A_Stammdaten!$B$12-$C481&lt;0,0,SUM(D_SAV!P481:Q481)-D_SAV!R481))</f>
        <v>0</v>
      </c>
      <c r="T481" s="207"/>
      <c r="U481" s="194">
        <f t="shared" si="110"/>
        <v>0</v>
      </c>
      <c r="V481" s="240">
        <f>IF(OR($B481=0,$C481=0,$J481=0,$J481="Agr ungültig"),0,IF($J481="keine","keine",IF(A_Stammdaten!$B$12-$C481&lt;0,0,MAX(0,$J481-(A_Stammdaten!$B$12-D_SAV!$C481)))))</f>
        <v>0</v>
      </c>
      <c r="W481" s="167">
        <f t="shared" si="111"/>
        <v>0</v>
      </c>
      <c r="X481" s="167">
        <f t="shared" si="112"/>
        <v>0</v>
      </c>
      <c r="Y481" s="209">
        <v>1</v>
      </c>
      <c r="Z481" s="167">
        <f t="shared" si="113"/>
        <v>0</v>
      </c>
      <c r="AA481" s="167">
        <f t="shared" si="114"/>
        <v>0</v>
      </c>
      <c r="AB481" s="167">
        <f t="shared" si="115"/>
        <v>0</v>
      </c>
      <c r="AC481" s="195">
        <f t="shared" si="108"/>
        <v>0</v>
      </c>
      <c r="AD481" s="192">
        <f t="shared" si="116"/>
        <v>0</v>
      </c>
      <c r="AE481" s="192">
        <f t="shared" si="117"/>
        <v>0</v>
      </c>
      <c r="AF481" s="192">
        <f t="shared" si="118"/>
        <v>0</v>
      </c>
    </row>
    <row r="482" spans="1:32" x14ac:dyDescent="0.25">
      <c r="A482" s="196" t="b">
        <f t="shared" si="109"/>
        <v>0</v>
      </c>
      <c r="B482" s="201"/>
      <c r="C482" s="202"/>
      <c r="D482" s="202"/>
      <c r="E482" s="202"/>
      <c r="F482" s="202"/>
      <c r="G482" s="201"/>
      <c r="H482" s="127" t="str">
        <f t="shared" si="105"/>
        <v>Agr ungültig</v>
      </c>
      <c r="I482" s="127" t="str">
        <f t="shared" si="106"/>
        <v>Agr ungültig</v>
      </c>
      <c r="J482" s="202" t="str">
        <f t="shared" si="107"/>
        <v>Agr ungültig</v>
      </c>
      <c r="K482" s="197" t="str">
        <f>IF(D_SAV!$C482&lt;=2005,"ja","nein")</f>
        <v>ja</v>
      </c>
      <c r="L482" s="201" t="str">
        <f>IFERROR(VLOOKUP(D_SAV!$B482,A_Stammdaten!$I$6:$K$105,3,FALSE),"")</f>
        <v/>
      </c>
      <c r="M482" s="206"/>
      <c r="N482" s="206"/>
      <c r="O482" s="207"/>
      <c r="P482" s="207"/>
      <c r="Q482" s="207"/>
      <c r="R482" s="207"/>
      <c r="S482" s="194">
        <f>IF(V482=0,0,IF(A_Stammdaten!$B$12-$C482&lt;0,0,SUM(D_SAV!P482:Q482)-D_SAV!R482))</f>
        <v>0</v>
      </c>
      <c r="T482" s="207"/>
      <c r="U482" s="194">
        <f t="shared" si="110"/>
        <v>0</v>
      </c>
      <c r="V482" s="240">
        <f>IF(OR($B482=0,$C482=0,$J482=0,$J482="Agr ungültig"),0,IF($J482="keine","keine",IF(A_Stammdaten!$B$12-$C482&lt;0,0,MAX(0,$J482-(A_Stammdaten!$B$12-D_SAV!$C482)))))</f>
        <v>0</v>
      </c>
      <c r="W482" s="167">
        <f t="shared" si="111"/>
        <v>0</v>
      </c>
      <c r="X482" s="167">
        <f t="shared" si="112"/>
        <v>0</v>
      </c>
      <c r="Y482" s="209">
        <v>1</v>
      </c>
      <c r="Z482" s="167">
        <f t="shared" si="113"/>
        <v>0</v>
      </c>
      <c r="AA482" s="167">
        <f t="shared" si="114"/>
        <v>0</v>
      </c>
      <c r="AB482" s="167">
        <f t="shared" si="115"/>
        <v>0</v>
      </c>
      <c r="AC482" s="195">
        <f t="shared" si="108"/>
        <v>0</v>
      </c>
      <c r="AD482" s="192">
        <f t="shared" si="116"/>
        <v>0</v>
      </c>
      <c r="AE482" s="192">
        <f t="shared" si="117"/>
        <v>0</v>
      </c>
      <c r="AF482" s="192">
        <f t="shared" si="118"/>
        <v>0</v>
      </c>
    </row>
    <row r="483" spans="1:32" x14ac:dyDescent="0.25">
      <c r="A483" s="196" t="b">
        <f t="shared" si="109"/>
        <v>0</v>
      </c>
      <c r="B483" s="201"/>
      <c r="C483" s="202"/>
      <c r="D483" s="202"/>
      <c r="E483" s="202"/>
      <c r="F483" s="202"/>
      <c r="G483" s="201"/>
      <c r="H483" s="127" t="str">
        <f t="shared" si="105"/>
        <v>Agr ungültig</v>
      </c>
      <c r="I483" s="127" t="str">
        <f t="shared" si="106"/>
        <v>Agr ungültig</v>
      </c>
      <c r="J483" s="202" t="str">
        <f t="shared" si="107"/>
        <v>Agr ungültig</v>
      </c>
      <c r="K483" s="197" t="str">
        <f>IF(D_SAV!$C483&lt;=2005,"ja","nein")</f>
        <v>ja</v>
      </c>
      <c r="L483" s="201" t="str">
        <f>IFERROR(VLOOKUP(D_SAV!$B483,A_Stammdaten!$I$6:$K$105,3,FALSE),"")</f>
        <v/>
      </c>
      <c r="M483" s="206"/>
      <c r="N483" s="206"/>
      <c r="O483" s="207"/>
      <c r="P483" s="207"/>
      <c r="Q483" s="207"/>
      <c r="R483" s="207"/>
      <c r="S483" s="194">
        <f>IF(V483=0,0,IF(A_Stammdaten!$B$12-$C483&lt;0,0,SUM(D_SAV!P483:Q483)-D_SAV!R483))</f>
        <v>0</v>
      </c>
      <c r="T483" s="207"/>
      <c r="U483" s="194">
        <f t="shared" si="110"/>
        <v>0</v>
      </c>
      <c r="V483" s="240">
        <f>IF(OR($B483=0,$C483=0,$J483=0,$J483="Agr ungültig"),0,IF($J483="keine","keine",IF(A_Stammdaten!$B$12-$C483&lt;0,0,MAX(0,$J483-(A_Stammdaten!$B$12-D_SAV!$C483)))))</f>
        <v>0</v>
      </c>
      <c r="W483" s="167">
        <f t="shared" si="111"/>
        <v>0</v>
      </c>
      <c r="X483" s="167">
        <f t="shared" si="112"/>
        <v>0</v>
      </c>
      <c r="Y483" s="209">
        <v>1</v>
      </c>
      <c r="Z483" s="167">
        <f t="shared" si="113"/>
        <v>0</v>
      </c>
      <c r="AA483" s="167">
        <f t="shared" si="114"/>
        <v>0</v>
      </c>
      <c r="AB483" s="167">
        <f t="shared" si="115"/>
        <v>0</v>
      </c>
      <c r="AC483" s="195">
        <f t="shared" si="108"/>
        <v>0</v>
      </c>
      <c r="AD483" s="192">
        <f t="shared" si="116"/>
        <v>0</v>
      </c>
      <c r="AE483" s="192">
        <f t="shared" si="117"/>
        <v>0</v>
      </c>
      <c r="AF483" s="192">
        <f t="shared" si="118"/>
        <v>0</v>
      </c>
    </row>
    <row r="484" spans="1:32" x14ac:dyDescent="0.25">
      <c r="A484" s="198" t="b">
        <f t="shared" si="109"/>
        <v>0</v>
      </c>
      <c r="B484" s="204"/>
      <c r="C484" s="205"/>
      <c r="D484" s="205"/>
      <c r="E484" s="205"/>
      <c r="F484" s="205"/>
      <c r="G484" s="204"/>
      <c r="H484" s="127" t="str">
        <f t="shared" si="105"/>
        <v>Agr ungültig</v>
      </c>
      <c r="I484" s="127" t="str">
        <f t="shared" si="106"/>
        <v>Agr ungültig</v>
      </c>
      <c r="J484" s="205" t="str">
        <f t="shared" si="107"/>
        <v>Agr ungültig</v>
      </c>
      <c r="K484" s="197" t="str">
        <f>IF(D_SAV!$C484&lt;=2005,"ja","nein")</f>
        <v>ja</v>
      </c>
      <c r="L484" s="204" t="str">
        <f>IFERROR(VLOOKUP(D_SAV!$B484,A_Stammdaten!$I$6:$K$105,3,FALSE),"")</f>
        <v/>
      </c>
      <c r="M484" s="208"/>
      <c r="N484" s="208"/>
      <c r="O484" s="207"/>
      <c r="P484" s="207"/>
      <c r="Q484" s="207"/>
      <c r="R484" s="207"/>
      <c r="S484" s="194">
        <f>IF(V484=0,0,IF(A_Stammdaten!$B$12-$C484&lt;0,0,SUM(D_SAV!P484:Q484)-D_SAV!R484))</f>
        <v>0</v>
      </c>
      <c r="T484" s="207"/>
      <c r="U484" s="194">
        <f t="shared" si="110"/>
        <v>0</v>
      </c>
      <c r="V484" s="240">
        <f>IF(OR($B484=0,$C484=0,$J484=0,$J484="Agr ungültig"),0,IF($J484="keine","keine",IF(A_Stammdaten!$B$12-$C484&lt;0,0,MAX(0,$J484-(A_Stammdaten!$B$12-D_SAV!$C484)))))</f>
        <v>0</v>
      </c>
      <c r="W484" s="167">
        <f t="shared" si="111"/>
        <v>0</v>
      </c>
      <c r="X484" s="167">
        <f t="shared" si="112"/>
        <v>0</v>
      </c>
      <c r="Y484" s="209">
        <v>1</v>
      </c>
      <c r="Z484" s="167">
        <f t="shared" si="113"/>
        <v>0</v>
      </c>
      <c r="AA484" s="167">
        <f t="shared" si="114"/>
        <v>0</v>
      </c>
      <c r="AB484" s="167">
        <f t="shared" si="115"/>
        <v>0</v>
      </c>
      <c r="AC484" s="195">
        <f t="shared" si="108"/>
        <v>0</v>
      </c>
      <c r="AD484" s="192">
        <f t="shared" si="116"/>
        <v>0</v>
      </c>
      <c r="AE484" s="192">
        <f t="shared" si="117"/>
        <v>0</v>
      </c>
      <c r="AF484" s="192">
        <f t="shared" si="118"/>
        <v>0</v>
      </c>
    </row>
    <row r="485" spans="1:32" x14ac:dyDescent="0.25">
      <c r="A485" s="196" t="b">
        <f t="shared" si="109"/>
        <v>0</v>
      </c>
      <c r="B485" s="201"/>
      <c r="C485" s="202"/>
      <c r="D485" s="202"/>
      <c r="E485" s="202"/>
      <c r="F485" s="202"/>
      <c r="G485" s="201"/>
      <c r="H485" s="127" t="str">
        <f t="shared" si="105"/>
        <v>Agr ungültig</v>
      </c>
      <c r="I485" s="127" t="str">
        <f t="shared" si="106"/>
        <v>Agr ungültig</v>
      </c>
      <c r="J485" s="202" t="str">
        <f t="shared" si="107"/>
        <v>Agr ungültig</v>
      </c>
      <c r="K485" s="197" t="str">
        <f>IF(D_SAV!$C485&lt;=2005,"ja","nein")</f>
        <v>ja</v>
      </c>
      <c r="L485" s="201" t="str">
        <f>IFERROR(VLOOKUP(D_SAV!$B485,A_Stammdaten!$I$6:$K$105,3,FALSE),"")</f>
        <v/>
      </c>
      <c r="M485" s="206"/>
      <c r="N485" s="206"/>
      <c r="O485" s="207"/>
      <c r="P485" s="207"/>
      <c r="Q485" s="207"/>
      <c r="R485" s="207"/>
      <c r="S485" s="194">
        <f>IF(V485=0,0,IF(A_Stammdaten!$B$12-$C485&lt;0,0,SUM(D_SAV!P485:Q485)-D_SAV!R485))</f>
        <v>0</v>
      </c>
      <c r="T485" s="207"/>
      <c r="U485" s="194">
        <f t="shared" si="110"/>
        <v>0</v>
      </c>
      <c r="V485" s="240">
        <f>IF(OR($B485=0,$C485=0,$J485=0,$J485="Agr ungültig"),0,IF($J485="keine","keine",IF(A_Stammdaten!$B$12-$C485&lt;0,0,MAX(0,$J485-(A_Stammdaten!$B$12-D_SAV!$C485)))))</f>
        <v>0</v>
      </c>
      <c r="W485" s="167">
        <f t="shared" si="111"/>
        <v>0</v>
      </c>
      <c r="X485" s="167">
        <f t="shared" si="112"/>
        <v>0</v>
      </c>
      <c r="Y485" s="209">
        <v>1</v>
      </c>
      <c r="Z485" s="167">
        <f t="shared" si="113"/>
        <v>0</v>
      </c>
      <c r="AA485" s="167">
        <f t="shared" si="114"/>
        <v>0</v>
      </c>
      <c r="AB485" s="167">
        <f t="shared" si="115"/>
        <v>0</v>
      </c>
      <c r="AC485" s="195">
        <f t="shared" si="108"/>
        <v>0</v>
      </c>
      <c r="AD485" s="192">
        <f t="shared" si="116"/>
        <v>0</v>
      </c>
      <c r="AE485" s="192">
        <f t="shared" si="117"/>
        <v>0</v>
      </c>
      <c r="AF485" s="192">
        <f t="shared" si="118"/>
        <v>0</v>
      </c>
    </row>
    <row r="486" spans="1:32" x14ac:dyDescent="0.25">
      <c r="A486" s="196" t="b">
        <f t="shared" si="109"/>
        <v>0</v>
      </c>
      <c r="B486" s="201"/>
      <c r="C486" s="202"/>
      <c r="D486" s="202"/>
      <c r="E486" s="202"/>
      <c r="F486" s="202"/>
      <c r="G486" s="201"/>
      <c r="H486" s="127" t="str">
        <f t="shared" ref="H486:H549" si="119">IFERROR(VLOOKUP($G486,AnlGrTabelle,2,FALSE),"Agr ungültig")</f>
        <v>Agr ungültig</v>
      </c>
      <c r="I486" s="127" t="str">
        <f t="shared" ref="I486:I549" si="120">IFERROR(VLOOKUP($G486,AnlGrTabelle,3,FALSE),"Agr ungültig")</f>
        <v>Agr ungültig</v>
      </c>
      <c r="J486" s="202" t="str">
        <f t="shared" ref="J486:J549" si="121">IFERROR(VLOOKUP($G486,AnlGrTabelle,4,FALSE),"Agr ungültig")</f>
        <v>Agr ungültig</v>
      </c>
      <c r="K486" s="197" t="str">
        <f>IF(D_SAV!$C486&lt;=2005,"ja","nein")</f>
        <v>ja</v>
      </c>
      <c r="L486" s="201" t="str">
        <f>IFERROR(VLOOKUP(D_SAV!$B486,A_Stammdaten!$I$6:$K$105,3,FALSE),"")</f>
        <v/>
      </c>
      <c r="M486" s="206"/>
      <c r="N486" s="206"/>
      <c r="O486" s="207"/>
      <c r="P486" s="207"/>
      <c r="Q486" s="207"/>
      <c r="R486" s="207"/>
      <c r="S486" s="194">
        <f>IF(V486=0,0,IF(A_Stammdaten!$B$12-$C486&lt;0,0,SUM(D_SAV!P486:Q486)-D_SAV!R486))</f>
        <v>0</v>
      </c>
      <c r="T486" s="207"/>
      <c r="U486" s="194">
        <f t="shared" si="110"/>
        <v>0</v>
      </c>
      <c r="V486" s="240">
        <f>IF(OR($B486=0,$C486=0,$J486=0,$J486="Agr ungültig"),0,IF($J486="keine","keine",IF(A_Stammdaten!$B$12-$C486&lt;0,0,MAX(0,$J486-(A_Stammdaten!$B$12-D_SAV!$C486)))))</f>
        <v>0</v>
      </c>
      <c r="W486" s="167">
        <f t="shared" si="111"/>
        <v>0</v>
      </c>
      <c r="X486" s="167">
        <f t="shared" si="112"/>
        <v>0</v>
      </c>
      <c r="Y486" s="209">
        <v>1</v>
      </c>
      <c r="Z486" s="167">
        <f t="shared" si="113"/>
        <v>0</v>
      </c>
      <c r="AA486" s="167">
        <f t="shared" si="114"/>
        <v>0</v>
      </c>
      <c r="AB486" s="167">
        <f t="shared" si="115"/>
        <v>0</v>
      </c>
      <c r="AC486" s="195">
        <f t="shared" ref="AC486:AC549" si="122">IFERROR(IF(VLOOKUP($G486,AnlGrTabelle,5,FALSE)="keine",1,IFERROR(VLOOKUP($C486,TNWFaktoren,VLOOKUP($G486,AnlGrTabelle,5,FALSE)+5,FALSE),0)),0)</f>
        <v>0</v>
      </c>
      <c r="AD486" s="192">
        <f t="shared" si="116"/>
        <v>0</v>
      </c>
      <c r="AE486" s="192">
        <f t="shared" si="117"/>
        <v>0</v>
      </c>
      <c r="AF486" s="192">
        <f t="shared" si="118"/>
        <v>0</v>
      </c>
    </row>
    <row r="487" spans="1:32" x14ac:dyDescent="0.25">
      <c r="A487" s="198" t="b">
        <f t="shared" si="109"/>
        <v>0</v>
      </c>
      <c r="B487" s="204"/>
      <c r="C487" s="205"/>
      <c r="D487" s="205"/>
      <c r="E487" s="205"/>
      <c r="F487" s="205"/>
      <c r="G487" s="204"/>
      <c r="H487" s="127" t="str">
        <f t="shared" si="119"/>
        <v>Agr ungültig</v>
      </c>
      <c r="I487" s="127" t="str">
        <f t="shared" si="120"/>
        <v>Agr ungültig</v>
      </c>
      <c r="J487" s="205" t="str">
        <f t="shared" si="121"/>
        <v>Agr ungültig</v>
      </c>
      <c r="K487" s="197" t="str">
        <f>IF(D_SAV!$C487&lt;=2005,"ja","nein")</f>
        <v>ja</v>
      </c>
      <c r="L487" s="204" t="str">
        <f>IFERROR(VLOOKUP(D_SAV!$B487,A_Stammdaten!$I$6:$K$105,3,FALSE),"")</f>
        <v/>
      </c>
      <c r="M487" s="208"/>
      <c r="N487" s="208"/>
      <c r="O487" s="207"/>
      <c r="P487" s="207"/>
      <c r="Q487" s="207"/>
      <c r="R487" s="207"/>
      <c r="S487" s="194">
        <f>IF(V487=0,0,IF(A_Stammdaten!$B$12-$C487&lt;0,0,SUM(D_SAV!P487:Q487)-D_SAV!R487))</f>
        <v>0</v>
      </c>
      <c r="T487" s="207"/>
      <c r="U487" s="194">
        <f t="shared" si="110"/>
        <v>0</v>
      </c>
      <c r="V487" s="240">
        <f>IF(OR($B487=0,$C487=0,$J487=0,$J487="Agr ungültig"),0,IF($J487="keine","keine",IF(A_Stammdaten!$B$12-$C487&lt;0,0,MAX(0,$J487-(A_Stammdaten!$B$12-D_SAV!$C487)))))</f>
        <v>0</v>
      </c>
      <c r="W487" s="167">
        <f t="shared" si="111"/>
        <v>0</v>
      </c>
      <c r="X487" s="167">
        <f t="shared" si="112"/>
        <v>0</v>
      </c>
      <c r="Y487" s="209">
        <v>1</v>
      </c>
      <c r="Z487" s="167">
        <f t="shared" si="113"/>
        <v>0</v>
      </c>
      <c r="AA487" s="167">
        <f t="shared" si="114"/>
        <v>0</v>
      </c>
      <c r="AB487" s="167">
        <f t="shared" si="115"/>
        <v>0</v>
      </c>
      <c r="AC487" s="195">
        <f t="shared" si="122"/>
        <v>0</v>
      </c>
      <c r="AD487" s="192">
        <f t="shared" si="116"/>
        <v>0</v>
      </c>
      <c r="AE487" s="192">
        <f t="shared" si="117"/>
        <v>0</v>
      </c>
      <c r="AF487" s="192">
        <f t="shared" si="118"/>
        <v>0</v>
      </c>
    </row>
    <row r="488" spans="1:32" x14ac:dyDescent="0.25">
      <c r="A488" s="196" t="b">
        <f t="shared" si="109"/>
        <v>0</v>
      </c>
      <c r="B488" s="201"/>
      <c r="C488" s="202"/>
      <c r="D488" s="202"/>
      <c r="E488" s="202"/>
      <c r="F488" s="202"/>
      <c r="G488" s="201"/>
      <c r="H488" s="127" t="str">
        <f t="shared" si="119"/>
        <v>Agr ungültig</v>
      </c>
      <c r="I488" s="127" t="str">
        <f t="shared" si="120"/>
        <v>Agr ungültig</v>
      </c>
      <c r="J488" s="202" t="str">
        <f t="shared" si="121"/>
        <v>Agr ungültig</v>
      </c>
      <c r="K488" s="197" t="str">
        <f>IF(D_SAV!$C488&lt;=2005,"ja","nein")</f>
        <v>ja</v>
      </c>
      <c r="L488" s="201" t="str">
        <f>IFERROR(VLOOKUP(D_SAV!$B488,A_Stammdaten!$I$6:$K$105,3,FALSE),"")</f>
        <v/>
      </c>
      <c r="M488" s="206"/>
      <c r="N488" s="206"/>
      <c r="O488" s="207"/>
      <c r="P488" s="207"/>
      <c r="Q488" s="207"/>
      <c r="R488" s="207"/>
      <c r="S488" s="194">
        <f>IF(V488=0,0,IF(A_Stammdaten!$B$12-$C488&lt;0,0,SUM(D_SAV!P488:Q488)-D_SAV!R488))</f>
        <v>0</v>
      </c>
      <c r="T488" s="207"/>
      <c r="U488" s="194">
        <f t="shared" si="110"/>
        <v>0</v>
      </c>
      <c r="V488" s="240">
        <f>IF(OR($B488=0,$C488=0,$J488=0,$J488="Agr ungültig"),0,IF($J488="keine","keine",IF(A_Stammdaten!$B$12-$C488&lt;0,0,MAX(0,$J488-(A_Stammdaten!$B$12-D_SAV!$C488)))))</f>
        <v>0</v>
      </c>
      <c r="W488" s="167">
        <f t="shared" si="111"/>
        <v>0</v>
      </c>
      <c r="X488" s="167">
        <f t="shared" si="112"/>
        <v>0</v>
      </c>
      <c r="Y488" s="209">
        <v>1</v>
      </c>
      <c r="Z488" s="167">
        <f t="shared" si="113"/>
        <v>0</v>
      </c>
      <c r="AA488" s="167">
        <f t="shared" si="114"/>
        <v>0</v>
      </c>
      <c r="AB488" s="167">
        <f t="shared" si="115"/>
        <v>0</v>
      </c>
      <c r="AC488" s="195">
        <f t="shared" si="122"/>
        <v>0</v>
      </c>
      <c r="AD488" s="192">
        <f t="shared" si="116"/>
        <v>0</v>
      </c>
      <c r="AE488" s="192">
        <f t="shared" si="117"/>
        <v>0</v>
      </c>
      <c r="AF488" s="192">
        <f t="shared" si="118"/>
        <v>0</v>
      </c>
    </row>
    <row r="489" spans="1:32" x14ac:dyDescent="0.25">
      <c r="A489" s="196" t="b">
        <f t="shared" si="109"/>
        <v>0</v>
      </c>
      <c r="B489" s="201"/>
      <c r="C489" s="202"/>
      <c r="D489" s="202"/>
      <c r="E489" s="202"/>
      <c r="F489" s="202"/>
      <c r="G489" s="201"/>
      <c r="H489" s="127" t="str">
        <f t="shared" si="119"/>
        <v>Agr ungültig</v>
      </c>
      <c r="I489" s="127" t="str">
        <f t="shared" si="120"/>
        <v>Agr ungültig</v>
      </c>
      <c r="J489" s="202" t="str">
        <f t="shared" si="121"/>
        <v>Agr ungültig</v>
      </c>
      <c r="K489" s="197" t="str">
        <f>IF(D_SAV!$C489&lt;=2005,"ja","nein")</f>
        <v>ja</v>
      </c>
      <c r="L489" s="201" t="str">
        <f>IFERROR(VLOOKUP(D_SAV!$B489,A_Stammdaten!$I$6:$K$105,3,FALSE),"")</f>
        <v/>
      </c>
      <c r="M489" s="206"/>
      <c r="N489" s="206"/>
      <c r="O489" s="207"/>
      <c r="P489" s="207"/>
      <c r="Q489" s="207"/>
      <c r="R489" s="207"/>
      <c r="S489" s="194">
        <f>IF(V489=0,0,IF(A_Stammdaten!$B$12-$C489&lt;0,0,SUM(D_SAV!P489:Q489)-D_SAV!R489))</f>
        <v>0</v>
      </c>
      <c r="T489" s="207"/>
      <c r="U489" s="194">
        <f t="shared" si="110"/>
        <v>0</v>
      </c>
      <c r="V489" s="240">
        <f>IF(OR($B489=0,$C489=0,$J489=0,$J489="Agr ungültig"),0,IF($J489="keine","keine",IF(A_Stammdaten!$B$12-$C489&lt;0,0,MAX(0,$J489-(A_Stammdaten!$B$12-D_SAV!$C489)))))</f>
        <v>0</v>
      </c>
      <c r="W489" s="167">
        <f t="shared" si="111"/>
        <v>0</v>
      </c>
      <c r="X489" s="167">
        <f t="shared" si="112"/>
        <v>0</v>
      </c>
      <c r="Y489" s="209">
        <v>1</v>
      </c>
      <c r="Z489" s="167">
        <f t="shared" si="113"/>
        <v>0</v>
      </c>
      <c r="AA489" s="167">
        <f t="shared" si="114"/>
        <v>0</v>
      </c>
      <c r="AB489" s="167">
        <f t="shared" si="115"/>
        <v>0</v>
      </c>
      <c r="AC489" s="195">
        <f t="shared" si="122"/>
        <v>0</v>
      </c>
      <c r="AD489" s="192">
        <f t="shared" si="116"/>
        <v>0</v>
      </c>
      <c r="AE489" s="192">
        <f t="shared" si="117"/>
        <v>0</v>
      </c>
      <c r="AF489" s="192">
        <f t="shared" si="118"/>
        <v>0</v>
      </c>
    </row>
    <row r="490" spans="1:32" x14ac:dyDescent="0.25">
      <c r="A490" s="198" t="b">
        <f t="shared" si="109"/>
        <v>0</v>
      </c>
      <c r="B490" s="204"/>
      <c r="C490" s="205"/>
      <c r="D490" s="205"/>
      <c r="E490" s="205"/>
      <c r="F490" s="205"/>
      <c r="G490" s="204"/>
      <c r="H490" s="127" t="str">
        <f t="shared" si="119"/>
        <v>Agr ungültig</v>
      </c>
      <c r="I490" s="127" t="str">
        <f t="shared" si="120"/>
        <v>Agr ungültig</v>
      </c>
      <c r="J490" s="205" t="str">
        <f t="shared" si="121"/>
        <v>Agr ungültig</v>
      </c>
      <c r="K490" s="197" t="str">
        <f>IF(D_SAV!$C490&lt;=2005,"ja","nein")</f>
        <v>ja</v>
      </c>
      <c r="L490" s="204" t="str">
        <f>IFERROR(VLOOKUP(D_SAV!$B490,A_Stammdaten!$I$6:$K$105,3,FALSE),"")</f>
        <v/>
      </c>
      <c r="M490" s="208"/>
      <c r="N490" s="208"/>
      <c r="O490" s="207"/>
      <c r="P490" s="207"/>
      <c r="Q490" s="207"/>
      <c r="R490" s="207"/>
      <c r="S490" s="194">
        <f>IF(V490=0,0,IF(A_Stammdaten!$B$12-$C490&lt;0,0,SUM(D_SAV!P490:Q490)-D_SAV!R490))</f>
        <v>0</v>
      </c>
      <c r="T490" s="207"/>
      <c r="U490" s="194">
        <f t="shared" si="110"/>
        <v>0</v>
      </c>
      <c r="V490" s="240">
        <f>IF(OR($B490=0,$C490=0,$J490=0,$J490="Agr ungültig"),0,IF($J490="keine","keine",IF(A_Stammdaten!$B$12-$C490&lt;0,0,MAX(0,$J490-(A_Stammdaten!$B$12-D_SAV!$C490)))))</f>
        <v>0</v>
      </c>
      <c r="W490" s="167">
        <f t="shared" si="111"/>
        <v>0</v>
      </c>
      <c r="X490" s="167">
        <f t="shared" si="112"/>
        <v>0</v>
      </c>
      <c r="Y490" s="209">
        <v>1</v>
      </c>
      <c r="Z490" s="167">
        <f t="shared" si="113"/>
        <v>0</v>
      </c>
      <c r="AA490" s="167">
        <f t="shared" si="114"/>
        <v>0</v>
      </c>
      <c r="AB490" s="167">
        <f t="shared" si="115"/>
        <v>0</v>
      </c>
      <c r="AC490" s="195">
        <f t="shared" si="122"/>
        <v>0</v>
      </c>
      <c r="AD490" s="192">
        <f t="shared" si="116"/>
        <v>0</v>
      </c>
      <c r="AE490" s="192">
        <f t="shared" si="117"/>
        <v>0</v>
      </c>
      <c r="AF490" s="192">
        <f t="shared" si="118"/>
        <v>0</v>
      </c>
    </row>
    <row r="491" spans="1:32" x14ac:dyDescent="0.25">
      <c r="A491" s="196" t="b">
        <f t="shared" si="109"/>
        <v>0</v>
      </c>
      <c r="B491" s="201"/>
      <c r="C491" s="202"/>
      <c r="D491" s="202"/>
      <c r="E491" s="202"/>
      <c r="F491" s="202"/>
      <c r="G491" s="201"/>
      <c r="H491" s="127" t="str">
        <f t="shared" si="119"/>
        <v>Agr ungültig</v>
      </c>
      <c r="I491" s="127" t="str">
        <f t="shared" si="120"/>
        <v>Agr ungültig</v>
      </c>
      <c r="J491" s="202" t="str">
        <f t="shared" si="121"/>
        <v>Agr ungültig</v>
      </c>
      <c r="K491" s="197" t="str">
        <f>IF(D_SAV!$C491&lt;=2005,"ja","nein")</f>
        <v>ja</v>
      </c>
      <c r="L491" s="201" t="str">
        <f>IFERROR(VLOOKUP(D_SAV!$B491,A_Stammdaten!$I$6:$K$105,3,FALSE),"")</f>
        <v/>
      </c>
      <c r="M491" s="206"/>
      <c r="N491" s="206"/>
      <c r="O491" s="207"/>
      <c r="P491" s="207"/>
      <c r="Q491" s="207"/>
      <c r="R491" s="207"/>
      <c r="S491" s="194">
        <f>IF(V491=0,0,IF(A_Stammdaten!$B$12-$C491&lt;0,0,SUM(D_SAV!P491:Q491)-D_SAV!R491))</f>
        <v>0</v>
      </c>
      <c r="T491" s="207"/>
      <c r="U491" s="194">
        <f t="shared" si="110"/>
        <v>0</v>
      </c>
      <c r="V491" s="240">
        <f>IF(OR($B491=0,$C491=0,$J491=0,$J491="Agr ungültig"),0,IF($J491="keine","keine",IF(A_Stammdaten!$B$12-$C491&lt;0,0,MAX(0,$J491-(A_Stammdaten!$B$12-D_SAV!$C491)))))</f>
        <v>0</v>
      </c>
      <c r="W491" s="167">
        <f t="shared" si="111"/>
        <v>0</v>
      </c>
      <c r="X491" s="167">
        <f t="shared" si="112"/>
        <v>0</v>
      </c>
      <c r="Y491" s="209">
        <v>1</v>
      </c>
      <c r="Z491" s="167">
        <f t="shared" si="113"/>
        <v>0</v>
      </c>
      <c r="AA491" s="167">
        <f t="shared" si="114"/>
        <v>0</v>
      </c>
      <c r="AB491" s="167">
        <f t="shared" si="115"/>
        <v>0</v>
      </c>
      <c r="AC491" s="195">
        <f t="shared" si="122"/>
        <v>0</v>
      </c>
      <c r="AD491" s="192">
        <f t="shared" si="116"/>
        <v>0</v>
      </c>
      <c r="AE491" s="192">
        <f t="shared" si="117"/>
        <v>0</v>
      </c>
      <c r="AF491" s="192">
        <f t="shared" si="118"/>
        <v>0</v>
      </c>
    </row>
    <row r="492" spans="1:32" x14ac:dyDescent="0.25">
      <c r="A492" s="196" t="b">
        <f t="shared" si="109"/>
        <v>0</v>
      </c>
      <c r="B492" s="201"/>
      <c r="C492" s="202"/>
      <c r="D492" s="202"/>
      <c r="E492" s="202"/>
      <c r="F492" s="202"/>
      <c r="G492" s="201"/>
      <c r="H492" s="127" t="str">
        <f t="shared" si="119"/>
        <v>Agr ungültig</v>
      </c>
      <c r="I492" s="127" t="str">
        <f t="shared" si="120"/>
        <v>Agr ungültig</v>
      </c>
      <c r="J492" s="202" t="str">
        <f t="shared" si="121"/>
        <v>Agr ungültig</v>
      </c>
      <c r="K492" s="197" t="str">
        <f>IF(D_SAV!$C492&lt;=2005,"ja","nein")</f>
        <v>ja</v>
      </c>
      <c r="L492" s="201" t="str">
        <f>IFERROR(VLOOKUP(D_SAV!$B492,A_Stammdaten!$I$6:$K$105,3,FALSE),"")</f>
        <v/>
      </c>
      <c r="M492" s="206"/>
      <c r="N492" s="206"/>
      <c r="O492" s="207"/>
      <c r="P492" s="207"/>
      <c r="Q492" s="207"/>
      <c r="R492" s="207"/>
      <c r="S492" s="194">
        <f>IF(V492=0,0,IF(A_Stammdaten!$B$12-$C492&lt;0,0,SUM(D_SAV!P492:Q492)-D_SAV!R492))</f>
        <v>0</v>
      </c>
      <c r="T492" s="207"/>
      <c r="U492" s="194">
        <f t="shared" si="110"/>
        <v>0</v>
      </c>
      <c r="V492" s="240">
        <f>IF(OR($B492=0,$C492=0,$J492=0,$J492="Agr ungültig"),0,IF($J492="keine","keine",IF(A_Stammdaten!$B$12-$C492&lt;0,0,MAX(0,$J492-(A_Stammdaten!$B$12-D_SAV!$C492)))))</f>
        <v>0</v>
      </c>
      <c r="W492" s="167">
        <f t="shared" si="111"/>
        <v>0</v>
      </c>
      <c r="X492" s="167">
        <f t="shared" si="112"/>
        <v>0</v>
      </c>
      <c r="Y492" s="209">
        <v>1</v>
      </c>
      <c r="Z492" s="167">
        <f t="shared" si="113"/>
        <v>0</v>
      </c>
      <c r="AA492" s="167">
        <f t="shared" si="114"/>
        <v>0</v>
      </c>
      <c r="AB492" s="167">
        <f t="shared" si="115"/>
        <v>0</v>
      </c>
      <c r="AC492" s="195">
        <f t="shared" si="122"/>
        <v>0</v>
      </c>
      <c r="AD492" s="192">
        <f t="shared" si="116"/>
        <v>0</v>
      </c>
      <c r="AE492" s="192">
        <f t="shared" si="117"/>
        <v>0</v>
      </c>
      <c r="AF492" s="192">
        <f t="shared" si="118"/>
        <v>0</v>
      </c>
    </row>
    <row r="493" spans="1:32" x14ac:dyDescent="0.25">
      <c r="A493" s="198" t="b">
        <f t="shared" si="109"/>
        <v>0</v>
      </c>
      <c r="B493" s="204"/>
      <c r="C493" s="205"/>
      <c r="D493" s="205"/>
      <c r="E493" s="205"/>
      <c r="F493" s="205"/>
      <c r="G493" s="204"/>
      <c r="H493" s="127" t="str">
        <f t="shared" si="119"/>
        <v>Agr ungültig</v>
      </c>
      <c r="I493" s="127" t="str">
        <f t="shared" si="120"/>
        <v>Agr ungültig</v>
      </c>
      <c r="J493" s="205" t="str">
        <f t="shared" si="121"/>
        <v>Agr ungültig</v>
      </c>
      <c r="K493" s="197" t="str">
        <f>IF(D_SAV!$C493&lt;=2005,"ja","nein")</f>
        <v>ja</v>
      </c>
      <c r="L493" s="204" t="str">
        <f>IFERROR(VLOOKUP(D_SAV!$B493,A_Stammdaten!$I$6:$K$105,3,FALSE),"")</f>
        <v/>
      </c>
      <c r="M493" s="208"/>
      <c r="N493" s="208"/>
      <c r="O493" s="207"/>
      <c r="P493" s="207"/>
      <c r="Q493" s="207"/>
      <c r="R493" s="207"/>
      <c r="S493" s="194">
        <f>IF(V493=0,0,IF(A_Stammdaten!$B$12-$C493&lt;0,0,SUM(D_SAV!P493:Q493)-D_SAV!R493))</f>
        <v>0</v>
      </c>
      <c r="T493" s="207"/>
      <c r="U493" s="194">
        <f t="shared" si="110"/>
        <v>0</v>
      </c>
      <c r="V493" s="240">
        <f>IF(OR($B493=0,$C493=0,$J493=0,$J493="Agr ungültig"),0,IF($J493="keine","keine",IF(A_Stammdaten!$B$12-$C493&lt;0,0,MAX(0,$J493-(A_Stammdaten!$B$12-D_SAV!$C493)))))</f>
        <v>0</v>
      </c>
      <c r="W493" s="167">
        <f t="shared" si="111"/>
        <v>0</v>
      </c>
      <c r="X493" s="167">
        <f t="shared" si="112"/>
        <v>0</v>
      </c>
      <c r="Y493" s="209">
        <v>1</v>
      </c>
      <c r="Z493" s="167">
        <f t="shared" si="113"/>
        <v>0</v>
      </c>
      <c r="AA493" s="167">
        <f t="shared" si="114"/>
        <v>0</v>
      </c>
      <c r="AB493" s="167">
        <f t="shared" si="115"/>
        <v>0</v>
      </c>
      <c r="AC493" s="195">
        <f t="shared" si="122"/>
        <v>0</v>
      </c>
      <c r="AD493" s="192">
        <f t="shared" si="116"/>
        <v>0</v>
      </c>
      <c r="AE493" s="192">
        <f t="shared" si="117"/>
        <v>0</v>
      </c>
      <c r="AF493" s="192">
        <f t="shared" si="118"/>
        <v>0</v>
      </c>
    </row>
    <row r="494" spans="1:32" x14ac:dyDescent="0.25">
      <c r="A494" s="196" t="b">
        <f t="shared" si="109"/>
        <v>0</v>
      </c>
      <c r="B494" s="201"/>
      <c r="C494" s="202"/>
      <c r="D494" s="202"/>
      <c r="E494" s="202"/>
      <c r="F494" s="202"/>
      <c r="G494" s="201"/>
      <c r="H494" s="127" t="str">
        <f t="shared" si="119"/>
        <v>Agr ungültig</v>
      </c>
      <c r="I494" s="127" t="str">
        <f t="shared" si="120"/>
        <v>Agr ungültig</v>
      </c>
      <c r="J494" s="202" t="str">
        <f t="shared" si="121"/>
        <v>Agr ungültig</v>
      </c>
      <c r="K494" s="197" t="str">
        <f>IF(D_SAV!$C494&lt;=2005,"ja","nein")</f>
        <v>ja</v>
      </c>
      <c r="L494" s="201" t="str">
        <f>IFERROR(VLOOKUP(D_SAV!$B494,A_Stammdaten!$I$6:$K$105,3,FALSE),"")</f>
        <v/>
      </c>
      <c r="M494" s="206"/>
      <c r="N494" s="206"/>
      <c r="O494" s="207"/>
      <c r="P494" s="207"/>
      <c r="Q494" s="207"/>
      <c r="R494" s="207"/>
      <c r="S494" s="194">
        <f>IF(V494=0,0,IF(A_Stammdaten!$B$12-$C494&lt;0,0,SUM(D_SAV!P494:Q494)-D_SAV!R494))</f>
        <v>0</v>
      </c>
      <c r="T494" s="207"/>
      <c r="U494" s="194">
        <f t="shared" si="110"/>
        <v>0</v>
      </c>
      <c r="V494" s="240">
        <f>IF(OR($B494=0,$C494=0,$J494=0,$J494="Agr ungültig"),0,IF($J494="keine","keine",IF(A_Stammdaten!$B$12-$C494&lt;0,0,MAX(0,$J494-(A_Stammdaten!$B$12-D_SAV!$C494)))))</f>
        <v>0</v>
      </c>
      <c r="W494" s="167">
        <f t="shared" si="111"/>
        <v>0</v>
      </c>
      <c r="X494" s="167">
        <f t="shared" si="112"/>
        <v>0</v>
      </c>
      <c r="Y494" s="209">
        <v>1</v>
      </c>
      <c r="Z494" s="167">
        <f t="shared" si="113"/>
        <v>0</v>
      </c>
      <c r="AA494" s="167">
        <f t="shared" si="114"/>
        <v>0</v>
      </c>
      <c r="AB494" s="167">
        <f t="shared" si="115"/>
        <v>0</v>
      </c>
      <c r="AC494" s="195">
        <f t="shared" si="122"/>
        <v>0</v>
      </c>
      <c r="AD494" s="192">
        <f t="shared" si="116"/>
        <v>0</v>
      </c>
      <c r="AE494" s="192">
        <f t="shared" si="117"/>
        <v>0</v>
      </c>
      <c r="AF494" s="192">
        <f t="shared" si="118"/>
        <v>0</v>
      </c>
    </row>
    <row r="495" spans="1:32" x14ac:dyDescent="0.25">
      <c r="A495" s="196" t="b">
        <f t="shared" si="109"/>
        <v>0</v>
      </c>
      <c r="B495" s="201"/>
      <c r="C495" s="202"/>
      <c r="D495" s="202"/>
      <c r="E495" s="202"/>
      <c r="F495" s="202"/>
      <c r="G495" s="201"/>
      <c r="H495" s="127" t="str">
        <f t="shared" si="119"/>
        <v>Agr ungültig</v>
      </c>
      <c r="I495" s="127" t="str">
        <f t="shared" si="120"/>
        <v>Agr ungültig</v>
      </c>
      <c r="J495" s="202" t="str">
        <f t="shared" si="121"/>
        <v>Agr ungültig</v>
      </c>
      <c r="K495" s="197" t="str">
        <f>IF(D_SAV!$C495&lt;=2005,"ja","nein")</f>
        <v>ja</v>
      </c>
      <c r="L495" s="201" t="str">
        <f>IFERROR(VLOOKUP(D_SAV!$B495,A_Stammdaten!$I$6:$K$105,3,FALSE),"")</f>
        <v/>
      </c>
      <c r="M495" s="206"/>
      <c r="N495" s="206"/>
      <c r="O495" s="207"/>
      <c r="P495" s="207"/>
      <c r="Q495" s="207"/>
      <c r="R495" s="207"/>
      <c r="S495" s="194">
        <f>IF(V495=0,0,IF(A_Stammdaten!$B$12-$C495&lt;0,0,SUM(D_SAV!P495:Q495)-D_SAV!R495))</f>
        <v>0</v>
      </c>
      <c r="T495" s="207"/>
      <c r="U495" s="194">
        <f t="shared" si="110"/>
        <v>0</v>
      </c>
      <c r="V495" s="240">
        <f>IF(OR($B495=0,$C495=0,$J495=0,$J495="Agr ungültig"),0,IF($J495="keine","keine",IF(A_Stammdaten!$B$12-$C495&lt;0,0,MAX(0,$J495-(A_Stammdaten!$B$12-D_SAV!$C495)))))</f>
        <v>0</v>
      </c>
      <c r="W495" s="167">
        <f t="shared" si="111"/>
        <v>0</v>
      </c>
      <c r="X495" s="167">
        <f t="shared" si="112"/>
        <v>0</v>
      </c>
      <c r="Y495" s="209">
        <v>1</v>
      </c>
      <c r="Z495" s="167">
        <f t="shared" si="113"/>
        <v>0</v>
      </c>
      <c r="AA495" s="167">
        <f t="shared" si="114"/>
        <v>0</v>
      </c>
      <c r="AB495" s="167">
        <f t="shared" si="115"/>
        <v>0</v>
      </c>
      <c r="AC495" s="195">
        <f t="shared" si="122"/>
        <v>0</v>
      </c>
      <c r="AD495" s="192">
        <f t="shared" si="116"/>
        <v>0</v>
      </c>
      <c r="AE495" s="192">
        <f t="shared" si="117"/>
        <v>0</v>
      </c>
      <c r="AF495" s="192">
        <f t="shared" si="118"/>
        <v>0</v>
      </c>
    </row>
    <row r="496" spans="1:32" x14ac:dyDescent="0.25">
      <c r="A496" s="198" t="b">
        <f t="shared" si="109"/>
        <v>0</v>
      </c>
      <c r="B496" s="204"/>
      <c r="C496" s="205"/>
      <c r="D496" s="205"/>
      <c r="E496" s="205"/>
      <c r="F496" s="205"/>
      <c r="G496" s="204"/>
      <c r="H496" s="127" t="str">
        <f t="shared" si="119"/>
        <v>Agr ungültig</v>
      </c>
      <c r="I496" s="127" t="str">
        <f t="shared" si="120"/>
        <v>Agr ungültig</v>
      </c>
      <c r="J496" s="205" t="str">
        <f t="shared" si="121"/>
        <v>Agr ungültig</v>
      </c>
      <c r="K496" s="197" t="str">
        <f>IF(D_SAV!$C496&lt;=2005,"ja","nein")</f>
        <v>ja</v>
      </c>
      <c r="L496" s="204" t="str">
        <f>IFERROR(VLOOKUP(D_SAV!$B496,A_Stammdaten!$I$6:$K$105,3,FALSE),"")</f>
        <v/>
      </c>
      <c r="M496" s="208"/>
      <c r="N496" s="208"/>
      <c r="O496" s="207"/>
      <c r="P496" s="207"/>
      <c r="Q496" s="207"/>
      <c r="R496" s="207"/>
      <c r="S496" s="194">
        <f>IF(V496=0,0,IF(A_Stammdaten!$B$12-$C496&lt;0,0,SUM(D_SAV!P496:Q496)-D_SAV!R496))</f>
        <v>0</v>
      </c>
      <c r="T496" s="207"/>
      <c r="U496" s="194">
        <f t="shared" si="110"/>
        <v>0</v>
      </c>
      <c r="V496" s="240">
        <f>IF(OR($B496=0,$C496=0,$J496=0,$J496="Agr ungültig"),0,IF($J496="keine","keine",IF(A_Stammdaten!$B$12-$C496&lt;0,0,MAX(0,$J496-(A_Stammdaten!$B$12-D_SAV!$C496)))))</f>
        <v>0</v>
      </c>
      <c r="W496" s="167">
        <f t="shared" si="111"/>
        <v>0</v>
      </c>
      <c r="X496" s="167">
        <f t="shared" si="112"/>
        <v>0</v>
      </c>
      <c r="Y496" s="209">
        <v>1</v>
      </c>
      <c r="Z496" s="167">
        <f t="shared" si="113"/>
        <v>0</v>
      </c>
      <c r="AA496" s="167">
        <f t="shared" si="114"/>
        <v>0</v>
      </c>
      <c r="AB496" s="167">
        <f t="shared" si="115"/>
        <v>0</v>
      </c>
      <c r="AC496" s="195">
        <f t="shared" si="122"/>
        <v>0</v>
      </c>
      <c r="AD496" s="192">
        <f t="shared" si="116"/>
        <v>0</v>
      </c>
      <c r="AE496" s="192">
        <f t="shared" si="117"/>
        <v>0</v>
      </c>
      <c r="AF496" s="192">
        <f t="shared" si="118"/>
        <v>0</v>
      </c>
    </row>
    <row r="497" spans="1:32" x14ac:dyDescent="0.25">
      <c r="A497" s="196" t="b">
        <f t="shared" si="109"/>
        <v>0</v>
      </c>
      <c r="B497" s="201"/>
      <c r="C497" s="202"/>
      <c r="D497" s="202"/>
      <c r="E497" s="202"/>
      <c r="F497" s="202"/>
      <c r="G497" s="201"/>
      <c r="H497" s="127" t="str">
        <f t="shared" si="119"/>
        <v>Agr ungültig</v>
      </c>
      <c r="I497" s="127" t="str">
        <f t="shared" si="120"/>
        <v>Agr ungültig</v>
      </c>
      <c r="J497" s="202" t="str">
        <f t="shared" si="121"/>
        <v>Agr ungültig</v>
      </c>
      <c r="K497" s="197" t="str">
        <f>IF(D_SAV!$C497&lt;=2005,"ja","nein")</f>
        <v>ja</v>
      </c>
      <c r="L497" s="201" t="str">
        <f>IFERROR(VLOOKUP(D_SAV!$B497,A_Stammdaten!$I$6:$K$105,3,FALSE),"")</f>
        <v/>
      </c>
      <c r="M497" s="206"/>
      <c r="N497" s="206"/>
      <c r="O497" s="207"/>
      <c r="P497" s="207"/>
      <c r="Q497" s="207"/>
      <c r="R497" s="207"/>
      <c r="S497" s="194">
        <f>IF(V497=0,0,IF(A_Stammdaten!$B$12-$C497&lt;0,0,SUM(D_SAV!P497:Q497)-D_SAV!R497))</f>
        <v>0</v>
      </c>
      <c r="T497" s="207"/>
      <c r="U497" s="194">
        <f t="shared" si="110"/>
        <v>0</v>
      </c>
      <c r="V497" s="240">
        <f>IF(OR($B497=0,$C497=0,$J497=0,$J497="Agr ungültig"),0,IF($J497="keine","keine",IF(A_Stammdaten!$B$12-$C497&lt;0,0,MAX(0,$J497-(A_Stammdaten!$B$12-D_SAV!$C497)))))</f>
        <v>0</v>
      </c>
      <c r="W497" s="167">
        <f t="shared" si="111"/>
        <v>0</v>
      </c>
      <c r="X497" s="167">
        <f t="shared" si="112"/>
        <v>0</v>
      </c>
      <c r="Y497" s="209">
        <v>1</v>
      </c>
      <c r="Z497" s="167">
        <f t="shared" si="113"/>
        <v>0</v>
      </c>
      <c r="AA497" s="167">
        <f t="shared" si="114"/>
        <v>0</v>
      </c>
      <c r="AB497" s="167">
        <f t="shared" si="115"/>
        <v>0</v>
      </c>
      <c r="AC497" s="195">
        <f t="shared" si="122"/>
        <v>0</v>
      </c>
      <c r="AD497" s="192">
        <f t="shared" si="116"/>
        <v>0</v>
      </c>
      <c r="AE497" s="192">
        <f t="shared" si="117"/>
        <v>0</v>
      </c>
      <c r="AF497" s="192">
        <f t="shared" si="118"/>
        <v>0</v>
      </c>
    </row>
    <row r="498" spans="1:32" x14ac:dyDescent="0.25">
      <c r="A498" s="196" t="b">
        <f t="shared" si="109"/>
        <v>0</v>
      </c>
      <c r="B498" s="201"/>
      <c r="C498" s="202"/>
      <c r="D498" s="202"/>
      <c r="E498" s="202"/>
      <c r="F498" s="202"/>
      <c r="G498" s="201"/>
      <c r="H498" s="127" t="str">
        <f t="shared" si="119"/>
        <v>Agr ungültig</v>
      </c>
      <c r="I498" s="127" t="str">
        <f t="shared" si="120"/>
        <v>Agr ungültig</v>
      </c>
      <c r="J498" s="202" t="str">
        <f t="shared" si="121"/>
        <v>Agr ungültig</v>
      </c>
      <c r="K498" s="197" t="str">
        <f>IF(D_SAV!$C498&lt;=2005,"ja","nein")</f>
        <v>ja</v>
      </c>
      <c r="L498" s="201" t="str">
        <f>IFERROR(VLOOKUP(D_SAV!$B498,A_Stammdaten!$I$6:$K$105,3,FALSE),"")</f>
        <v/>
      </c>
      <c r="M498" s="206"/>
      <c r="N498" s="206"/>
      <c r="O498" s="207"/>
      <c r="P498" s="207"/>
      <c r="Q498" s="207"/>
      <c r="R498" s="207"/>
      <c r="S498" s="194">
        <f>IF(V498=0,0,IF(A_Stammdaten!$B$12-$C498&lt;0,0,SUM(D_SAV!P498:Q498)-D_SAV!R498))</f>
        <v>0</v>
      </c>
      <c r="T498" s="207"/>
      <c r="U498" s="194">
        <f t="shared" si="110"/>
        <v>0</v>
      </c>
      <c r="V498" s="240">
        <f>IF(OR($B498=0,$C498=0,$J498=0,$J498="Agr ungültig"),0,IF($J498="keine","keine",IF(A_Stammdaten!$B$12-$C498&lt;0,0,MAX(0,$J498-(A_Stammdaten!$B$12-D_SAV!$C498)))))</f>
        <v>0</v>
      </c>
      <c r="W498" s="167">
        <f t="shared" si="111"/>
        <v>0</v>
      </c>
      <c r="X498" s="167">
        <f t="shared" si="112"/>
        <v>0</v>
      </c>
      <c r="Y498" s="209">
        <v>1</v>
      </c>
      <c r="Z498" s="167">
        <f t="shared" si="113"/>
        <v>0</v>
      </c>
      <c r="AA498" s="167">
        <f t="shared" si="114"/>
        <v>0</v>
      </c>
      <c r="AB498" s="167">
        <f t="shared" si="115"/>
        <v>0</v>
      </c>
      <c r="AC498" s="195">
        <f t="shared" si="122"/>
        <v>0</v>
      </c>
      <c r="AD498" s="192">
        <f t="shared" si="116"/>
        <v>0</v>
      </c>
      <c r="AE498" s="192">
        <f t="shared" si="117"/>
        <v>0</v>
      </c>
      <c r="AF498" s="192">
        <f t="shared" si="118"/>
        <v>0</v>
      </c>
    </row>
    <row r="499" spans="1:32" x14ac:dyDescent="0.25">
      <c r="A499" s="198" t="b">
        <f t="shared" si="109"/>
        <v>0</v>
      </c>
      <c r="B499" s="204"/>
      <c r="C499" s="205"/>
      <c r="D499" s="205"/>
      <c r="E499" s="205"/>
      <c r="F499" s="205"/>
      <c r="G499" s="204"/>
      <c r="H499" s="127" t="str">
        <f t="shared" si="119"/>
        <v>Agr ungültig</v>
      </c>
      <c r="I499" s="127" t="str">
        <f t="shared" si="120"/>
        <v>Agr ungültig</v>
      </c>
      <c r="J499" s="205" t="str">
        <f t="shared" si="121"/>
        <v>Agr ungültig</v>
      </c>
      <c r="K499" s="197" t="str">
        <f>IF(D_SAV!$C499&lt;=2005,"ja","nein")</f>
        <v>ja</v>
      </c>
      <c r="L499" s="204" t="str">
        <f>IFERROR(VLOOKUP(D_SAV!$B499,A_Stammdaten!$I$6:$K$105,3,FALSE),"")</f>
        <v/>
      </c>
      <c r="M499" s="208"/>
      <c r="N499" s="208"/>
      <c r="O499" s="207"/>
      <c r="P499" s="207"/>
      <c r="Q499" s="207"/>
      <c r="R499" s="207"/>
      <c r="S499" s="194">
        <f>IF(V499=0,0,IF(A_Stammdaten!$B$12-$C499&lt;0,0,SUM(D_SAV!P499:Q499)-D_SAV!R499))</f>
        <v>0</v>
      </c>
      <c r="T499" s="207"/>
      <c r="U499" s="194">
        <f t="shared" si="110"/>
        <v>0</v>
      </c>
      <c r="V499" s="240">
        <f>IF(OR($B499=0,$C499=0,$J499=0,$J499="Agr ungültig"),0,IF($J499="keine","keine",IF(A_Stammdaten!$B$12-$C499&lt;0,0,MAX(0,$J499-(A_Stammdaten!$B$12-D_SAV!$C499)))))</f>
        <v>0</v>
      </c>
      <c r="W499" s="167">
        <f t="shared" si="111"/>
        <v>0</v>
      </c>
      <c r="X499" s="167">
        <f t="shared" si="112"/>
        <v>0</v>
      </c>
      <c r="Y499" s="209">
        <v>1</v>
      </c>
      <c r="Z499" s="167">
        <f t="shared" si="113"/>
        <v>0</v>
      </c>
      <c r="AA499" s="167">
        <f t="shared" si="114"/>
        <v>0</v>
      </c>
      <c r="AB499" s="167">
        <f t="shared" si="115"/>
        <v>0</v>
      </c>
      <c r="AC499" s="195">
        <f t="shared" si="122"/>
        <v>0</v>
      </c>
      <c r="AD499" s="192">
        <f t="shared" si="116"/>
        <v>0</v>
      </c>
      <c r="AE499" s="192">
        <f t="shared" si="117"/>
        <v>0</v>
      </c>
      <c r="AF499" s="192">
        <f t="shared" si="118"/>
        <v>0</v>
      </c>
    </row>
    <row r="500" spans="1:32" x14ac:dyDescent="0.25">
      <c r="A500" s="196" t="b">
        <f t="shared" si="109"/>
        <v>0</v>
      </c>
      <c r="B500" s="201"/>
      <c r="C500" s="202"/>
      <c r="D500" s="202"/>
      <c r="E500" s="202"/>
      <c r="F500" s="202"/>
      <c r="G500" s="201"/>
      <c r="H500" s="127" t="str">
        <f t="shared" si="119"/>
        <v>Agr ungültig</v>
      </c>
      <c r="I500" s="127" t="str">
        <f t="shared" si="120"/>
        <v>Agr ungültig</v>
      </c>
      <c r="J500" s="202" t="str">
        <f t="shared" si="121"/>
        <v>Agr ungültig</v>
      </c>
      <c r="K500" s="197" t="str">
        <f>IF(D_SAV!$C500&lt;=2005,"ja","nein")</f>
        <v>ja</v>
      </c>
      <c r="L500" s="201" t="str">
        <f>IFERROR(VLOOKUP(D_SAV!$B500,A_Stammdaten!$I$6:$K$105,3,FALSE),"")</f>
        <v/>
      </c>
      <c r="M500" s="206"/>
      <c r="N500" s="206"/>
      <c r="O500" s="207"/>
      <c r="P500" s="207"/>
      <c r="Q500" s="207"/>
      <c r="R500" s="207"/>
      <c r="S500" s="194">
        <f>IF(V500=0,0,IF(A_Stammdaten!$B$12-$C500&lt;0,0,SUM(D_SAV!P500:Q500)-D_SAV!R500))</f>
        <v>0</v>
      </c>
      <c r="T500" s="207"/>
      <c r="U500" s="194">
        <f t="shared" si="110"/>
        <v>0</v>
      </c>
      <c r="V500" s="240">
        <f>IF(OR($B500=0,$C500=0,$J500=0,$J500="Agr ungültig"),0,IF($J500="keine","keine",IF(A_Stammdaten!$B$12-$C500&lt;0,0,MAX(0,$J500-(A_Stammdaten!$B$12-D_SAV!$C500)))))</f>
        <v>0</v>
      </c>
      <c r="W500" s="167">
        <f t="shared" si="111"/>
        <v>0</v>
      </c>
      <c r="X500" s="167">
        <f t="shared" si="112"/>
        <v>0</v>
      </c>
      <c r="Y500" s="209">
        <v>1</v>
      </c>
      <c r="Z500" s="167">
        <f t="shared" si="113"/>
        <v>0</v>
      </c>
      <c r="AA500" s="167">
        <f t="shared" si="114"/>
        <v>0</v>
      </c>
      <c r="AB500" s="167">
        <f t="shared" si="115"/>
        <v>0</v>
      </c>
      <c r="AC500" s="195">
        <f t="shared" si="122"/>
        <v>0</v>
      </c>
      <c r="AD500" s="192">
        <f t="shared" si="116"/>
        <v>0</v>
      </c>
      <c r="AE500" s="192">
        <f t="shared" si="117"/>
        <v>0</v>
      </c>
      <c r="AF500" s="192">
        <f t="shared" si="118"/>
        <v>0</v>
      </c>
    </row>
    <row r="501" spans="1:32" x14ac:dyDescent="0.25">
      <c r="A501" s="196" t="b">
        <f t="shared" si="109"/>
        <v>0</v>
      </c>
      <c r="B501" s="201"/>
      <c r="C501" s="202"/>
      <c r="D501" s="202"/>
      <c r="E501" s="202"/>
      <c r="F501" s="202"/>
      <c r="G501" s="201"/>
      <c r="H501" s="127" t="str">
        <f t="shared" si="119"/>
        <v>Agr ungültig</v>
      </c>
      <c r="I501" s="127" t="str">
        <f t="shared" si="120"/>
        <v>Agr ungültig</v>
      </c>
      <c r="J501" s="202" t="str">
        <f t="shared" si="121"/>
        <v>Agr ungültig</v>
      </c>
      <c r="K501" s="197" t="str">
        <f>IF(D_SAV!$C501&lt;=2005,"ja","nein")</f>
        <v>ja</v>
      </c>
      <c r="L501" s="201" t="str">
        <f>IFERROR(VLOOKUP(D_SAV!$B501,A_Stammdaten!$I$6:$K$105,3,FALSE),"")</f>
        <v/>
      </c>
      <c r="M501" s="206"/>
      <c r="N501" s="206"/>
      <c r="O501" s="207"/>
      <c r="P501" s="207"/>
      <c r="Q501" s="207"/>
      <c r="R501" s="207"/>
      <c r="S501" s="194">
        <f>IF(V501=0,0,IF(A_Stammdaten!$B$12-$C501&lt;0,0,SUM(D_SAV!P501:Q501)-D_SAV!R501))</f>
        <v>0</v>
      </c>
      <c r="T501" s="207"/>
      <c r="U501" s="194">
        <f t="shared" si="110"/>
        <v>0</v>
      </c>
      <c r="V501" s="240">
        <f>IF(OR($B501=0,$C501=0,$J501=0,$J501="Agr ungültig"),0,IF($J501="keine","keine",IF(A_Stammdaten!$B$12-$C501&lt;0,0,MAX(0,$J501-(A_Stammdaten!$B$12-D_SAV!$C501)))))</f>
        <v>0</v>
      </c>
      <c r="W501" s="167">
        <f t="shared" si="111"/>
        <v>0</v>
      </c>
      <c r="X501" s="167">
        <f t="shared" si="112"/>
        <v>0</v>
      </c>
      <c r="Y501" s="209">
        <v>1</v>
      </c>
      <c r="Z501" s="167">
        <f t="shared" si="113"/>
        <v>0</v>
      </c>
      <c r="AA501" s="167">
        <f t="shared" si="114"/>
        <v>0</v>
      </c>
      <c r="AB501" s="167">
        <f t="shared" si="115"/>
        <v>0</v>
      </c>
      <c r="AC501" s="195">
        <f t="shared" si="122"/>
        <v>0</v>
      </c>
      <c r="AD501" s="192">
        <f t="shared" si="116"/>
        <v>0</v>
      </c>
      <c r="AE501" s="192">
        <f t="shared" si="117"/>
        <v>0</v>
      </c>
      <c r="AF501" s="192">
        <f t="shared" si="118"/>
        <v>0</v>
      </c>
    </row>
    <row r="502" spans="1:32" x14ac:dyDescent="0.25">
      <c r="A502" s="198" t="b">
        <f t="shared" si="109"/>
        <v>0</v>
      </c>
      <c r="B502" s="204"/>
      <c r="C502" s="205"/>
      <c r="D502" s="205"/>
      <c r="E502" s="205"/>
      <c r="F502" s="205"/>
      <c r="G502" s="204"/>
      <c r="H502" s="127" t="str">
        <f t="shared" si="119"/>
        <v>Agr ungültig</v>
      </c>
      <c r="I502" s="127" t="str">
        <f t="shared" si="120"/>
        <v>Agr ungültig</v>
      </c>
      <c r="J502" s="205" t="str">
        <f t="shared" si="121"/>
        <v>Agr ungültig</v>
      </c>
      <c r="K502" s="197" t="str">
        <f>IF(D_SAV!$C502&lt;=2005,"ja","nein")</f>
        <v>ja</v>
      </c>
      <c r="L502" s="204" t="str">
        <f>IFERROR(VLOOKUP(D_SAV!$B502,A_Stammdaten!$I$6:$K$105,3,FALSE),"")</f>
        <v/>
      </c>
      <c r="M502" s="208"/>
      <c r="N502" s="208"/>
      <c r="O502" s="207"/>
      <c r="P502" s="207"/>
      <c r="Q502" s="207"/>
      <c r="R502" s="207"/>
      <c r="S502" s="194">
        <f>IF(V502=0,0,IF(A_Stammdaten!$B$12-$C502&lt;0,0,SUM(D_SAV!P502:Q502)-D_SAV!R502))</f>
        <v>0</v>
      </c>
      <c r="T502" s="207"/>
      <c r="U502" s="194">
        <f t="shared" si="110"/>
        <v>0</v>
      </c>
      <c r="V502" s="240">
        <f>IF(OR($B502=0,$C502=0,$J502=0,$J502="Agr ungültig"),0,IF($J502="keine","keine",IF(A_Stammdaten!$B$12-$C502&lt;0,0,MAX(0,$J502-(A_Stammdaten!$B$12-D_SAV!$C502)))))</f>
        <v>0</v>
      </c>
      <c r="W502" s="167">
        <f t="shared" si="111"/>
        <v>0</v>
      </c>
      <c r="X502" s="167">
        <f t="shared" si="112"/>
        <v>0</v>
      </c>
      <c r="Y502" s="209">
        <v>1</v>
      </c>
      <c r="Z502" s="167">
        <f t="shared" si="113"/>
        <v>0</v>
      </c>
      <c r="AA502" s="167">
        <f t="shared" si="114"/>
        <v>0</v>
      </c>
      <c r="AB502" s="167">
        <f t="shared" si="115"/>
        <v>0</v>
      </c>
      <c r="AC502" s="195">
        <f t="shared" si="122"/>
        <v>0</v>
      </c>
      <c r="AD502" s="192">
        <f t="shared" si="116"/>
        <v>0</v>
      </c>
      <c r="AE502" s="192">
        <f t="shared" si="117"/>
        <v>0</v>
      </c>
      <c r="AF502" s="192">
        <f t="shared" si="118"/>
        <v>0</v>
      </c>
    </row>
    <row r="503" spans="1:32" x14ac:dyDescent="0.25">
      <c r="A503" s="196" t="b">
        <f t="shared" si="109"/>
        <v>0</v>
      </c>
      <c r="B503" s="201"/>
      <c r="C503" s="202"/>
      <c r="D503" s="202"/>
      <c r="E503" s="202"/>
      <c r="F503" s="202"/>
      <c r="G503" s="201"/>
      <c r="H503" s="127" t="str">
        <f t="shared" si="119"/>
        <v>Agr ungültig</v>
      </c>
      <c r="I503" s="127" t="str">
        <f t="shared" si="120"/>
        <v>Agr ungültig</v>
      </c>
      <c r="J503" s="202" t="str">
        <f t="shared" si="121"/>
        <v>Agr ungültig</v>
      </c>
      <c r="K503" s="197" t="str">
        <f>IF(D_SAV!$C503&lt;=2005,"ja","nein")</f>
        <v>ja</v>
      </c>
      <c r="L503" s="201" t="str">
        <f>IFERROR(VLOOKUP(D_SAV!$B503,A_Stammdaten!$I$6:$K$105,3,FALSE),"")</f>
        <v/>
      </c>
      <c r="M503" s="206"/>
      <c r="N503" s="206"/>
      <c r="O503" s="207"/>
      <c r="P503" s="207"/>
      <c r="Q503" s="207"/>
      <c r="R503" s="207"/>
      <c r="S503" s="194">
        <f>IF(V503=0,0,IF(A_Stammdaten!$B$12-$C503&lt;0,0,SUM(D_SAV!P503:Q503)-D_SAV!R503))</f>
        <v>0</v>
      </c>
      <c r="T503" s="207"/>
      <c r="U503" s="194">
        <f t="shared" si="110"/>
        <v>0</v>
      </c>
      <c r="V503" s="240">
        <f>IF(OR($B503=0,$C503=0,$J503=0,$J503="Agr ungültig"),0,IF($J503="keine","keine",IF(A_Stammdaten!$B$12-$C503&lt;0,0,MAX(0,$J503-(A_Stammdaten!$B$12-D_SAV!$C503)))))</f>
        <v>0</v>
      </c>
      <c r="W503" s="167">
        <f t="shared" si="111"/>
        <v>0</v>
      </c>
      <c r="X503" s="167">
        <f t="shared" si="112"/>
        <v>0</v>
      </c>
      <c r="Y503" s="209">
        <v>1</v>
      </c>
      <c r="Z503" s="167">
        <f t="shared" si="113"/>
        <v>0</v>
      </c>
      <c r="AA503" s="167">
        <f t="shared" si="114"/>
        <v>0</v>
      </c>
      <c r="AB503" s="167">
        <f t="shared" si="115"/>
        <v>0</v>
      </c>
      <c r="AC503" s="195">
        <f t="shared" si="122"/>
        <v>0</v>
      </c>
      <c r="AD503" s="192">
        <f t="shared" si="116"/>
        <v>0</v>
      </c>
      <c r="AE503" s="192">
        <f t="shared" si="117"/>
        <v>0</v>
      </c>
      <c r="AF503" s="192">
        <f t="shared" si="118"/>
        <v>0</v>
      </c>
    </row>
    <row r="504" spans="1:32" x14ac:dyDescent="0.25">
      <c r="A504" s="196" t="b">
        <f t="shared" si="109"/>
        <v>0</v>
      </c>
      <c r="B504" s="201"/>
      <c r="C504" s="202"/>
      <c r="D504" s="202"/>
      <c r="E504" s="202"/>
      <c r="F504" s="202"/>
      <c r="G504" s="201"/>
      <c r="H504" s="127" t="str">
        <f t="shared" si="119"/>
        <v>Agr ungültig</v>
      </c>
      <c r="I504" s="127" t="str">
        <f t="shared" si="120"/>
        <v>Agr ungültig</v>
      </c>
      <c r="J504" s="202" t="str">
        <f t="shared" si="121"/>
        <v>Agr ungültig</v>
      </c>
      <c r="K504" s="197" t="str">
        <f>IF(D_SAV!$C504&lt;=2005,"ja","nein")</f>
        <v>ja</v>
      </c>
      <c r="L504" s="201" t="str">
        <f>IFERROR(VLOOKUP(D_SAV!$B504,A_Stammdaten!$I$6:$K$105,3,FALSE),"")</f>
        <v/>
      </c>
      <c r="M504" s="206"/>
      <c r="N504" s="206"/>
      <c r="O504" s="207"/>
      <c r="P504" s="207"/>
      <c r="Q504" s="207"/>
      <c r="R504" s="207"/>
      <c r="S504" s="194">
        <f>IF(V504=0,0,IF(A_Stammdaten!$B$12-$C504&lt;0,0,SUM(D_SAV!P504:Q504)-D_SAV!R504))</f>
        <v>0</v>
      </c>
      <c r="T504" s="207"/>
      <c r="U504" s="194">
        <f t="shared" si="110"/>
        <v>0</v>
      </c>
      <c r="V504" s="240">
        <f>IF(OR($B504=0,$C504=0,$J504=0,$J504="Agr ungültig"),0,IF($J504="keine","keine",IF(A_Stammdaten!$B$12-$C504&lt;0,0,MAX(0,$J504-(A_Stammdaten!$B$12-D_SAV!$C504)))))</f>
        <v>0</v>
      </c>
      <c r="W504" s="167">
        <f t="shared" si="111"/>
        <v>0</v>
      </c>
      <c r="X504" s="167">
        <f t="shared" si="112"/>
        <v>0</v>
      </c>
      <c r="Y504" s="209">
        <v>1</v>
      </c>
      <c r="Z504" s="167">
        <f t="shared" si="113"/>
        <v>0</v>
      </c>
      <c r="AA504" s="167">
        <f t="shared" si="114"/>
        <v>0</v>
      </c>
      <c r="AB504" s="167">
        <f t="shared" si="115"/>
        <v>0</v>
      </c>
      <c r="AC504" s="195">
        <f t="shared" si="122"/>
        <v>0</v>
      </c>
      <c r="AD504" s="192">
        <f t="shared" si="116"/>
        <v>0</v>
      </c>
      <c r="AE504" s="192">
        <f t="shared" si="117"/>
        <v>0</v>
      </c>
      <c r="AF504" s="192">
        <f t="shared" si="118"/>
        <v>0</v>
      </c>
    </row>
    <row r="505" spans="1:32" x14ac:dyDescent="0.25">
      <c r="A505" s="198" t="b">
        <f t="shared" si="109"/>
        <v>0</v>
      </c>
      <c r="B505" s="204"/>
      <c r="C505" s="205"/>
      <c r="D505" s="205"/>
      <c r="E505" s="205"/>
      <c r="F505" s="205"/>
      <c r="G505" s="204"/>
      <c r="H505" s="127" t="str">
        <f t="shared" si="119"/>
        <v>Agr ungültig</v>
      </c>
      <c r="I505" s="127" t="str">
        <f t="shared" si="120"/>
        <v>Agr ungültig</v>
      </c>
      <c r="J505" s="205" t="str">
        <f t="shared" si="121"/>
        <v>Agr ungültig</v>
      </c>
      <c r="K505" s="197" t="str">
        <f>IF(D_SAV!$C505&lt;=2005,"ja","nein")</f>
        <v>ja</v>
      </c>
      <c r="L505" s="204" t="str">
        <f>IFERROR(VLOOKUP(D_SAV!$B505,A_Stammdaten!$I$6:$K$105,3,FALSE),"")</f>
        <v/>
      </c>
      <c r="M505" s="208"/>
      <c r="N505" s="208"/>
      <c r="O505" s="207"/>
      <c r="P505" s="207"/>
      <c r="Q505" s="207"/>
      <c r="R505" s="207"/>
      <c r="S505" s="194">
        <f>IF(V505=0,0,IF(A_Stammdaten!$B$12-$C505&lt;0,0,SUM(D_SAV!P505:Q505)-D_SAV!R505))</f>
        <v>0</v>
      </c>
      <c r="T505" s="207"/>
      <c r="U505" s="194">
        <f t="shared" si="110"/>
        <v>0</v>
      </c>
      <c r="V505" s="240">
        <f>IF(OR($B505=0,$C505=0,$J505=0,$J505="Agr ungültig"),0,IF($J505="keine","keine",IF(A_Stammdaten!$B$12-$C505&lt;0,0,MAX(0,$J505-(A_Stammdaten!$B$12-D_SAV!$C505)))))</f>
        <v>0</v>
      </c>
      <c r="W505" s="167">
        <f t="shared" si="111"/>
        <v>0</v>
      </c>
      <c r="X505" s="167">
        <f t="shared" si="112"/>
        <v>0</v>
      </c>
      <c r="Y505" s="209">
        <v>1</v>
      </c>
      <c r="Z505" s="167">
        <f t="shared" si="113"/>
        <v>0</v>
      </c>
      <c r="AA505" s="167">
        <f t="shared" si="114"/>
        <v>0</v>
      </c>
      <c r="AB505" s="167">
        <f t="shared" si="115"/>
        <v>0</v>
      </c>
      <c r="AC505" s="195">
        <f t="shared" si="122"/>
        <v>0</v>
      </c>
      <c r="AD505" s="192">
        <f t="shared" si="116"/>
        <v>0</v>
      </c>
      <c r="AE505" s="192">
        <f t="shared" si="117"/>
        <v>0</v>
      </c>
      <c r="AF505" s="192">
        <f t="shared" si="118"/>
        <v>0</v>
      </c>
    </row>
    <row r="506" spans="1:32" x14ac:dyDescent="0.25">
      <c r="A506" s="196" t="b">
        <f t="shared" si="109"/>
        <v>0</v>
      </c>
      <c r="B506" s="201"/>
      <c r="C506" s="202"/>
      <c r="D506" s="202"/>
      <c r="E506" s="202"/>
      <c r="F506" s="202"/>
      <c r="G506" s="201"/>
      <c r="H506" s="127" t="str">
        <f t="shared" si="119"/>
        <v>Agr ungültig</v>
      </c>
      <c r="I506" s="127" t="str">
        <f t="shared" si="120"/>
        <v>Agr ungültig</v>
      </c>
      <c r="J506" s="202" t="str">
        <f t="shared" si="121"/>
        <v>Agr ungültig</v>
      </c>
      <c r="K506" s="197" t="str">
        <f>IF(D_SAV!$C506&lt;=2005,"ja","nein")</f>
        <v>ja</v>
      </c>
      <c r="L506" s="201" t="str">
        <f>IFERROR(VLOOKUP(D_SAV!$B506,A_Stammdaten!$I$6:$K$105,3,FALSE),"")</f>
        <v/>
      </c>
      <c r="M506" s="206"/>
      <c r="N506" s="206"/>
      <c r="O506" s="207"/>
      <c r="P506" s="207"/>
      <c r="Q506" s="207"/>
      <c r="R506" s="207"/>
      <c r="S506" s="194">
        <f>IF(V506=0,0,IF(A_Stammdaten!$B$12-$C506&lt;0,0,SUM(D_SAV!P506:Q506)-D_SAV!R506))</f>
        <v>0</v>
      </c>
      <c r="T506" s="207"/>
      <c r="U506" s="194">
        <f t="shared" si="110"/>
        <v>0</v>
      </c>
      <c r="V506" s="240">
        <f>IF(OR($B506=0,$C506=0,$J506=0,$J506="Agr ungültig"),0,IF($J506="keine","keine",IF(A_Stammdaten!$B$12-$C506&lt;0,0,MAX(0,$J506-(A_Stammdaten!$B$12-D_SAV!$C506)))))</f>
        <v>0</v>
      </c>
      <c r="W506" s="167">
        <f t="shared" si="111"/>
        <v>0</v>
      </c>
      <c r="X506" s="167">
        <f t="shared" si="112"/>
        <v>0</v>
      </c>
      <c r="Y506" s="209">
        <v>1</v>
      </c>
      <c r="Z506" s="167">
        <f t="shared" si="113"/>
        <v>0</v>
      </c>
      <c r="AA506" s="167">
        <f t="shared" si="114"/>
        <v>0</v>
      </c>
      <c r="AB506" s="167">
        <f t="shared" si="115"/>
        <v>0</v>
      </c>
      <c r="AC506" s="195">
        <f t="shared" si="122"/>
        <v>0</v>
      </c>
      <c r="AD506" s="192">
        <f t="shared" si="116"/>
        <v>0</v>
      </c>
      <c r="AE506" s="192">
        <f t="shared" si="117"/>
        <v>0</v>
      </c>
      <c r="AF506" s="192">
        <f t="shared" si="118"/>
        <v>0</v>
      </c>
    </row>
    <row r="507" spans="1:32" x14ac:dyDescent="0.25">
      <c r="A507" s="196" t="b">
        <f t="shared" ref="A507:A570" si="123">IF(AND(B507&lt;&gt;0,C507&lt;&gt;0),IF(D507&lt;&gt;0,CONCATENATE(B507,"-",C507,"-",D507),CONCATENATE(B507,"-",C507)))</f>
        <v>0</v>
      </c>
      <c r="B507" s="201"/>
      <c r="C507" s="202"/>
      <c r="D507" s="202"/>
      <c r="E507" s="202"/>
      <c r="F507" s="202"/>
      <c r="G507" s="201"/>
      <c r="H507" s="127" t="str">
        <f t="shared" si="119"/>
        <v>Agr ungültig</v>
      </c>
      <c r="I507" s="127" t="str">
        <f t="shared" si="120"/>
        <v>Agr ungültig</v>
      </c>
      <c r="J507" s="202" t="str">
        <f t="shared" si="121"/>
        <v>Agr ungültig</v>
      </c>
      <c r="K507" s="197" t="str">
        <f>IF(D_SAV!$C507&lt;=2005,"ja","nein")</f>
        <v>ja</v>
      </c>
      <c r="L507" s="201" t="str">
        <f>IFERROR(VLOOKUP(D_SAV!$B507,A_Stammdaten!$I$6:$K$105,3,FALSE),"")</f>
        <v/>
      </c>
      <c r="M507" s="206"/>
      <c r="N507" s="206"/>
      <c r="O507" s="207"/>
      <c r="P507" s="207"/>
      <c r="Q507" s="207"/>
      <c r="R507" s="207"/>
      <c r="S507" s="194">
        <f>IF(V507=0,0,IF(A_Stammdaten!$B$12-$C507&lt;0,0,SUM(D_SAV!P507:Q507)-D_SAV!R507))</f>
        <v>0</v>
      </c>
      <c r="T507" s="207"/>
      <c r="U507" s="194">
        <f t="shared" ref="U507:U570" si="124">IF(OR(G507="Anlagen im Bau/geleistete Anzahlungen des Sachanlagevermögens",G507="geleistete Anzahlungen des immateriellen Vermögens"),S507,S507+T507)</f>
        <v>0</v>
      </c>
      <c r="V507" s="240">
        <f>IF(OR($B507=0,$C507=0,$J507=0,$J507="Agr ungültig"),0,IF($J507="keine","keine",IF(A_Stammdaten!$B$12-$C507&lt;0,0,MAX(0,$J507-(A_Stammdaten!$B$12-D_SAV!$C507)))))</f>
        <v>0</v>
      </c>
      <c r="W507" s="167">
        <f t="shared" ref="W507:W570" si="125">IF(G507="Anlagen im Bau/geleistete Anzahlungen des Sachanlagevermögens",0,S507+T507-X507)</f>
        <v>0</v>
      </c>
      <c r="X507" s="167">
        <f t="shared" ref="X507:X570" si="126">IF(V507=0,0,IF(V507="keine",S507+T507,(S507+T507)/V507*(V507-1)))</f>
        <v>0</v>
      </c>
      <c r="Y507" s="209">
        <v>1</v>
      </c>
      <c r="Z507" s="167">
        <f t="shared" ref="Z507:Z570" si="127">S507*Y507</f>
        <v>0</v>
      </c>
      <c r="AA507" s="167">
        <f t="shared" ref="AA507:AA570" si="128">W507*Y507</f>
        <v>0</v>
      </c>
      <c r="AB507" s="167">
        <f t="shared" ref="AB507:AB570" si="129">X507*Y507</f>
        <v>0</v>
      </c>
      <c r="AC507" s="195">
        <f t="shared" si="122"/>
        <v>0</v>
      </c>
      <c r="AD507" s="192">
        <f t="shared" ref="AD507:AD570" si="130">$AC507*Z507</f>
        <v>0</v>
      </c>
      <c r="AE507" s="192">
        <f t="shared" ref="AE507:AE570" si="131">$AC507*AA507</f>
        <v>0</v>
      </c>
      <c r="AF507" s="192">
        <f t="shared" ref="AF507:AF570" si="132">$AC507*AB507</f>
        <v>0</v>
      </c>
    </row>
    <row r="508" spans="1:32" x14ac:dyDescent="0.25">
      <c r="A508" s="198" t="b">
        <f t="shared" si="123"/>
        <v>0</v>
      </c>
      <c r="B508" s="204"/>
      <c r="C508" s="205"/>
      <c r="D508" s="205"/>
      <c r="E508" s="205"/>
      <c r="F508" s="205"/>
      <c r="G508" s="204"/>
      <c r="H508" s="127" t="str">
        <f t="shared" si="119"/>
        <v>Agr ungültig</v>
      </c>
      <c r="I508" s="127" t="str">
        <f t="shared" si="120"/>
        <v>Agr ungültig</v>
      </c>
      <c r="J508" s="205" t="str">
        <f t="shared" si="121"/>
        <v>Agr ungültig</v>
      </c>
      <c r="K508" s="197" t="str">
        <f>IF(D_SAV!$C508&lt;=2005,"ja","nein")</f>
        <v>ja</v>
      </c>
      <c r="L508" s="204" t="str">
        <f>IFERROR(VLOOKUP(D_SAV!$B508,A_Stammdaten!$I$6:$K$105,3,FALSE),"")</f>
        <v/>
      </c>
      <c r="M508" s="208"/>
      <c r="N508" s="208"/>
      <c r="O508" s="207"/>
      <c r="P508" s="207"/>
      <c r="Q508" s="207"/>
      <c r="R508" s="207"/>
      <c r="S508" s="194">
        <f>IF(V508=0,0,IF(A_Stammdaten!$B$12-$C508&lt;0,0,SUM(D_SAV!P508:Q508)-D_SAV!R508))</f>
        <v>0</v>
      </c>
      <c r="T508" s="207"/>
      <c r="U508" s="194">
        <f t="shared" si="124"/>
        <v>0</v>
      </c>
      <c r="V508" s="240">
        <f>IF(OR($B508=0,$C508=0,$J508=0,$J508="Agr ungültig"),0,IF($J508="keine","keine",IF(A_Stammdaten!$B$12-$C508&lt;0,0,MAX(0,$J508-(A_Stammdaten!$B$12-D_SAV!$C508)))))</f>
        <v>0</v>
      </c>
      <c r="W508" s="167">
        <f t="shared" si="125"/>
        <v>0</v>
      </c>
      <c r="X508" s="167">
        <f t="shared" si="126"/>
        <v>0</v>
      </c>
      <c r="Y508" s="209">
        <v>1</v>
      </c>
      <c r="Z508" s="167">
        <f t="shared" si="127"/>
        <v>0</v>
      </c>
      <c r="AA508" s="167">
        <f t="shared" si="128"/>
        <v>0</v>
      </c>
      <c r="AB508" s="167">
        <f t="shared" si="129"/>
        <v>0</v>
      </c>
      <c r="AC508" s="195">
        <f t="shared" si="122"/>
        <v>0</v>
      </c>
      <c r="AD508" s="192">
        <f t="shared" si="130"/>
        <v>0</v>
      </c>
      <c r="AE508" s="192">
        <f t="shared" si="131"/>
        <v>0</v>
      </c>
      <c r="AF508" s="192">
        <f t="shared" si="132"/>
        <v>0</v>
      </c>
    </row>
    <row r="509" spans="1:32" x14ac:dyDescent="0.25">
      <c r="A509" s="196" t="b">
        <f t="shared" si="123"/>
        <v>0</v>
      </c>
      <c r="B509" s="201"/>
      <c r="C509" s="202"/>
      <c r="D509" s="202"/>
      <c r="E509" s="202"/>
      <c r="F509" s="202"/>
      <c r="G509" s="201"/>
      <c r="H509" s="127" t="str">
        <f t="shared" si="119"/>
        <v>Agr ungültig</v>
      </c>
      <c r="I509" s="127" t="str">
        <f t="shared" si="120"/>
        <v>Agr ungültig</v>
      </c>
      <c r="J509" s="202" t="str">
        <f t="shared" si="121"/>
        <v>Agr ungültig</v>
      </c>
      <c r="K509" s="197" t="str">
        <f>IF(D_SAV!$C509&lt;=2005,"ja","nein")</f>
        <v>ja</v>
      </c>
      <c r="L509" s="201" t="str">
        <f>IFERROR(VLOOKUP(D_SAV!$B509,A_Stammdaten!$I$6:$K$105,3,FALSE),"")</f>
        <v/>
      </c>
      <c r="M509" s="206"/>
      <c r="N509" s="206"/>
      <c r="O509" s="207"/>
      <c r="P509" s="207"/>
      <c r="Q509" s="207"/>
      <c r="R509" s="207"/>
      <c r="S509" s="194">
        <f>IF(V509=0,0,IF(A_Stammdaten!$B$12-$C509&lt;0,0,SUM(D_SAV!P509:Q509)-D_SAV!R509))</f>
        <v>0</v>
      </c>
      <c r="T509" s="207"/>
      <c r="U509" s="194">
        <f t="shared" si="124"/>
        <v>0</v>
      </c>
      <c r="V509" s="240">
        <f>IF(OR($B509=0,$C509=0,$J509=0,$J509="Agr ungültig"),0,IF($J509="keine","keine",IF(A_Stammdaten!$B$12-$C509&lt;0,0,MAX(0,$J509-(A_Stammdaten!$B$12-D_SAV!$C509)))))</f>
        <v>0</v>
      </c>
      <c r="W509" s="167">
        <f t="shared" si="125"/>
        <v>0</v>
      </c>
      <c r="X509" s="167">
        <f t="shared" si="126"/>
        <v>0</v>
      </c>
      <c r="Y509" s="209">
        <v>1</v>
      </c>
      <c r="Z509" s="167">
        <f t="shared" si="127"/>
        <v>0</v>
      </c>
      <c r="AA509" s="167">
        <f t="shared" si="128"/>
        <v>0</v>
      </c>
      <c r="AB509" s="167">
        <f t="shared" si="129"/>
        <v>0</v>
      </c>
      <c r="AC509" s="195">
        <f t="shared" si="122"/>
        <v>0</v>
      </c>
      <c r="AD509" s="192">
        <f t="shared" si="130"/>
        <v>0</v>
      </c>
      <c r="AE509" s="192">
        <f t="shared" si="131"/>
        <v>0</v>
      </c>
      <c r="AF509" s="192">
        <f t="shared" si="132"/>
        <v>0</v>
      </c>
    </row>
    <row r="510" spans="1:32" x14ac:dyDescent="0.25">
      <c r="A510" s="196" t="b">
        <f t="shared" si="123"/>
        <v>0</v>
      </c>
      <c r="B510" s="201"/>
      <c r="C510" s="202"/>
      <c r="D510" s="202"/>
      <c r="E510" s="202"/>
      <c r="F510" s="202"/>
      <c r="G510" s="201"/>
      <c r="H510" s="127" t="str">
        <f t="shared" si="119"/>
        <v>Agr ungültig</v>
      </c>
      <c r="I510" s="127" t="str">
        <f t="shared" si="120"/>
        <v>Agr ungültig</v>
      </c>
      <c r="J510" s="202" t="str">
        <f t="shared" si="121"/>
        <v>Agr ungültig</v>
      </c>
      <c r="K510" s="197" t="str">
        <f>IF(D_SAV!$C510&lt;=2005,"ja","nein")</f>
        <v>ja</v>
      </c>
      <c r="L510" s="201" t="str">
        <f>IFERROR(VLOOKUP(D_SAV!$B510,A_Stammdaten!$I$6:$K$105,3,FALSE),"")</f>
        <v/>
      </c>
      <c r="M510" s="206"/>
      <c r="N510" s="206"/>
      <c r="O510" s="207"/>
      <c r="P510" s="207"/>
      <c r="Q510" s="207"/>
      <c r="R510" s="207"/>
      <c r="S510" s="194">
        <f>IF(V510=0,0,IF(A_Stammdaten!$B$12-$C510&lt;0,0,SUM(D_SAV!P510:Q510)-D_SAV!R510))</f>
        <v>0</v>
      </c>
      <c r="T510" s="207"/>
      <c r="U510" s="194">
        <f t="shared" si="124"/>
        <v>0</v>
      </c>
      <c r="V510" s="240">
        <f>IF(OR($B510=0,$C510=0,$J510=0,$J510="Agr ungültig"),0,IF($J510="keine","keine",IF(A_Stammdaten!$B$12-$C510&lt;0,0,MAX(0,$J510-(A_Stammdaten!$B$12-D_SAV!$C510)))))</f>
        <v>0</v>
      </c>
      <c r="W510" s="167">
        <f t="shared" si="125"/>
        <v>0</v>
      </c>
      <c r="X510" s="167">
        <f t="shared" si="126"/>
        <v>0</v>
      </c>
      <c r="Y510" s="209">
        <v>1</v>
      </c>
      <c r="Z510" s="167">
        <f t="shared" si="127"/>
        <v>0</v>
      </c>
      <c r="AA510" s="167">
        <f t="shared" si="128"/>
        <v>0</v>
      </c>
      <c r="AB510" s="167">
        <f t="shared" si="129"/>
        <v>0</v>
      </c>
      <c r="AC510" s="195">
        <f t="shared" si="122"/>
        <v>0</v>
      </c>
      <c r="AD510" s="192">
        <f t="shared" si="130"/>
        <v>0</v>
      </c>
      <c r="AE510" s="192">
        <f t="shared" si="131"/>
        <v>0</v>
      </c>
      <c r="AF510" s="192">
        <f t="shared" si="132"/>
        <v>0</v>
      </c>
    </row>
    <row r="511" spans="1:32" x14ac:dyDescent="0.25">
      <c r="A511" s="198" t="b">
        <f t="shared" si="123"/>
        <v>0</v>
      </c>
      <c r="B511" s="204"/>
      <c r="C511" s="205"/>
      <c r="D511" s="205"/>
      <c r="E511" s="205"/>
      <c r="F511" s="205"/>
      <c r="G511" s="204"/>
      <c r="H511" s="127" t="str">
        <f t="shared" si="119"/>
        <v>Agr ungültig</v>
      </c>
      <c r="I511" s="127" t="str">
        <f t="shared" si="120"/>
        <v>Agr ungültig</v>
      </c>
      <c r="J511" s="205" t="str">
        <f t="shared" si="121"/>
        <v>Agr ungültig</v>
      </c>
      <c r="K511" s="197" t="str">
        <f>IF(D_SAV!$C511&lt;=2005,"ja","nein")</f>
        <v>ja</v>
      </c>
      <c r="L511" s="204" t="str">
        <f>IFERROR(VLOOKUP(D_SAV!$B511,A_Stammdaten!$I$6:$K$105,3,FALSE),"")</f>
        <v/>
      </c>
      <c r="M511" s="208"/>
      <c r="N511" s="208"/>
      <c r="O511" s="207"/>
      <c r="P511" s="207"/>
      <c r="Q511" s="207"/>
      <c r="R511" s="207"/>
      <c r="S511" s="194">
        <f>IF(V511=0,0,IF(A_Stammdaten!$B$12-$C511&lt;0,0,SUM(D_SAV!P511:Q511)-D_SAV!R511))</f>
        <v>0</v>
      </c>
      <c r="T511" s="207"/>
      <c r="U511" s="194">
        <f t="shared" si="124"/>
        <v>0</v>
      </c>
      <c r="V511" s="240">
        <f>IF(OR($B511=0,$C511=0,$J511=0,$J511="Agr ungültig"),0,IF($J511="keine","keine",IF(A_Stammdaten!$B$12-$C511&lt;0,0,MAX(0,$J511-(A_Stammdaten!$B$12-D_SAV!$C511)))))</f>
        <v>0</v>
      </c>
      <c r="W511" s="167">
        <f t="shared" si="125"/>
        <v>0</v>
      </c>
      <c r="X511" s="167">
        <f t="shared" si="126"/>
        <v>0</v>
      </c>
      <c r="Y511" s="209">
        <v>1</v>
      </c>
      <c r="Z511" s="167">
        <f t="shared" si="127"/>
        <v>0</v>
      </c>
      <c r="AA511" s="167">
        <f t="shared" si="128"/>
        <v>0</v>
      </c>
      <c r="AB511" s="167">
        <f t="shared" si="129"/>
        <v>0</v>
      </c>
      <c r="AC511" s="195">
        <f t="shared" si="122"/>
        <v>0</v>
      </c>
      <c r="AD511" s="192">
        <f t="shared" si="130"/>
        <v>0</v>
      </c>
      <c r="AE511" s="192">
        <f t="shared" si="131"/>
        <v>0</v>
      </c>
      <c r="AF511" s="192">
        <f t="shared" si="132"/>
        <v>0</v>
      </c>
    </row>
    <row r="512" spans="1:32" x14ac:dyDescent="0.25">
      <c r="A512" s="196" t="b">
        <f t="shared" si="123"/>
        <v>0</v>
      </c>
      <c r="B512" s="201"/>
      <c r="C512" s="202"/>
      <c r="D512" s="202"/>
      <c r="E512" s="202"/>
      <c r="F512" s="202"/>
      <c r="G512" s="201"/>
      <c r="H512" s="127" t="str">
        <f t="shared" si="119"/>
        <v>Agr ungültig</v>
      </c>
      <c r="I512" s="127" t="str">
        <f t="shared" si="120"/>
        <v>Agr ungültig</v>
      </c>
      <c r="J512" s="202" t="str">
        <f t="shared" si="121"/>
        <v>Agr ungültig</v>
      </c>
      <c r="K512" s="197" t="str">
        <f>IF(D_SAV!$C512&lt;=2005,"ja","nein")</f>
        <v>ja</v>
      </c>
      <c r="L512" s="201" t="str">
        <f>IFERROR(VLOOKUP(D_SAV!$B512,A_Stammdaten!$I$6:$K$105,3,FALSE),"")</f>
        <v/>
      </c>
      <c r="M512" s="206"/>
      <c r="N512" s="206"/>
      <c r="O512" s="207"/>
      <c r="P512" s="207"/>
      <c r="Q512" s="207"/>
      <c r="R512" s="207"/>
      <c r="S512" s="194">
        <f>IF(V512=0,0,IF(A_Stammdaten!$B$12-$C512&lt;0,0,SUM(D_SAV!P512:Q512)-D_SAV!R512))</f>
        <v>0</v>
      </c>
      <c r="T512" s="207"/>
      <c r="U512" s="194">
        <f t="shared" si="124"/>
        <v>0</v>
      </c>
      <c r="V512" s="240">
        <f>IF(OR($B512=0,$C512=0,$J512=0,$J512="Agr ungültig"),0,IF($J512="keine","keine",IF(A_Stammdaten!$B$12-$C512&lt;0,0,MAX(0,$J512-(A_Stammdaten!$B$12-D_SAV!$C512)))))</f>
        <v>0</v>
      </c>
      <c r="W512" s="167">
        <f t="shared" si="125"/>
        <v>0</v>
      </c>
      <c r="X512" s="167">
        <f t="shared" si="126"/>
        <v>0</v>
      </c>
      <c r="Y512" s="209">
        <v>1</v>
      </c>
      <c r="Z512" s="167">
        <f t="shared" si="127"/>
        <v>0</v>
      </c>
      <c r="AA512" s="167">
        <f t="shared" si="128"/>
        <v>0</v>
      </c>
      <c r="AB512" s="167">
        <f t="shared" si="129"/>
        <v>0</v>
      </c>
      <c r="AC512" s="195">
        <f t="shared" si="122"/>
        <v>0</v>
      </c>
      <c r="AD512" s="192">
        <f t="shared" si="130"/>
        <v>0</v>
      </c>
      <c r="AE512" s="192">
        <f t="shared" si="131"/>
        <v>0</v>
      </c>
      <c r="AF512" s="192">
        <f t="shared" si="132"/>
        <v>0</v>
      </c>
    </row>
    <row r="513" spans="1:32" x14ac:dyDescent="0.25">
      <c r="A513" s="196" t="b">
        <f t="shared" si="123"/>
        <v>0</v>
      </c>
      <c r="B513" s="201"/>
      <c r="C513" s="202"/>
      <c r="D513" s="202"/>
      <c r="E513" s="202"/>
      <c r="F513" s="202"/>
      <c r="G513" s="201"/>
      <c r="H513" s="127" t="str">
        <f t="shared" si="119"/>
        <v>Agr ungültig</v>
      </c>
      <c r="I513" s="127" t="str">
        <f t="shared" si="120"/>
        <v>Agr ungültig</v>
      </c>
      <c r="J513" s="202" t="str">
        <f t="shared" si="121"/>
        <v>Agr ungültig</v>
      </c>
      <c r="K513" s="197" t="str">
        <f>IF(D_SAV!$C513&lt;=2005,"ja","nein")</f>
        <v>ja</v>
      </c>
      <c r="L513" s="201" t="str">
        <f>IFERROR(VLOOKUP(D_SAV!$B513,A_Stammdaten!$I$6:$K$105,3,FALSE),"")</f>
        <v/>
      </c>
      <c r="M513" s="206"/>
      <c r="N513" s="206"/>
      <c r="O513" s="207"/>
      <c r="P513" s="207"/>
      <c r="Q513" s="207"/>
      <c r="R513" s="207"/>
      <c r="S513" s="194">
        <f>IF(V513=0,0,IF(A_Stammdaten!$B$12-$C513&lt;0,0,SUM(D_SAV!P513:Q513)-D_SAV!R513))</f>
        <v>0</v>
      </c>
      <c r="T513" s="207"/>
      <c r="U513" s="194">
        <f t="shared" si="124"/>
        <v>0</v>
      </c>
      <c r="V513" s="240">
        <f>IF(OR($B513=0,$C513=0,$J513=0,$J513="Agr ungültig"),0,IF($J513="keine","keine",IF(A_Stammdaten!$B$12-$C513&lt;0,0,MAX(0,$J513-(A_Stammdaten!$B$12-D_SAV!$C513)))))</f>
        <v>0</v>
      </c>
      <c r="W513" s="167">
        <f t="shared" si="125"/>
        <v>0</v>
      </c>
      <c r="X513" s="167">
        <f t="shared" si="126"/>
        <v>0</v>
      </c>
      <c r="Y513" s="209">
        <v>1</v>
      </c>
      <c r="Z513" s="167">
        <f t="shared" si="127"/>
        <v>0</v>
      </c>
      <c r="AA513" s="167">
        <f t="shared" si="128"/>
        <v>0</v>
      </c>
      <c r="AB513" s="167">
        <f t="shared" si="129"/>
        <v>0</v>
      </c>
      <c r="AC513" s="195">
        <f t="shared" si="122"/>
        <v>0</v>
      </c>
      <c r="AD513" s="192">
        <f t="shared" si="130"/>
        <v>0</v>
      </c>
      <c r="AE513" s="192">
        <f t="shared" si="131"/>
        <v>0</v>
      </c>
      <c r="AF513" s="192">
        <f t="shared" si="132"/>
        <v>0</v>
      </c>
    </row>
    <row r="514" spans="1:32" x14ac:dyDescent="0.25">
      <c r="A514" s="198" t="b">
        <f t="shared" si="123"/>
        <v>0</v>
      </c>
      <c r="B514" s="204"/>
      <c r="C514" s="205"/>
      <c r="D514" s="205"/>
      <c r="E514" s="205"/>
      <c r="F514" s="205"/>
      <c r="G514" s="204"/>
      <c r="H514" s="127" t="str">
        <f t="shared" si="119"/>
        <v>Agr ungültig</v>
      </c>
      <c r="I514" s="127" t="str">
        <f t="shared" si="120"/>
        <v>Agr ungültig</v>
      </c>
      <c r="J514" s="205" t="str">
        <f t="shared" si="121"/>
        <v>Agr ungültig</v>
      </c>
      <c r="K514" s="197" t="str">
        <f>IF(D_SAV!$C514&lt;=2005,"ja","nein")</f>
        <v>ja</v>
      </c>
      <c r="L514" s="204" t="str">
        <f>IFERROR(VLOOKUP(D_SAV!$B514,A_Stammdaten!$I$6:$K$105,3,FALSE),"")</f>
        <v/>
      </c>
      <c r="M514" s="208"/>
      <c r="N514" s="208"/>
      <c r="O514" s="207"/>
      <c r="P514" s="207"/>
      <c r="Q514" s="207"/>
      <c r="R514" s="207"/>
      <c r="S514" s="194">
        <f>IF(V514=0,0,IF(A_Stammdaten!$B$12-$C514&lt;0,0,SUM(D_SAV!P514:Q514)-D_SAV!R514))</f>
        <v>0</v>
      </c>
      <c r="T514" s="207"/>
      <c r="U514" s="194">
        <f t="shared" si="124"/>
        <v>0</v>
      </c>
      <c r="V514" s="240">
        <f>IF(OR($B514=0,$C514=0,$J514=0,$J514="Agr ungültig"),0,IF($J514="keine","keine",IF(A_Stammdaten!$B$12-$C514&lt;0,0,MAX(0,$J514-(A_Stammdaten!$B$12-D_SAV!$C514)))))</f>
        <v>0</v>
      </c>
      <c r="W514" s="167">
        <f t="shared" si="125"/>
        <v>0</v>
      </c>
      <c r="X514" s="167">
        <f t="shared" si="126"/>
        <v>0</v>
      </c>
      <c r="Y514" s="209">
        <v>1</v>
      </c>
      <c r="Z514" s="167">
        <f t="shared" si="127"/>
        <v>0</v>
      </c>
      <c r="AA514" s="167">
        <f t="shared" si="128"/>
        <v>0</v>
      </c>
      <c r="AB514" s="167">
        <f t="shared" si="129"/>
        <v>0</v>
      </c>
      <c r="AC514" s="195">
        <f t="shared" si="122"/>
        <v>0</v>
      </c>
      <c r="AD514" s="192">
        <f t="shared" si="130"/>
        <v>0</v>
      </c>
      <c r="AE514" s="192">
        <f t="shared" si="131"/>
        <v>0</v>
      </c>
      <c r="AF514" s="192">
        <f t="shared" si="132"/>
        <v>0</v>
      </c>
    </row>
    <row r="515" spans="1:32" x14ac:dyDescent="0.25">
      <c r="A515" s="196" t="b">
        <f t="shared" si="123"/>
        <v>0</v>
      </c>
      <c r="B515" s="201"/>
      <c r="C515" s="202"/>
      <c r="D515" s="202"/>
      <c r="E515" s="202"/>
      <c r="F515" s="202"/>
      <c r="G515" s="201"/>
      <c r="H515" s="127" t="str">
        <f t="shared" si="119"/>
        <v>Agr ungültig</v>
      </c>
      <c r="I515" s="127" t="str">
        <f t="shared" si="120"/>
        <v>Agr ungültig</v>
      </c>
      <c r="J515" s="202" t="str">
        <f t="shared" si="121"/>
        <v>Agr ungültig</v>
      </c>
      <c r="K515" s="197" t="str">
        <f>IF(D_SAV!$C515&lt;=2005,"ja","nein")</f>
        <v>ja</v>
      </c>
      <c r="L515" s="201" t="str">
        <f>IFERROR(VLOOKUP(D_SAV!$B515,A_Stammdaten!$I$6:$K$105,3,FALSE),"")</f>
        <v/>
      </c>
      <c r="M515" s="206"/>
      <c r="N515" s="206"/>
      <c r="O515" s="207"/>
      <c r="P515" s="207"/>
      <c r="Q515" s="207"/>
      <c r="R515" s="207"/>
      <c r="S515" s="194">
        <f>IF(V515=0,0,IF(A_Stammdaten!$B$12-$C515&lt;0,0,SUM(D_SAV!P515:Q515)-D_SAV!R515))</f>
        <v>0</v>
      </c>
      <c r="T515" s="207"/>
      <c r="U515" s="194">
        <f t="shared" si="124"/>
        <v>0</v>
      </c>
      <c r="V515" s="240">
        <f>IF(OR($B515=0,$C515=0,$J515=0,$J515="Agr ungültig"),0,IF($J515="keine","keine",IF(A_Stammdaten!$B$12-$C515&lt;0,0,MAX(0,$J515-(A_Stammdaten!$B$12-D_SAV!$C515)))))</f>
        <v>0</v>
      </c>
      <c r="W515" s="167">
        <f t="shared" si="125"/>
        <v>0</v>
      </c>
      <c r="X515" s="167">
        <f t="shared" si="126"/>
        <v>0</v>
      </c>
      <c r="Y515" s="209">
        <v>1</v>
      </c>
      <c r="Z515" s="167">
        <f t="shared" si="127"/>
        <v>0</v>
      </c>
      <c r="AA515" s="167">
        <f t="shared" si="128"/>
        <v>0</v>
      </c>
      <c r="AB515" s="167">
        <f t="shared" si="129"/>
        <v>0</v>
      </c>
      <c r="AC515" s="195">
        <f t="shared" si="122"/>
        <v>0</v>
      </c>
      <c r="AD515" s="192">
        <f t="shared" si="130"/>
        <v>0</v>
      </c>
      <c r="AE515" s="192">
        <f t="shared" si="131"/>
        <v>0</v>
      </c>
      <c r="AF515" s="192">
        <f t="shared" si="132"/>
        <v>0</v>
      </c>
    </row>
    <row r="516" spans="1:32" x14ac:dyDescent="0.25">
      <c r="A516" s="196" t="b">
        <f t="shared" si="123"/>
        <v>0</v>
      </c>
      <c r="B516" s="201"/>
      <c r="C516" s="202"/>
      <c r="D516" s="202"/>
      <c r="E516" s="202"/>
      <c r="F516" s="202"/>
      <c r="G516" s="201"/>
      <c r="H516" s="127" t="str">
        <f t="shared" si="119"/>
        <v>Agr ungültig</v>
      </c>
      <c r="I516" s="127" t="str">
        <f t="shared" si="120"/>
        <v>Agr ungültig</v>
      </c>
      <c r="J516" s="202" t="str">
        <f t="shared" si="121"/>
        <v>Agr ungültig</v>
      </c>
      <c r="K516" s="197" t="str">
        <f>IF(D_SAV!$C516&lt;=2005,"ja","nein")</f>
        <v>ja</v>
      </c>
      <c r="L516" s="201" t="str">
        <f>IFERROR(VLOOKUP(D_SAV!$B516,A_Stammdaten!$I$6:$K$105,3,FALSE),"")</f>
        <v/>
      </c>
      <c r="M516" s="206"/>
      <c r="N516" s="206"/>
      <c r="O516" s="207"/>
      <c r="P516" s="207"/>
      <c r="Q516" s="207"/>
      <c r="R516" s="207"/>
      <c r="S516" s="194">
        <f>IF(V516=0,0,IF(A_Stammdaten!$B$12-$C516&lt;0,0,SUM(D_SAV!P516:Q516)-D_SAV!R516))</f>
        <v>0</v>
      </c>
      <c r="T516" s="207"/>
      <c r="U516" s="194">
        <f t="shared" si="124"/>
        <v>0</v>
      </c>
      <c r="V516" s="240">
        <f>IF(OR($B516=0,$C516=0,$J516=0,$J516="Agr ungültig"),0,IF($J516="keine","keine",IF(A_Stammdaten!$B$12-$C516&lt;0,0,MAX(0,$J516-(A_Stammdaten!$B$12-D_SAV!$C516)))))</f>
        <v>0</v>
      </c>
      <c r="W516" s="167">
        <f t="shared" si="125"/>
        <v>0</v>
      </c>
      <c r="X516" s="167">
        <f t="shared" si="126"/>
        <v>0</v>
      </c>
      <c r="Y516" s="209">
        <v>1</v>
      </c>
      <c r="Z516" s="167">
        <f t="shared" si="127"/>
        <v>0</v>
      </c>
      <c r="AA516" s="167">
        <f t="shared" si="128"/>
        <v>0</v>
      </c>
      <c r="AB516" s="167">
        <f t="shared" si="129"/>
        <v>0</v>
      </c>
      <c r="AC516" s="195">
        <f t="shared" si="122"/>
        <v>0</v>
      </c>
      <c r="AD516" s="192">
        <f t="shared" si="130"/>
        <v>0</v>
      </c>
      <c r="AE516" s="192">
        <f t="shared" si="131"/>
        <v>0</v>
      </c>
      <c r="AF516" s="192">
        <f t="shared" si="132"/>
        <v>0</v>
      </c>
    </row>
    <row r="517" spans="1:32" x14ac:dyDescent="0.25">
      <c r="A517" s="198" t="b">
        <f t="shared" si="123"/>
        <v>0</v>
      </c>
      <c r="B517" s="204"/>
      <c r="C517" s="205"/>
      <c r="D517" s="205"/>
      <c r="E517" s="205"/>
      <c r="F517" s="205"/>
      <c r="G517" s="204"/>
      <c r="H517" s="127" t="str">
        <f t="shared" si="119"/>
        <v>Agr ungültig</v>
      </c>
      <c r="I517" s="127" t="str">
        <f t="shared" si="120"/>
        <v>Agr ungültig</v>
      </c>
      <c r="J517" s="205" t="str">
        <f t="shared" si="121"/>
        <v>Agr ungültig</v>
      </c>
      <c r="K517" s="197" t="str">
        <f>IF(D_SAV!$C517&lt;=2005,"ja","nein")</f>
        <v>ja</v>
      </c>
      <c r="L517" s="204" t="str">
        <f>IFERROR(VLOOKUP(D_SAV!$B517,A_Stammdaten!$I$6:$K$105,3,FALSE),"")</f>
        <v/>
      </c>
      <c r="M517" s="208"/>
      <c r="N517" s="208"/>
      <c r="O517" s="207"/>
      <c r="P517" s="207"/>
      <c r="Q517" s="207"/>
      <c r="R517" s="207"/>
      <c r="S517" s="194">
        <f>IF(V517=0,0,IF(A_Stammdaten!$B$12-$C517&lt;0,0,SUM(D_SAV!P517:Q517)-D_SAV!R517))</f>
        <v>0</v>
      </c>
      <c r="T517" s="207"/>
      <c r="U517" s="194">
        <f t="shared" si="124"/>
        <v>0</v>
      </c>
      <c r="V517" s="240">
        <f>IF(OR($B517=0,$C517=0,$J517=0,$J517="Agr ungültig"),0,IF($J517="keine","keine",IF(A_Stammdaten!$B$12-$C517&lt;0,0,MAX(0,$J517-(A_Stammdaten!$B$12-D_SAV!$C517)))))</f>
        <v>0</v>
      </c>
      <c r="W517" s="167">
        <f t="shared" si="125"/>
        <v>0</v>
      </c>
      <c r="X517" s="167">
        <f t="shared" si="126"/>
        <v>0</v>
      </c>
      <c r="Y517" s="209">
        <v>1</v>
      </c>
      <c r="Z517" s="167">
        <f t="shared" si="127"/>
        <v>0</v>
      </c>
      <c r="AA517" s="167">
        <f t="shared" si="128"/>
        <v>0</v>
      </c>
      <c r="AB517" s="167">
        <f t="shared" si="129"/>
        <v>0</v>
      </c>
      <c r="AC517" s="195">
        <f t="shared" si="122"/>
        <v>0</v>
      </c>
      <c r="AD517" s="192">
        <f t="shared" si="130"/>
        <v>0</v>
      </c>
      <c r="AE517" s="192">
        <f t="shared" si="131"/>
        <v>0</v>
      </c>
      <c r="AF517" s="192">
        <f t="shared" si="132"/>
        <v>0</v>
      </c>
    </row>
    <row r="518" spans="1:32" x14ac:dyDescent="0.25">
      <c r="A518" s="196" t="b">
        <f t="shared" si="123"/>
        <v>0</v>
      </c>
      <c r="B518" s="201"/>
      <c r="C518" s="202"/>
      <c r="D518" s="202"/>
      <c r="E518" s="202"/>
      <c r="F518" s="202"/>
      <c r="G518" s="201"/>
      <c r="H518" s="127" t="str">
        <f t="shared" si="119"/>
        <v>Agr ungültig</v>
      </c>
      <c r="I518" s="127" t="str">
        <f t="shared" si="120"/>
        <v>Agr ungültig</v>
      </c>
      <c r="J518" s="202" t="str">
        <f t="shared" si="121"/>
        <v>Agr ungültig</v>
      </c>
      <c r="K518" s="197" t="str">
        <f>IF(D_SAV!$C518&lt;=2005,"ja","nein")</f>
        <v>ja</v>
      </c>
      <c r="L518" s="201" t="str">
        <f>IFERROR(VLOOKUP(D_SAV!$B518,A_Stammdaten!$I$6:$K$105,3,FALSE),"")</f>
        <v/>
      </c>
      <c r="M518" s="206"/>
      <c r="N518" s="206"/>
      <c r="O518" s="207"/>
      <c r="P518" s="207"/>
      <c r="Q518" s="207"/>
      <c r="R518" s="207"/>
      <c r="S518" s="194">
        <f>IF(V518=0,0,IF(A_Stammdaten!$B$12-$C518&lt;0,0,SUM(D_SAV!P518:Q518)-D_SAV!R518))</f>
        <v>0</v>
      </c>
      <c r="T518" s="207"/>
      <c r="U518" s="194">
        <f t="shared" si="124"/>
        <v>0</v>
      </c>
      <c r="V518" s="240">
        <f>IF(OR($B518=0,$C518=0,$J518=0,$J518="Agr ungültig"),0,IF($J518="keine","keine",IF(A_Stammdaten!$B$12-$C518&lt;0,0,MAX(0,$J518-(A_Stammdaten!$B$12-D_SAV!$C518)))))</f>
        <v>0</v>
      </c>
      <c r="W518" s="167">
        <f t="shared" si="125"/>
        <v>0</v>
      </c>
      <c r="X518" s="167">
        <f t="shared" si="126"/>
        <v>0</v>
      </c>
      <c r="Y518" s="209">
        <v>1</v>
      </c>
      <c r="Z518" s="167">
        <f t="shared" si="127"/>
        <v>0</v>
      </c>
      <c r="AA518" s="167">
        <f t="shared" si="128"/>
        <v>0</v>
      </c>
      <c r="AB518" s="167">
        <f t="shared" si="129"/>
        <v>0</v>
      </c>
      <c r="AC518" s="195">
        <f t="shared" si="122"/>
        <v>0</v>
      </c>
      <c r="AD518" s="192">
        <f t="shared" si="130"/>
        <v>0</v>
      </c>
      <c r="AE518" s="192">
        <f t="shared" si="131"/>
        <v>0</v>
      </c>
      <c r="AF518" s="192">
        <f t="shared" si="132"/>
        <v>0</v>
      </c>
    </row>
    <row r="519" spans="1:32" x14ac:dyDescent="0.25">
      <c r="A519" s="196" t="b">
        <f t="shared" si="123"/>
        <v>0</v>
      </c>
      <c r="B519" s="201"/>
      <c r="C519" s="202"/>
      <c r="D519" s="202"/>
      <c r="E519" s="202"/>
      <c r="F519" s="202"/>
      <c r="G519" s="201"/>
      <c r="H519" s="127" t="str">
        <f t="shared" si="119"/>
        <v>Agr ungültig</v>
      </c>
      <c r="I519" s="127" t="str">
        <f t="shared" si="120"/>
        <v>Agr ungültig</v>
      </c>
      <c r="J519" s="202" t="str">
        <f t="shared" si="121"/>
        <v>Agr ungültig</v>
      </c>
      <c r="K519" s="197" t="str">
        <f>IF(D_SAV!$C519&lt;=2005,"ja","nein")</f>
        <v>ja</v>
      </c>
      <c r="L519" s="201" t="str">
        <f>IFERROR(VLOOKUP(D_SAV!$B519,A_Stammdaten!$I$6:$K$105,3,FALSE),"")</f>
        <v/>
      </c>
      <c r="M519" s="206"/>
      <c r="N519" s="206"/>
      <c r="O519" s="207"/>
      <c r="P519" s="207"/>
      <c r="Q519" s="207"/>
      <c r="R519" s="207"/>
      <c r="S519" s="194">
        <f>IF(V519=0,0,IF(A_Stammdaten!$B$12-$C519&lt;0,0,SUM(D_SAV!P519:Q519)-D_SAV!R519))</f>
        <v>0</v>
      </c>
      <c r="T519" s="207"/>
      <c r="U519" s="194">
        <f t="shared" si="124"/>
        <v>0</v>
      </c>
      <c r="V519" s="240">
        <f>IF(OR($B519=0,$C519=0,$J519=0,$J519="Agr ungültig"),0,IF($J519="keine","keine",IF(A_Stammdaten!$B$12-$C519&lt;0,0,MAX(0,$J519-(A_Stammdaten!$B$12-D_SAV!$C519)))))</f>
        <v>0</v>
      </c>
      <c r="W519" s="167">
        <f t="shared" si="125"/>
        <v>0</v>
      </c>
      <c r="X519" s="167">
        <f t="shared" si="126"/>
        <v>0</v>
      </c>
      <c r="Y519" s="209">
        <v>1</v>
      </c>
      <c r="Z519" s="167">
        <f t="shared" si="127"/>
        <v>0</v>
      </c>
      <c r="AA519" s="167">
        <f t="shared" si="128"/>
        <v>0</v>
      </c>
      <c r="AB519" s="167">
        <f t="shared" si="129"/>
        <v>0</v>
      </c>
      <c r="AC519" s="195">
        <f t="shared" si="122"/>
        <v>0</v>
      </c>
      <c r="AD519" s="192">
        <f t="shared" si="130"/>
        <v>0</v>
      </c>
      <c r="AE519" s="192">
        <f t="shared" si="131"/>
        <v>0</v>
      </c>
      <c r="AF519" s="192">
        <f t="shared" si="132"/>
        <v>0</v>
      </c>
    </row>
    <row r="520" spans="1:32" x14ac:dyDescent="0.25">
      <c r="A520" s="198" t="b">
        <f t="shared" si="123"/>
        <v>0</v>
      </c>
      <c r="B520" s="204"/>
      <c r="C520" s="205"/>
      <c r="D520" s="205"/>
      <c r="E520" s="205"/>
      <c r="F520" s="205"/>
      <c r="G520" s="204"/>
      <c r="H520" s="127" t="str">
        <f t="shared" si="119"/>
        <v>Agr ungültig</v>
      </c>
      <c r="I520" s="127" t="str">
        <f t="shared" si="120"/>
        <v>Agr ungültig</v>
      </c>
      <c r="J520" s="205" t="str">
        <f t="shared" si="121"/>
        <v>Agr ungültig</v>
      </c>
      <c r="K520" s="197" t="str">
        <f>IF(D_SAV!$C520&lt;=2005,"ja","nein")</f>
        <v>ja</v>
      </c>
      <c r="L520" s="204" t="str">
        <f>IFERROR(VLOOKUP(D_SAV!$B520,A_Stammdaten!$I$6:$K$105,3,FALSE),"")</f>
        <v/>
      </c>
      <c r="M520" s="208"/>
      <c r="N520" s="208"/>
      <c r="O520" s="207"/>
      <c r="P520" s="207"/>
      <c r="Q520" s="207"/>
      <c r="R520" s="207"/>
      <c r="S520" s="194">
        <f>IF(V520=0,0,IF(A_Stammdaten!$B$12-$C520&lt;0,0,SUM(D_SAV!P520:Q520)-D_SAV!R520))</f>
        <v>0</v>
      </c>
      <c r="T520" s="207"/>
      <c r="U520" s="194">
        <f t="shared" si="124"/>
        <v>0</v>
      </c>
      <c r="V520" s="240">
        <f>IF(OR($B520=0,$C520=0,$J520=0,$J520="Agr ungültig"),0,IF($J520="keine","keine",IF(A_Stammdaten!$B$12-$C520&lt;0,0,MAX(0,$J520-(A_Stammdaten!$B$12-D_SAV!$C520)))))</f>
        <v>0</v>
      </c>
      <c r="W520" s="167">
        <f t="shared" si="125"/>
        <v>0</v>
      </c>
      <c r="X520" s="167">
        <f t="shared" si="126"/>
        <v>0</v>
      </c>
      <c r="Y520" s="209">
        <v>1</v>
      </c>
      <c r="Z520" s="167">
        <f t="shared" si="127"/>
        <v>0</v>
      </c>
      <c r="AA520" s="167">
        <f t="shared" si="128"/>
        <v>0</v>
      </c>
      <c r="AB520" s="167">
        <f t="shared" si="129"/>
        <v>0</v>
      </c>
      <c r="AC520" s="195">
        <f t="shared" si="122"/>
        <v>0</v>
      </c>
      <c r="AD520" s="192">
        <f t="shared" si="130"/>
        <v>0</v>
      </c>
      <c r="AE520" s="192">
        <f t="shared" si="131"/>
        <v>0</v>
      </c>
      <c r="AF520" s="192">
        <f t="shared" si="132"/>
        <v>0</v>
      </c>
    </row>
    <row r="521" spans="1:32" x14ac:dyDescent="0.25">
      <c r="A521" s="196" t="b">
        <f t="shared" si="123"/>
        <v>0</v>
      </c>
      <c r="B521" s="201"/>
      <c r="C521" s="202"/>
      <c r="D521" s="202"/>
      <c r="E521" s="202"/>
      <c r="F521" s="202"/>
      <c r="G521" s="201"/>
      <c r="H521" s="127" t="str">
        <f t="shared" si="119"/>
        <v>Agr ungültig</v>
      </c>
      <c r="I521" s="127" t="str">
        <f t="shared" si="120"/>
        <v>Agr ungültig</v>
      </c>
      <c r="J521" s="202" t="str">
        <f t="shared" si="121"/>
        <v>Agr ungültig</v>
      </c>
      <c r="K521" s="197" t="str">
        <f>IF(D_SAV!$C521&lt;=2005,"ja","nein")</f>
        <v>ja</v>
      </c>
      <c r="L521" s="201" t="str">
        <f>IFERROR(VLOOKUP(D_SAV!$B521,A_Stammdaten!$I$6:$K$105,3,FALSE),"")</f>
        <v/>
      </c>
      <c r="M521" s="206"/>
      <c r="N521" s="206"/>
      <c r="O521" s="207"/>
      <c r="P521" s="207"/>
      <c r="Q521" s="207"/>
      <c r="R521" s="207"/>
      <c r="S521" s="194">
        <f>IF(V521=0,0,IF(A_Stammdaten!$B$12-$C521&lt;0,0,SUM(D_SAV!P521:Q521)-D_SAV!R521))</f>
        <v>0</v>
      </c>
      <c r="T521" s="207"/>
      <c r="U521" s="194">
        <f t="shared" si="124"/>
        <v>0</v>
      </c>
      <c r="V521" s="240">
        <f>IF(OR($B521=0,$C521=0,$J521=0,$J521="Agr ungültig"),0,IF($J521="keine","keine",IF(A_Stammdaten!$B$12-$C521&lt;0,0,MAX(0,$J521-(A_Stammdaten!$B$12-D_SAV!$C521)))))</f>
        <v>0</v>
      </c>
      <c r="W521" s="167">
        <f t="shared" si="125"/>
        <v>0</v>
      </c>
      <c r="X521" s="167">
        <f t="shared" si="126"/>
        <v>0</v>
      </c>
      <c r="Y521" s="209">
        <v>1</v>
      </c>
      <c r="Z521" s="167">
        <f t="shared" si="127"/>
        <v>0</v>
      </c>
      <c r="AA521" s="167">
        <f t="shared" si="128"/>
        <v>0</v>
      </c>
      <c r="AB521" s="167">
        <f t="shared" si="129"/>
        <v>0</v>
      </c>
      <c r="AC521" s="195">
        <f t="shared" si="122"/>
        <v>0</v>
      </c>
      <c r="AD521" s="192">
        <f t="shared" si="130"/>
        <v>0</v>
      </c>
      <c r="AE521" s="192">
        <f t="shared" si="131"/>
        <v>0</v>
      </c>
      <c r="AF521" s="192">
        <f t="shared" si="132"/>
        <v>0</v>
      </c>
    </row>
    <row r="522" spans="1:32" x14ac:dyDescent="0.25">
      <c r="A522" s="196" t="b">
        <f t="shared" si="123"/>
        <v>0</v>
      </c>
      <c r="B522" s="201"/>
      <c r="C522" s="202"/>
      <c r="D522" s="202"/>
      <c r="E522" s="202"/>
      <c r="F522" s="202"/>
      <c r="G522" s="201"/>
      <c r="H522" s="127" t="str">
        <f t="shared" si="119"/>
        <v>Agr ungültig</v>
      </c>
      <c r="I522" s="127" t="str">
        <f t="shared" si="120"/>
        <v>Agr ungültig</v>
      </c>
      <c r="J522" s="202" t="str">
        <f t="shared" si="121"/>
        <v>Agr ungültig</v>
      </c>
      <c r="K522" s="197" t="str">
        <f>IF(D_SAV!$C522&lt;=2005,"ja","nein")</f>
        <v>ja</v>
      </c>
      <c r="L522" s="201" t="str">
        <f>IFERROR(VLOOKUP(D_SAV!$B522,A_Stammdaten!$I$6:$K$105,3,FALSE),"")</f>
        <v/>
      </c>
      <c r="M522" s="206"/>
      <c r="N522" s="206"/>
      <c r="O522" s="207"/>
      <c r="P522" s="207"/>
      <c r="Q522" s="207"/>
      <c r="R522" s="207"/>
      <c r="S522" s="194">
        <f>IF(V522=0,0,IF(A_Stammdaten!$B$12-$C522&lt;0,0,SUM(D_SAV!P522:Q522)-D_SAV!R522))</f>
        <v>0</v>
      </c>
      <c r="T522" s="207"/>
      <c r="U522" s="194">
        <f t="shared" si="124"/>
        <v>0</v>
      </c>
      <c r="V522" s="240">
        <f>IF(OR($B522=0,$C522=0,$J522=0,$J522="Agr ungültig"),0,IF($J522="keine","keine",IF(A_Stammdaten!$B$12-$C522&lt;0,0,MAX(0,$J522-(A_Stammdaten!$B$12-D_SAV!$C522)))))</f>
        <v>0</v>
      </c>
      <c r="W522" s="167">
        <f t="shared" si="125"/>
        <v>0</v>
      </c>
      <c r="X522" s="167">
        <f t="shared" si="126"/>
        <v>0</v>
      </c>
      <c r="Y522" s="209">
        <v>1</v>
      </c>
      <c r="Z522" s="167">
        <f t="shared" si="127"/>
        <v>0</v>
      </c>
      <c r="AA522" s="167">
        <f t="shared" si="128"/>
        <v>0</v>
      </c>
      <c r="AB522" s="167">
        <f t="shared" si="129"/>
        <v>0</v>
      </c>
      <c r="AC522" s="195">
        <f t="shared" si="122"/>
        <v>0</v>
      </c>
      <c r="AD522" s="192">
        <f t="shared" si="130"/>
        <v>0</v>
      </c>
      <c r="AE522" s="192">
        <f t="shared" si="131"/>
        <v>0</v>
      </c>
      <c r="AF522" s="192">
        <f t="shared" si="132"/>
        <v>0</v>
      </c>
    </row>
    <row r="523" spans="1:32" x14ac:dyDescent="0.25">
      <c r="A523" s="198" t="b">
        <f t="shared" si="123"/>
        <v>0</v>
      </c>
      <c r="B523" s="204"/>
      <c r="C523" s="205"/>
      <c r="D523" s="205"/>
      <c r="E523" s="205"/>
      <c r="F523" s="205"/>
      <c r="G523" s="204"/>
      <c r="H523" s="127" t="str">
        <f t="shared" si="119"/>
        <v>Agr ungültig</v>
      </c>
      <c r="I523" s="127" t="str">
        <f t="shared" si="120"/>
        <v>Agr ungültig</v>
      </c>
      <c r="J523" s="205" t="str">
        <f t="shared" si="121"/>
        <v>Agr ungültig</v>
      </c>
      <c r="K523" s="197" t="str">
        <f>IF(D_SAV!$C523&lt;=2005,"ja","nein")</f>
        <v>ja</v>
      </c>
      <c r="L523" s="204" t="str">
        <f>IFERROR(VLOOKUP(D_SAV!$B523,A_Stammdaten!$I$6:$K$105,3,FALSE),"")</f>
        <v/>
      </c>
      <c r="M523" s="208"/>
      <c r="N523" s="208"/>
      <c r="O523" s="207"/>
      <c r="P523" s="207"/>
      <c r="Q523" s="207"/>
      <c r="R523" s="207"/>
      <c r="S523" s="194">
        <f>IF(V523=0,0,IF(A_Stammdaten!$B$12-$C523&lt;0,0,SUM(D_SAV!P523:Q523)-D_SAV!R523))</f>
        <v>0</v>
      </c>
      <c r="T523" s="207"/>
      <c r="U523" s="194">
        <f t="shared" si="124"/>
        <v>0</v>
      </c>
      <c r="V523" s="240">
        <f>IF(OR($B523=0,$C523=0,$J523=0,$J523="Agr ungültig"),0,IF($J523="keine","keine",IF(A_Stammdaten!$B$12-$C523&lt;0,0,MAX(0,$J523-(A_Stammdaten!$B$12-D_SAV!$C523)))))</f>
        <v>0</v>
      </c>
      <c r="W523" s="167">
        <f t="shared" si="125"/>
        <v>0</v>
      </c>
      <c r="X523" s="167">
        <f t="shared" si="126"/>
        <v>0</v>
      </c>
      <c r="Y523" s="209">
        <v>1</v>
      </c>
      <c r="Z523" s="167">
        <f t="shared" si="127"/>
        <v>0</v>
      </c>
      <c r="AA523" s="167">
        <f t="shared" si="128"/>
        <v>0</v>
      </c>
      <c r="AB523" s="167">
        <f t="shared" si="129"/>
        <v>0</v>
      </c>
      <c r="AC523" s="195">
        <f t="shared" si="122"/>
        <v>0</v>
      </c>
      <c r="AD523" s="192">
        <f t="shared" si="130"/>
        <v>0</v>
      </c>
      <c r="AE523" s="192">
        <f t="shared" si="131"/>
        <v>0</v>
      </c>
      <c r="AF523" s="192">
        <f t="shared" si="132"/>
        <v>0</v>
      </c>
    </row>
    <row r="524" spans="1:32" x14ac:dyDescent="0.25">
      <c r="A524" s="196" t="b">
        <f t="shared" si="123"/>
        <v>0</v>
      </c>
      <c r="B524" s="201"/>
      <c r="C524" s="202"/>
      <c r="D524" s="202"/>
      <c r="E524" s="202"/>
      <c r="F524" s="202"/>
      <c r="G524" s="201"/>
      <c r="H524" s="127" t="str">
        <f t="shared" si="119"/>
        <v>Agr ungültig</v>
      </c>
      <c r="I524" s="127" t="str">
        <f t="shared" si="120"/>
        <v>Agr ungültig</v>
      </c>
      <c r="J524" s="202" t="str">
        <f t="shared" si="121"/>
        <v>Agr ungültig</v>
      </c>
      <c r="K524" s="197" t="str">
        <f>IF(D_SAV!$C524&lt;=2005,"ja","nein")</f>
        <v>ja</v>
      </c>
      <c r="L524" s="201" t="str">
        <f>IFERROR(VLOOKUP(D_SAV!$B524,A_Stammdaten!$I$6:$K$105,3,FALSE),"")</f>
        <v/>
      </c>
      <c r="M524" s="206"/>
      <c r="N524" s="206"/>
      <c r="O524" s="207"/>
      <c r="P524" s="207"/>
      <c r="Q524" s="207"/>
      <c r="R524" s="207"/>
      <c r="S524" s="194">
        <f>IF(V524=0,0,IF(A_Stammdaten!$B$12-$C524&lt;0,0,SUM(D_SAV!P524:Q524)-D_SAV!R524))</f>
        <v>0</v>
      </c>
      <c r="T524" s="207"/>
      <c r="U524" s="194">
        <f t="shared" si="124"/>
        <v>0</v>
      </c>
      <c r="V524" s="240">
        <f>IF(OR($B524=0,$C524=0,$J524=0,$J524="Agr ungültig"),0,IF($J524="keine","keine",IF(A_Stammdaten!$B$12-$C524&lt;0,0,MAX(0,$J524-(A_Stammdaten!$B$12-D_SAV!$C524)))))</f>
        <v>0</v>
      </c>
      <c r="W524" s="167">
        <f t="shared" si="125"/>
        <v>0</v>
      </c>
      <c r="X524" s="167">
        <f t="shared" si="126"/>
        <v>0</v>
      </c>
      <c r="Y524" s="209">
        <v>1</v>
      </c>
      <c r="Z524" s="167">
        <f t="shared" si="127"/>
        <v>0</v>
      </c>
      <c r="AA524" s="167">
        <f t="shared" si="128"/>
        <v>0</v>
      </c>
      <c r="AB524" s="167">
        <f t="shared" si="129"/>
        <v>0</v>
      </c>
      <c r="AC524" s="195">
        <f t="shared" si="122"/>
        <v>0</v>
      </c>
      <c r="AD524" s="192">
        <f t="shared" si="130"/>
        <v>0</v>
      </c>
      <c r="AE524" s="192">
        <f t="shared" si="131"/>
        <v>0</v>
      </c>
      <c r="AF524" s="192">
        <f t="shared" si="132"/>
        <v>0</v>
      </c>
    </row>
    <row r="525" spans="1:32" x14ac:dyDescent="0.25">
      <c r="A525" s="196" t="b">
        <f t="shared" si="123"/>
        <v>0</v>
      </c>
      <c r="B525" s="201"/>
      <c r="C525" s="202"/>
      <c r="D525" s="202"/>
      <c r="E525" s="202"/>
      <c r="F525" s="202"/>
      <c r="G525" s="201"/>
      <c r="H525" s="127" t="str">
        <f t="shared" si="119"/>
        <v>Agr ungültig</v>
      </c>
      <c r="I525" s="127" t="str">
        <f t="shared" si="120"/>
        <v>Agr ungültig</v>
      </c>
      <c r="J525" s="202" t="str">
        <f t="shared" si="121"/>
        <v>Agr ungültig</v>
      </c>
      <c r="K525" s="197" t="str">
        <f>IF(D_SAV!$C525&lt;=2005,"ja","nein")</f>
        <v>ja</v>
      </c>
      <c r="L525" s="201" t="str">
        <f>IFERROR(VLOOKUP(D_SAV!$B525,A_Stammdaten!$I$6:$K$105,3,FALSE),"")</f>
        <v/>
      </c>
      <c r="M525" s="206"/>
      <c r="N525" s="206"/>
      <c r="O525" s="207"/>
      <c r="P525" s="207"/>
      <c r="Q525" s="207"/>
      <c r="R525" s="207"/>
      <c r="S525" s="194">
        <f>IF(V525=0,0,IF(A_Stammdaten!$B$12-$C525&lt;0,0,SUM(D_SAV!P525:Q525)-D_SAV!R525))</f>
        <v>0</v>
      </c>
      <c r="T525" s="207"/>
      <c r="U525" s="194">
        <f t="shared" si="124"/>
        <v>0</v>
      </c>
      <c r="V525" s="240">
        <f>IF(OR($B525=0,$C525=0,$J525=0,$J525="Agr ungültig"),0,IF($J525="keine","keine",IF(A_Stammdaten!$B$12-$C525&lt;0,0,MAX(0,$J525-(A_Stammdaten!$B$12-D_SAV!$C525)))))</f>
        <v>0</v>
      </c>
      <c r="W525" s="167">
        <f t="shared" si="125"/>
        <v>0</v>
      </c>
      <c r="X525" s="167">
        <f t="shared" si="126"/>
        <v>0</v>
      </c>
      <c r="Y525" s="209">
        <v>1</v>
      </c>
      <c r="Z525" s="167">
        <f t="shared" si="127"/>
        <v>0</v>
      </c>
      <c r="AA525" s="167">
        <f t="shared" si="128"/>
        <v>0</v>
      </c>
      <c r="AB525" s="167">
        <f t="shared" si="129"/>
        <v>0</v>
      </c>
      <c r="AC525" s="195">
        <f t="shared" si="122"/>
        <v>0</v>
      </c>
      <c r="AD525" s="192">
        <f t="shared" si="130"/>
        <v>0</v>
      </c>
      <c r="AE525" s="192">
        <f t="shared" si="131"/>
        <v>0</v>
      </c>
      <c r="AF525" s="192">
        <f t="shared" si="132"/>
        <v>0</v>
      </c>
    </row>
    <row r="526" spans="1:32" x14ac:dyDescent="0.25">
      <c r="A526" s="198" t="b">
        <f t="shared" si="123"/>
        <v>0</v>
      </c>
      <c r="B526" s="204"/>
      <c r="C526" s="205"/>
      <c r="D526" s="205"/>
      <c r="E526" s="205"/>
      <c r="F526" s="205"/>
      <c r="G526" s="204"/>
      <c r="H526" s="127" t="str">
        <f t="shared" si="119"/>
        <v>Agr ungültig</v>
      </c>
      <c r="I526" s="127" t="str">
        <f t="shared" si="120"/>
        <v>Agr ungültig</v>
      </c>
      <c r="J526" s="205" t="str">
        <f t="shared" si="121"/>
        <v>Agr ungültig</v>
      </c>
      <c r="K526" s="197" t="str">
        <f>IF(D_SAV!$C526&lt;=2005,"ja","nein")</f>
        <v>ja</v>
      </c>
      <c r="L526" s="204" t="str">
        <f>IFERROR(VLOOKUP(D_SAV!$B526,A_Stammdaten!$I$6:$K$105,3,FALSE),"")</f>
        <v/>
      </c>
      <c r="M526" s="208"/>
      <c r="N526" s="208"/>
      <c r="O526" s="207"/>
      <c r="P526" s="207"/>
      <c r="Q526" s="207"/>
      <c r="R526" s="207"/>
      <c r="S526" s="194">
        <f>IF(V526=0,0,IF(A_Stammdaten!$B$12-$C526&lt;0,0,SUM(D_SAV!P526:Q526)-D_SAV!R526))</f>
        <v>0</v>
      </c>
      <c r="T526" s="207"/>
      <c r="U526" s="194">
        <f t="shared" si="124"/>
        <v>0</v>
      </c>
      <c r="V526" s="240">
        <f>IF(OR($B526=0,$C526=0,$J526=0,$J526="Agr ungültig"),0,IF($J526="keine","keine",IF(A_Stammdaten!$B$12-$C526&lt;0,0,MAX(0,$J526-(A_Stammdaten!$B$12-D_SAV!$C526)))))</f>
        <v>0</v>
      </c>
      <c r="W526" s="167">
        <f t="shared" si="125"/>
        <v>0</v>
      </c>
      <c r="X526" s="167">
        <f t="shared" si="126"/>
        <v>0</v>
      </c>
      <c r="Y526" s="209">
        <v>1</v>
      </c>
      <c r="Z526" s="167">
        <f t="shared" si="127"/>
        <v>0</v>
      </c>
      <c r="AA526" s="167">
        <f t="shared" si="128"/>
        <v>0</v>
      </c>
      <c r="AB526" s="167">
        <f t="shared" si="129"/>
        <v>0</v>
      </c>
      <c r="AC526" s="195">
        <f t="shared" si="122"/>
        <v>0</v>
      </c>
      <c r="AD526" s="192">
        <f t="shared" si="130"/>
        <v>0</v>
      </c>
      <c r="AE526" s="192">
        <f t="shared" si="131"/>
        <v>0</v>
      </c>
      <c r="AF526" s="192">
        <f t="shared" si="132"/>
        <v>0</v>
      </c>
    </row>
    <row r="527" spans="1:32" x14ac:dyDescent="0.25">
      <c r="A527" s="196" t="b">
        <f t="shared" si="123"/>
        <v>0</v>
      </c>
      <c r="B527" s="201"/>
      <c r="C527" s="202"/>
      <c r="D527" s="202"/>
      <c r="E527" s="202"/>
      <c r="F527" s="202"/>
      <c r="G527" s="201"/>
      <c r="H527" s="127" t="str">
        <f t="shared" si="119"/>
        <v>Agr ungültig</v>
      </c>
      <c r="I527" s="127" t="str">
        <f t="shared" si="120"/>
        <v>Agr ungültig</v>
      </c>
      <c r="J527" s="202" t="str">
        <f t="shared" si="121"/>
        <v>Agr ungültig</v>
      </c>
      <c r="K527" s="197" t="str">
        <f>IF(D_SAV!$C527&lt;=2005,"ja","nein")</f>
        <v>ja</v>
      </c>
      <c r="L527" s="201" t="str">
        <f>IFERROR(VLOOKUP(D_SAV!$B527,A_Stammdaten!$I$6:$K$105,3,FALSE),"")</f>
        <v/>
      </c>
      <c r="M527" s="206"/>
      <c r="N527" s="206"/>
      <c r="O527" s="207"/>
      <c r="P527" s="207"/>
      <c r="Q527" s="207"/>
      <c r="R527" s="207"/>
      <c r="S527" s="194">
        <f>IF(V527=0,0,IF(A_Stammdaten!$B$12-$C527&lt;0,0,SUM(D_SAV!P527:Q527)-D_SAV!R527))</f>
        <v>0</v>
      </c>
      <c r="T527" s="207"/>
      <c r="U527" s="194">
        <f t="shared" si="124"/>
        <v>0</v>
      </c>
      <c r="V527" s="240">
        <f>IF(OR($B527=0,$C527=0,$J527=0,$J527="Agr ungültig"),0,IF($J527="keine","keine",IF(A_Stammdaten!$B$12-$C527&lt;0,0,MAX(0,$J527-(A_Stammdaten!$B$12-D_SAV!$C527)))))</f>
        <v>0</v>
      </c>
      <c r="W527" s="167">
        <f t="shared" si="125"/>
        <v>0</v>
      </c>
      <c r="X527" s="167">
        <f t="shared" si="126"/>
        <v>0</v>
      </c>
      <c r="Y527" s="209">
        <v>1</v>
      </c>
      <c r="Z527" s="167">
        <f t="shared" si="127"/>
        <v>0</v>
      </c>
      <c r="AA527" s="167">
        <f t="shared" si="128"/>
        <v>0</v>
      </c>
      <c r="AB527" s="167">
        <f t="shared" si="129"/>
        <v>0</v>
      </c>
      <c r="AC527" s="195">
        <f t="shared" si="122"/>
        <v>0</v>
      </c>
      <c r="AD527" s="192">
        <f t="shared" si="130"/>
        <v>0</v>
      </c>
      <c r="AE527" s="192">
        <f t="shared" si="131"/>
        <v>0</v>
      </c>
      <c r="AF527" s="192">
        <f t="shared" si="132"/>
        <v>0</v>
      </c>
    </row>
    <row r="528" spans="1:32" x14ac:dyDescent="0.25">
      <c r="A528" s="196" t="b">
        <f t="shared" si="123"/>
        <v>0</v>
      </c>
      <c r="B528" s="201"/>
      <c r="C528" s="202"/>
      <c r="D528" s="202"/>
      <c r="E528" s="202"/>
      <c r="F528" s="202"/>
      <c r="G528" s="201"/>
      <c r="H528" s="127" t="str">
        <f t="shared" si="119"/>
        <v>Agr ungültig</v>
      </c>
      <c r="I528" s="127" t="str">
        <f t="shared" si="120"/>
        <v>Agr ungültig</v>
      </c>
      <c r="J528" s="202" t="str">
        <f t="shared" si="121"/>
        <v>Agr ungültig</v>
      </c>
      <c r="K528" s="197" t="str">
        <f>IF(D_SAV!$C528&lt;=2005,"ja","nein")</f>
        <v>ja</v>
      </c>
      <c r="L528" s="201" t="str">
        <f>IFERROR(VLOOKUP(D_SAV!$B528,A_Stammdaten!$I$6:$K$105,3,FALSE),"")</f>
        <v/>
      </c>
      <c r="M528" s="206"/>
      <c r="N528" s="206"/>
      <c r="O528" s="207"/>
      <c r="P528" s="207"/>
      <c r="Q528" s="207"/>
      <c r="R528" s="207"/>
      <c r="S528" s="194">
        <f>IF(V528=0,0,IF(A_Stammdaten!$B$12-$C528&lt;0,0,SUM(D_SAV!P528:Q528)-D_SAV!R528))</f>
        <v>0</v>
      </c>
      <c r="T528" s="207"/>
      <c r="U528" s="194">
        <f t="shared" si="124"/>
        <v>0</v>
      </c>
      <c r="V528" s="240">
        <f>IF(OR($B528=0,$C528=0,$J528=0,$J528="Agr ungültig"),0,IF($J528="keine","keine",IF(A_Stammdaten!$B$12-$C528&lt;0,0,MAX(0,$J528-(A_Stammdaten!$B$12-D_SAV!$C528)))))</f>
        <v>0</v>
      </c>
      <c r="W528" s="167">
        <f t="shared" si="125"/>
        <v>0</v>
      </c>
      <c r="X528" s="167">
        <f t="shared" si="126"/>
        <v>0</v>
      </c>
      <c r="Y528" s="209">
        <v>1</v>
      </c>
      <c r="Z528" s="167">
        <f t="shared" si="127"/>
        <v>0</v>
      </c>
      <c r="AA528" s="167">
        <f t="shared" si="128"/>
        <v>0</v>
      </c>
      <c r="AB528" s="167">
        <f t="shared" si="129"/>
        <v>0</v>
      </c>
      <c r="AC528" s="195">
        <f t="shared" si="122"/>
        <v>0</v>
      </c>
      <c r="AD528" s="192">
        <f t="shared" si="130"/>
        <v>0</v>
      </c>
      <c r="AE528" s="192">
        <f t="shared" si="131"/>
        <v>0</v>
      </c>
      <c r="AF528" s="192">
        <f t="shared" si="132"/>
        <v>0</v>
      </c>
    </row>
    <row r="529" spans="1:32" x14ac:dyDescent="0.25">
      <c r="A529" s="198" t="b">
        <f t="shared" si="123"/>
        <v>0</v>
      </c>
      <c r="B529" s="204"/>
      <c r="C529" s="205"/>
      <c r="D529" s="205"/>
      <c r="E529" s="205"/>
      <c r="F529" s="205"/>
      <c r="G529" s="204"/>
      <c r="H529" s="127" t="str">
        <f t="shared" si="119"/>
        <v>Agr ungültig</v>
      </c>
      <c r="I529" s="127" t="str">
        <f t="shared" si="120"/>
        <v>Agr ungültig</v>
      </c>
      <c r="J529" s="205" t="str">
        <f t="shared" si="121"/>
        <v>Agr ungültig</v>
      </c>
      <c r="K529" s="197" t="str">
        <f>IF(D_SAV!$C529&lt;=2005,"ja","nein")</f>
        <v>ja</v>
      </c>
      <c r="L529" s="204" t="str">
        <f>IFERROR(VLOOKUP(D_SAV!$B529,A_Stammdaten!$I$6:$K$105,3,FALSE),"")</f>
        <v/>
      </c>
      <c r="M529" s="208"/>
      <c r="N529" s="208"/>
      <c r="O529" s="207"/>
      <c r="P529" s="207"/>
      <c r="Q529" s="207"/>
      <c r="R529" s="207"/>
      <c r="S529" s="194">
        <f>IF(V529=0,0,IF(A_Stammdaten!$B$12-$C529&lt;0,0,SUM(D_SAV!P529:Q529)-D_SAV!R529))</f>
        <v>0</v>
      </c>
      <c r="T529" s="207"/>
      <c r="U529" s="194">
        <f t="shared" si="124"/>
        <v>0</v>
      </c>
      <c r="V529" s="240">
        <f>IF(OR($B529=0,$C529=0,$J529=0,$J529="Agr ungültig"),0,IF($J529="keine","keine",IF(A_Stammdaten!$B$12-$C529&lt;0,0,MAX(0,$J529-(A_Stammdaten!$B$12-D_SAV!$C529)))))</f>
        <v>0</v>
      </c>
      <c r="W529" s="167">
        <f t="shared" si="125"/>
        <v>0</v>
      </c>
      <c r="X529" s="167">
        <f t="shared" si="126"/>
        <v>0</v>
      </c>
      <c r="Y529" s="209">
        <v>1</v>
      </c>
      <c r="Z529" s="167">
        <f t="shared" si="127"/>
        <v>0</v>
      </c>
      <c r="AA529" s="167">
        <f t="shared" si="128"/>
        <v>0</v>
      </c>
      <c r="AB529" s="167">
        <f t="shared" si="129"/>
        <v>0</v>
      </c>
      <c r="AC529" s="195">
        <f t="shared" si="122"/>
        <v>0</v>
      </c>
      <c r="AD529" s="192">
        <f t="shared" si="130"/>
        <v>0</v>
      </c>
      <c r="AE529" s="192">
        <f t="shared" si="131"/>
        <v>0</v>
      </c>
      <c r="AF529" s="192">
        <f t="shared" si="132"/>
        <v>0</v>
      </c>
    </row>
    <row r="530" spans="1:32" x14ac:dyDescent="0.25">
      <c r="A530" s="196" t="b">
        <f t="shared" si="123"/>
        <v>0</v>
      </c>
      <c r="B530" s="201"/>
      <c r="C530" s="202"/>
      <c r="D530" s="202"/>
      <c r="E530" s="202"/>
      <c r="F530" s="202"/>
      <c r="G530" s="201"/>
      <c r="H530" s="127" t="str">
        <f t="shared" si="119"/>
        <v>Agr ungültig</v>
      </c>
      <c r="I530" s="127" t="str">
        <f t="shared" si="120"/>
        <v>Agr ungültig</v>
      </c>
      <c r="J530" s="202" t="str">
        <f t="shared" si="121"/>
        <v>Agr ungültig</v>
      </c>
      <c r="K530" s="197" t="str">
        <f>IF(D_SAV!$C530&lt;=2005,"ja","nein")</f>
        <v>ja</v>
      </c>
      <c r="L530" s="201" t="str">
        <f>IFERROR(VLOOKUP(D_SAV!$B530,A_Stammdaten!$I$6:$K$105,3,FALSE),"")</f>
        <v/>
      </c>
      <c r="M530" s="206"/>
      <c r="N530" s="206"/>
      <c r="O530" s="207"/>
      <c r="P530" s="207"/>
      <c r="Q530" s="207"/>
      <c r="R530" s="207"/>
      <c r="S530" s="194">
        <f>IF(V530=0,0,IF(A_Stammdaten!$B$12-$C530&lt;0,0,SUM(D_SAV!P530:Q530)-D_SAV!R530))</f>
        <v>0</v>
      </c>
      <c r="T530" s="207"/>
      <c r="U530" s="194">
        <f t="shared" si="124"/>
        <v>0</v>
      </c>
      <c r="V530" s="240">
        <f>IF(OR($B530=0,$C530=0,$J530=0,$J530="Agr ungültig"),0,IF($J530="keine","keine",IF(A_Stammdaten!$B$12-$C530&lt;0,0,MAX(0,$J530-(A_Stammdaten!$B$12-D_SAV!$C530)))))</f>
        <v>0</v>
      </c>
      <c r="W530" s="167">
        <f t="shared" si="125"/>
        <v>0</v>
      </c>
      <c r="X530" s="167">
        <f t="shared" si="126"/>
        <v>0</v>
      </c>
      <c r="Y530" s="209">
        <v>1</v>
      </c>
      <c r="Z530" s="167">
        <f t="shared" si="127"/>
        <v>0</v>
      </c>
      <c r="AA530" s="167">
        <f t="shared" si="128"/>
        <v>0</v>
      </c>
      <c r="AB530" s="167">
        <f t="shared" si="129"/>
        <v>0</v>
      </c>
      <c r="AC530" s="195">
        <f t="shared" si="122"/>
        <v>0</v>
      </c>
      <c r="AD530" s="192">
        <f t="shared" si="130"/>
        <v>0</v>
      </c>
      <c r="AE530" s="192">
        <f t="shared" si="131"/>
        <v>0</v>
      </c>
      <c r="AF530" s="192">
        <f t="shared" si="132"/>
        <v>0</v>
      </c>
    </row>
    <row r="531" spans="1:32" x14ac:dyDescent="0.25">
      <c r="A531" s="196" t="b">
        <f t="shared" si="123"/>
        <v>0</v>
      </c>
      <c r="B531" s="201"/>
      <c r="C531" s="202"/>
      <c r="D531" s="202"/>
      <c r="E531" s="202"/>
      <c r="F531" s="202"/>
      <c r="G531" s="201"/>
      <c r="H531" s="127" t="str">
        <f t="shared" si="119"/>
        <v>Agr ungültig</v>
      </c>
      <c r="I531" s="127" t="str">
        <f t="shared" si="120"/>
        <v>Agr ungültig</v>
      </c>
      <c r="J531" s="202" t="str">
        <f t="shared" si="121"/>
        <v>Agr ungültig</v>
      </c>
      <c r="K531" s="197" t="str">
        <f>IF(D_SAV!$C531&lt;=2005,"ja","nein")</f>
        <v>ja</v>
      </c>
      <c r="L531" s="201" t="str">
        <f>IFERROR(VLOOKUP(D_SAV!$B531,A_Stammdaten!$I$6:$K$105,3,FALSE),"")</f>
        <v/>
      </c>
      <c r="M531" s="206"/>
      <c r="N531" s="206"/>
      <c r="O531" s="207"/>
      <c r="P531" s="207"/>
      <c r="Q531" s="207"/>
      <c r="R531" s="207"/>
      <c r="S531" s="194">
        <f>IF(V531=0,0,IF(A_Stammdaten!$B$12-$C531&lt;0,0,SUM(D_SAV!P531:Q531)-D_SAV!R531))</f>
        <v>0</v>
      </c>
      <c r="T531" s="207"/>
      <c r="U531" s="194">
        <f t="shared" si="124"/>
        <v>0</v>
      </c>
      <c r="V531" s="240">
        <f>IF(OR($B531=0,$C531=0,$J531=0,$J531="Agr ungültig"),0,IF($J531="keine","keine",IF(A_Stammdaten!$B$12-$C531&lt;0,0,MAX(0,$J531-(A_Stammdaten!$B$12-D_SAV!$C531)))))</f>
        <v>0</v>
      </c>
      <c r="W531" s="167">
        <f t="shared" si="125"/>
        <v>0</v>
      </c>
      <c r="X531" s="167">
        <f t="shared" si="126"/>
        <v>0</v>
      </c>
      <c r="Y531" s="209">
        <v>1</v>
      </c>
      <c r="Z531" s="167">
        <f t="shared" si="127"/>
        <v>0</v>
      </c>
      <c r="AA531" s="167">
        <f t="shared" si="128"/>
        <v>0</v>
      </c>
      <c r="AB531" s="167">
        <f t="shared" si="129"/>
        <v>0</v>
      </c>
      <c r="AC531" s="195">
        <f t="shared" si="122"/>
        <v>0</v>
      </c>
      <c r="AD531" s="192">
        <f t="shared" si="130"/>
        <v>0</v>
      </c>
      <c r="AE531" s="192">
        <f t="shared" si="131"/>
        <v>0</v>
      </c>
      <c r="AF531" s="192">
        <f t="shared" si="132"/>
        <v>0</v>
      </c>
    </row>
    <row r="532" spans="1:32" x14ac:dyDescent="0.25">
      <c r="A532" s="198" t="b">
        <f t="shared" si="123"/>
        <v>0</v>
      </c>
      <c r="B532" s="204"/>
      <c r="C532" s="205"/>
      <c r="D532" s="205"/>
      <c r="E532" s="205"/>
      <c r="F532" s="205"/>
      <c r="G532" s="204"/>
      <c r="H532" s="127" t="str">
        <f t="shared" si="119"/>
        <v>Agr ungültig</v>
      </c>
      <c r="I532" s="127" t="str">
        <f t="shared" si="120"/>
        <v>Agr ungültig</v>
      </c>
      <c r="J532" s="205" t="str">
        <f t="shared" si="121"/>
        <v>Agr ungültig</v>
      </c>
      <c r="K532" s="197" t="str">
        <f>IF(D_SAV!$C532&lt;=2005,"ja","nein")</f>
        <v>ja</v>
      </c>
      <c r="L532" s="204" t="str">
        <f>IFERROR(VLOOKUP(D_SAV!$B532,A_Stammdaten!$I$6:$K$105,3,FALSE),"")</f>
        <v/>
      </c>
      <c r="M532" s="208"/>
      <c r="N532" s="208"/>
      <c r="O532" s="207"/>
      <c r="P532" s="207"/>
      <c r="Q532" s="207"/>
      <c r="R532" s="207"/>
      <c r="S532" s="194">
        <f>IF(V532=0,0,IF(A_Stammdaten!$B$12-$C532&lt;0,0,SUM(D_SAV!P532:Q532)-D_SAV!R532))</f>
        <v>0</v>
      </c>
      <c r="T532" s="207"/>
      <c r="U532" s="194">
        <f t="shared" si="124"/>
        <v>0</v>
      </c>
      <c r="V532" s="240">
        <f>IF(OR($B532=0,$C532=0,$J532=0,$J532="Agr ungültig"),0,IF($J532="keine","keine",IF(A_Stammdaten!$B$12-$C532&lt;0,0,MAX(0,$J532-(A_Stammdaten!$B$12-D_SAV!$C532)))))</f>
        <v>0</v>
      </c>
      <c r="W532" s="167">
        <f t="shared" si="125"/>
        <v>0</v>
      </c>
      <c r="X532" s="167">
        <f t="shared" si="126"/>
        <v>0</v>
      </c>
      <c r="Y532" s="209">
        <v>1</v>
      </c>
      <c r="Z532" s="167">
        <f t="shared" si="127"/>
        <v>0</v>
      </c>
      <c r="AA532" s="167">
        <f t="shared" si="128"/>
        <v>0</v>
      </c>
      <c r="AB532" s="167">
        <f t="shared" si="129"/>
        <v>0</v>
      </c>
      <c r="AC532" s="195">
        <f t="shared" si="122"/>
        <v>0</v>
      </c>
      <c r="AD532" s="192">
        <f t="shared" si="130"/>
        <v>0</v>
      </c>
      <c r="AE532" s="192">
        <f t="shared" si="131"/>
        <v>0</v>
      </c>
      <c r="AF532" s="192">
        <f t="shared" si="132"/>
        <v>0</v>
      </c>
    </row>
    <row r="533" spans="1:32" x14ac:dyDescent="0.25">
      <c r="A533" s="196" t="b">
        <f t="shared" si="123"/>
        <v>0</v>
      </c>
      <c r="B533" s="201"/>
      <c r="C533" s="202"/>
      <c r="D533" s="202"/>
      <c r="E533" s="202"/>
      <c r="F533" s="202"/>
      <c r="G533" s="201"/>
      <c r="H533" s="127" t="str">
        <f t="shared" si="119"/>
        <v>Agr ungültig</v>
      </c>
      <c r="I533" s="127" t="str">
        <f t="shared" si="120"/>
        <v>Agr ungültig</v>
      </c>
      <c r="J533" s="202" t="str">
        <f t="shared" si="121"/>
        <v>Agr ungültig</v>
      </c>
      <c r="K533" s="197" t="str">
        <f>IF(D_SAV!$C533&lt;=2005,"ja","nein")</f>
        <v>ja</v>
      </c>
      <c r="L533" s="201" t="str">
        <f>IFERROR(VLOOKUP(D_SAV!$B533,A_Stammdaten!$I$6:$K$105,3,FALSE),"")</f>
        <v/>
      </c>
      <c r="M533" s="206"/>
      <c r="N533" s="206"/>
      <c r="O533" s="207"/>
      <c r="P533" s="207"/>
      <c r="Q533" s="207"/>
      <c r="R533" s="207"/>
      <c r="S533" s="194">
        <f>IF(V533=0,0,IF(A_Stammdaten!$B$12-$C533&lt;0,0,SUM(D_SAV!P533:Q533)-D_SAV!R533))</f>
        <v>0</v>
      </c>
      <c r="T533" s="207"/>
      <c r="U533" s="194">
        <f t="shared" si="124"/>
        <v>0</v>
      </c>
      <c r="V533" s="240">
        <f>IF(OR($B533=0,$C533=0,$J533=0,$J533="Agr ungültig"),0,IF($J533="keine","keine",IF(A_Stammdaten!$B$12-$C533&lt;0,0,MAX(0,$J533-(A_Stammdaten!$B$12-D_SAV!$C533)))))</f>
        <v>0</v>
      </c>
      <c r="W533" s="167">
        <f t="shared" si="125"/>
        <v>0</v>
      </c>
      <c r="X533" s="167">
        <f t="shared" si="126"/>
        <v>0</v>
      </c>
      <c r="Y533" s="209">
        <v>1</v>
      </c>
      <c r="Z533" s="167">
        <f t="shared" si="127"/>
        <v>0</v>
      </c>
      <c r="AA533" s="167">
        <f t="shared" si="128"/>
        <v>0</v>
      </c>
      <c r="AB533" s="167">
        <f t="shared" si="129"/>
        <v>0</v>
      </c>
      <c r="AC533" s="195">
        <f t="shared" si="122"/>
        <v>0</v>
      </c>
      <c r="AD533" s="192">
        <f t="shared" si="130"/>
        <v>0</v>
      </c>
      <c r="AE533" s="192">
        <f t="shared" si="131"/>
        <v>0</v>
      </c>
      <c r="AF533" s="192">
        <f t="shared" si="132"/>
        <v>0</v>
      </c>
    </row>
    <row r="534" spans="1:32" x14ac:dyDescent="0.25">
      <c r="A534" s="196" t="b">
        <f t="shared" si="123"/>
        <v>0</v>
      </c>
      <c r="B534" s="201"/>
      <c r="C534" s="202"/>
      <c r="D534" s="202"/>
      <c r="E534" s="202"/>
      <c r="F534" s="202"/>
      <c r="G534" s="201"/>
      <c r="H534" s="127" t="str">
        <f t="shared" si="119"/>
        <v>Agr ungültig</v>
      </c>
      <c r="I534" s="127" t="str">
        <f t="shared" si="120"/>
        <v>Agr ungültig</v>
      </c>
      <c r="J534" s="202" t="str">
        <f t="shared" si="121"/>
        <v>Agr ungültig</v>
      </c>
      <c r="K534" s="197" t="str">
        <f>IF(D_SAV!$C534&lt;=2005,"ja","nein")</f>
        <v>ja</v>
      </c>
      <c r="L534" s="201" t="str">
        <f>IFERROR(VLOOKUP(D_SAV!$B534,A_Stammdaten!$I$6:$K$105,3,FALSE),"")</f>
        <v/>
      </c>
      <c r="M534" s="206"/>
      <c r="N534" s="206"/>
      <c r="O534" s="207"/>
      <c r="P534" s="207"/>
      <c r="Q534" s="207"/>
      <c r="R534" s="207"/>
      <c r="S534" s="194">
        <f>IF(V534=0,0,IF(A_Stammdaten!$B$12-$C534&lt;0,0,SUM(D_SAV!P534:Q534)-D_SAV!R534))</f>
        <v>0</v>
      </c>
      <c r="T534" s="207"/>
      <c r="U534" s="194">
        <f t="shared" si="124"/>
        <v>0</v>
      </c>
      <c r="V534" s="240">
        <f>IF(OR($B534=0,$C534=0,$J534=0,$J534="Agr ungültig"),0,IF($J534="keine","keine",IF(A_Stammdaten!$B$12-$C534&lt;0,0,MAX(0,$J534-(A_Stammdaten!$B$12-D_SAV!$C534)))))</f>
        <v>0</v>
      </c>
      <c r="W534" s="167">
        <f t="shared" si="125"/>
        <v>0</v>
      </c>
      <c r="X534" s="167">
        <f t="shared" si="126"/>
        <v>0</v>
      </c>
      <c r="Y534" s="209">
        <v>1</v>
      </c>
      <c r="Z534" s="167">
        <f t="shared" si="127"/>
        <v>0</v>
      </c>
      <c r="AA534" s="167">
        <f t="shared" si="128"/>
        <v>0</v>
      </c>
      <c r="AB534" s="167">
        <f t="shared" si="129"/>
        <v>0</v>
      </c>
      <c r="AC534" s="195">
        <f t="shared" si="122"/>
        <v>0</v>
      </c>
      <c r="AD534" s="192">
        <f t="shared" si="130"/>
        <v>0</v>
      </c>
      <c r="AE534" s="192">
        <f t="shared" si="131"/>
        <v>0</v>
      </c>
      <c r="AF534" s="192">
        <f t="shared" si="132"/>
        <v>0</v>
      </c>
    </row>
    <row r="535" spans="1:32" x14ac:dyDescent="0.25">
      <c r="A535" s="198" t="b">
        <f t="shared" si="123"/>
        <v>0</v>
      </c>
      <c r="B535" s="204"/>
      <c r="C535" s="205"/>
      <c r="D535" s="205"/>
      <c r="E535" s="205"/>
      <c r="F535" s="205"/>
      <c r="G535" s="204"/>
      <c r="H535" s="127" t="str">
        <f t="shared" si="119"/>
        <v>Agr ungültig</v>
      </c>
      <c r="I535" s="127" t="str">
        <f t="shared" si="120"/>
        <v>Agr ungültig</v>
      </c>
      <c r="J535" s="205" t="str">
        <f t="shared" si="121"/>
        <v>Agr ungültig</v>
      </c>
      <c r="K535" s="197" t="str">
        <f>IF(D_SAV!$C535&lt;=2005,"ja","nein")</f>
        <v>ja</v>
      </c>
      <c r="L535" s="204" t="str">
        <f>IFERROR(VLOOKUP(D_SAV!$B535,A_Stammdaten!$I$6:$K$105,3,FALSE),"")</f>
        <v/>
      </c>
      <c r="M535" s="208"/>
      <c r="N535" s="208"/>
      <c r="O535" s="207"/>
      <c r="P535" s="207"/>
      <c r="Q535" s="207"/>
      <c r="R535" s="207"/>
      <c r="S535" s="194">
        <f>IF(V535=0,0,IF(A_Stammdaten!$B$12-$C535&lt;0,0,SUM(D_SAV!P535:Q535)-D_SAV!R535))</f>
        <v>0</v>
      </c>
      <c r="T535" s="207"/>
      <c r="U535" s="194">
        <f t="shared" si="124"/>
        <v>0</v>
      </c>
      <c r="V535" s="240">
        <f>IF(OR($B535=0,$C535=0,$J535=0,$J535="Agr ungültig"),0,IF($J535="keine","keine",IF(A_Stammdaten!$B$12-$C535&lt;0,0,MAX(0,$J535-(A_Stammdaten!$B$12-D_SAV!$C535)))))</f>
        <v>0</v>
      </c>
      <c r="W535" s="167">
        <f t="shared" si="125"/>
        <v>0</v>
      </c>
      <c r="X535" s="167">
        <f t="shared" si="126"/>
        <v>0</v>
      </c>
      <c r="Y535" s="209">
        <v>1</v>
      </c>
      <c r="Z535" s="167">
        <f t="shared" si="127"/>
        <v>0</v>
      </c>
      <c r="AA535" s="167">
        <f t="shared" si="128"/>
        <v>0</v>
      </c>
      <c r="AB535" s="167">
        <f t="shared" si="129"/>
        <v>0</v>
      </c>
      <c r="AC535" s="195">
        <f t="shared" si="122"/>
        <v>0</v>
      </c>
      <c r="AD535" s="192">
        <f t="shared" si="130"/>
        <v>0</v>
      </c>
      <c r="AE535" s="192">
        <f t="shared" si="131"/>
        <v>0</v>
      </c>
      <c r="AF535" s="192">
        <f t="shared" si="132"/>
        <v>0</v>
      </c>
    </row>
    <row r="536" spans="1:32" x14ac:dyDescent="0.25">
      <c r="A536" s="196" t="b">
        <f t="shared" si="123"/>
        <v>0</v>
      </c>
      <c r="B536" s="201"/>
      <c r="C536" s="202"/>
      <c r="D536" s="202"/>
      <c r="E536" s="202"/>
      <c r="F536" s="202"/>
      <c r="G536" s="201"/>
      <c r="H536" s="127" t="str">
        <f t="shared" si="119"/>
        <v>Agr ungültig</v>
      </c>
      <c r="I536" s="127" t="str">
        <f t="shared" si="120"/>
        <v>Agr ungültig</v>
      </c>
      <c r="J536" s="202" t="str">
        <f t="shared" si="121"/>
        <v>Agr ungültig</v>
      </c>
      <c r="K536" s="197" t="str">
        <f>IF(D_SAV!$C536&lt;=2005,"ja","nein")</f>
        <v>ja</v>
      </c>
      <c r="L536" s="201" t="str">
        <f>IFERROR(VLOOKUP(D_SAV!$B536,A_Stammdaten!$I$6:$K$105,3,FALSE),"")</f>
        <v/>
      </c>
      <c r="M536" s="206"/>
      <c r="N536" s="206"/>
      <c r="O536" s="207"/>
      <c r="P536" s="207"/>
      <c r="Q536" s="207"/>
      <c r="R536" s="207"/>
      <c r="S536" s="194">
        <f>IF(V536=0,0,IF(A_Stammdaten!$B$12-$C536&lt;0,0,SUM(D_SAV!P536:Q536)-D_SAV!R536))</f>
        <v>0</v>
      </c>
      <c r="T536" s="207"/>
      <c r="U536" s="194">
        <f t="shared" si="124"/>
        <v>0</v>
      </c>
      <c r="V536" s="240">
        <f>IF(OR($B536=0,$C536=0,$J536=0,$J536="Agr ungültig"),0,IF($J536="keine","keine",IF(A_Stammdaten!$B$12-$C536&lt;0,0,MAX(0,$J536-(A_Stammdaten!$B$12-D_SAV!$C536)))))</f>
        <v>0</v>
      </c>
      <c r="W536" s="167">
        <f t="shared" si="125"/>
        <v>0</v>
      </c>
      <c r="X536" s="167">
        <f t="shared" si="126"/>
        <v>0</v>
      </c>
      <c r="Y536" s="209">
        <v>1</v>
      </c>
      <c r="Z536" s="167">
        <f t="shared" si="127"/>
        <v>0</v>
      </c>
      <c r="AA536" s="167">
        <f t="shared" si="128"/>
        <v>0</v>
      </c>
      <c r="AB536" s="167">
        <f t="shared" si="129"/>
        <v>0</v>
      </c>
      <c r="AC536" s="195">
        <f t="shared" si="122"/>
        <v>0</v>
      </c>
      <c r="AD536" s="192">
        <f t="shared" si="130"/>
        <v>0</v>
      </c>
      <c r="AE536" s="192">
        <f t="shared" si="131"/>
        <v>0</v>
      </c>
      <c r="AF536" s="192">
        <f t="shared" si="132"/>
        <v>0</v>
      </c>
    </row>
    <row r="537" spans="1:32" x14ac:dyDescent="0.25">
      <c r="A537" s="196" t="b">
        <f t="shared" si="123"/>
        <v>0</v>
      </c>
      <c r="B537" s="201"/>
      <c r="C537" s="202"/>
      <c r="D537" s="202"/>
      <c r="E537" s="202"/>
      <c r="F537" s="202"/>
      <c r="G537" s="201"/>
      <c r="H537" s="127" t="str">
        <f t="shared" si="119"/>
        <v>Agr ungültig</v>
      </c>
      <c r="I537" s="127" t="str">
        <f t="shared" si="120"/>
        <v>Agr ungültig</v>
      </c>
      <c r="J537" s="202" t="str">
        <f t="shared" si="121"/>
        <v>Agr ungültig</v>
      </c>
      <c r="K537" s="197" t="str">
        <f>IF(D_SAV!$C537&lt;=2005,"ja","nein")</f>
        <v>ja</v>
      </c>
      <c r="L537" s="201" t="str">
        <f>IFERROR(VLOOKUP(D_SAV!$B537,A_Stammdaten!$I$6:$K$105,3,FALSE),"")</f>
        <v/>
      </c>
      <c r="M537" s="206"/>
      <c r="N537" s="206"/>
      <c r="O537" s="207"/>
      <c r="P537" s="207"/>
      <c r="Q537" s="207"/>
      <c r="R537" s="207"/>
      <c r="S537" s="194">
        <f>IF(V537=0,0,IF(A_Stammdaten!$B$12-$C537&lt;0,0,SUM(D_SAV!P537:Q537)-D_SAV!R537))</f>
        <v>0</v>
      </c>
      <c r="T537" s="207"/>
      <c r="U537" s="194">
        <f t="shared" si="124"/>
        <v>0</v>
      </c>
      <c r="V537" s="240">
        <f>IF(OR($B537=0,$C537=0,$J537=0,$J537="Agr ungültig"),0,IF($J537="keine","keine",IF(A_Stammdaten!$B$12-$C537&lt;0,0,MAX(0,$J537-(A_Stammdaten!$B$12-D_SAV!$C537)))))</f>
        <v>0</v>
      </c>
      <c r="W537" s="167">
        <f t="shared" si="125"/>
        <v>0</v>
      </c>
      <c r="X537" s="167">
        <f t="shared" si="126"/>
        <v>0</v>
      </c>
      <c r="Y537" s="209">
        <v>1</v>
      </c>
      <c r="Z537" s="167">
        <f t="shared" si="127"/>
        <v>0</v>
      </c>
      <c r="AA537" s="167">
        <f t="shared" si="128"/>
        <v>0</v>
      </c>
      <c r="AB537" s="167">
        <f t="shared" si="129"/>
        <v>0</v>
      </c>
      <c r="AC537" s="195">
        <f t="shared" si="122"/>
        <v>0</v>
      </c>
      <c r="AD537" s="192">
        <f t="shared" si="130"/>
        <v>0</v>
      </c>
      <c r="AE537" s="192">
        <f t="shared" si="131"/>
        <v>0</v>
      </c>
      <c r="AF537" s="192">
        <f t="shared" si="132"/>
        <v>0</v>
      </c>
    </row>
    <row r="538" spans="1:32" x14ac:dyDescent="0.25">
      <c r="A538" s="198" t="b">
        <f t="shared" si="123"/>
        <v>0</v>
      </c>
      <c r="B538" s="204"/>
      <c r="C538" s="205"/>
      <c r="D538" s="205"/>
      <c r="E538" s="205"/>
      <c r="F538" s="205"/>
      <c r="G538" s="204"/>
      <c r="H538" s="127" t="str">
        <f t="shared" si="119"/>
        <v>Agr ungültig</v>
      </c>
      <c r="I538" s="127" t="str">
        <f t="shared" si="120"/>
        <v>Agr ungültig</v>
      </c>
      <c r="J538" s="205" t="str">
        <f t="shared" si="121"/>
        <v>Agr ungültig</v>
      </c>
      <c r="K538" s="197" t="str">
        <f>IF(D_SAV!$C538&lt;=2005,"ja","nein")</f>
        <v>ja</v>
      </c>
      <c r="L538" s="204" t="str">
        <f>IFERROR(VLOOKUP(D_SAV!$B538,A_Stammdaten!$I$6:$K$105,3,FALSE),"")</f>
        <v/>
      </c>
      <c r="M538" s="208"/>
      <c r="N538" s="208"/>
      <c r="O538" s="207"/>
      <c r="P538" s="207"/>
      <c r="Q538" s="207"/>
      <c r="R538" s="207"/>
      <c r="S538" s="194">
        <f>IF(V538=0,0,IF(A_Stammdaten!$B$12-$C538&lt;0,0,SUM(D_SAV!P538:Q538)-D_SAV!R538))</f>
        <v>0</v>
      </c>
      <c r="T538" s="207"/>
      <c r="U538" s="194">
        <f t="shared" si="124"/>
        <v>0</v>
      </c>
      <c r="V538" s="240">
        <f>IF(OR($B538=0,$C538=0,$J538=0,$J538="Agr ungültig"),0,IF($J538="keine","keine",IF(A_Stammdaten!$B$12-$C538&lt;0,0,MAX(0,$J538-(A_Stammdaten!$B$12-D_SAV!$C538)))))</f>
        <v>0</v>
      </c>
      <c r="W538" s="167">
        <f t="shared" si="125"/>
        <v>0</v>
      </c>
      <c r="X538" s="167">
        <f t="shared" si="126"/>
        <v>0</v>
      </c>
      <c r="Y538" s="209">
        <v>1</v>
      </c>
      <c r="Z538" s="167">
        <f t="shared" si="127"/>
        <v>0</v>
      </c>
      <c r="AA538" s="167">
        <f t="shared" si="128"/>
        <v>0</v>
      </c>
      <c r="AB538" s="167">
        <f t="shared" si="129"/>
        <v>0</v>
      </c>
      <c r="AC538" s="195">
        <f t="shared" si="122"/>
        <v>0</v>
      </c>
      <c r="AD538" s="192">
        <f t="shared" si="130"/>
        <v>0</v>
      </c>
      <c r="AE538" s="192">
        <f t="shared" si="131"/>
        <v>0</v>
      </c>
      <c r="AF538" s="192">
        <f t="shared" si="132"/>
        <v>0</v>
      </c>
    </row>
    <row r="539" spans="1:32" x14ac:dyDescent="0.25">
      <c r="A539" s="196" t="b">
        <f t="shared" si="123"/>
        <v>0</v>
      </c>
      <c r="B539" s="201"/>
      <c r="C539" s="202"/>
      <c r="D539" s="202"/>
      <c r="E539" s="202"/>
      <c r="F539" s="202"/>
      <c r="G539" s="201"/>
      <c r="H539" s="127" t="str">
        <f t="shared" si="119"/>
        <v>Agr ungültig</v>
      </c>
      <c r="I539" s="127" t="str">
        <f t="shared" si="120"/>
        <v>Agr ungültig</v>
      </c>
      <c r="J539" s="202" t="str">
        <f t="shared" si="121"/>
        <v>Agr ungültig</v>
      </c>
      <c r="K539" s="197" t="str">
        <f>IF(D_SAV!$C539&lt;=2005,"ja","nein")</f>
        <v>ja</v>
      </c>
      <c r="L539" s="201" t="str">
        <f>IFERROR(VLOOKUP(D_SAV!$B539,A_Stammdaten!$I$6:$K$105,3,FALSE),"")</f>
        <v/>
      </c>
      <c r="M539" s="206"/>
      <c r="N539" s="206"/>
      <c r="O539" s="207"/>
      <c r="P539" s="207"/>
      <c r="Q539" s="207"/>
      <c r="R539" s="207"/>
      <c r="S539" s="194">
        <f>IF(V539=0,0,IF(A_Stammdaten!$B$12-$C539&lt;0,0,SUM(D_SAV!P539:Q539)-D_SAV!R539))</f>
        <v>0</v>
      </c>
      <c r="T539" s="207"/>
      <c r="U539" s="194">
        <f t="shared" si="124"/>
        <v>0</v>
      </c>
      <c r="V539" s="240">
        <f>IF(OR($B539=0,$C539=0,$J539=0,$J539="Agr ungültig"),0,IF($J539="keine","keine",IF(A_Stammdaten!$B$12-$C539&lt;0,0,MAX(0,$J539-(A_Stammdaten!$B$12-D_SAV!$C539)))))</f>
        <v>0</v>
      </c>
      <c r="W539" s="167">
        <f t="shared" si="125"/>
        <v>0</v>
      </c>
      <c r="X539" s="167">
        <f t="shared" si="126"/>
        <v>0</v>
      </c>
      <c r="Y539" s="209">
        <v>1</v>
      </c>
      <c r="Z539" s="167">
        <f t="shared" si="127"/>
        <v>0</v>
      </c>
      <c r="AA539" s="167">
        <f t="shared" si="128"/>
        <v>0</v>
      </c>
      <c r="AB539" s="167">
        <f t="shared" si="129"/>
        <v>0</v>
      </c>
      <c r="AC539" s="195">
        <f t="shared" si="122"/>
        <v>0</v>
      </c>
      <c r="AD539" s="192">
        <f t="shared" si="130"/>
        <v>0</v>
      </c>
      <c r="AE539" s="192">
        <f t="shared" si="131"/>
        <v>0</v>
      </c>
      <c r="AF539" s="192">
        <f t="shared" si="132"/>
        <v>0</v>
      </c>
    </row>
    <row r="540" spans="1:32" x14ac:dyDescent="0.25">
      <c r="A540" s="196" t="b">
        <f t="shared" si="123"/>
        <v>0</v>
      </c>
      <c r="B540" s="201"/>
      <c r="C540" s="202"/>
      <c r="D540" s="202"/>
      <c r="E540" s="202"/>
      <c r="F540" s="202"/>
      <c r="G540" s="201"/>
      <c r="H540" s="127" t="str">
        <f t="shared" si="119"/>
        <v>Agr ungültig</v>
      </c>
      <c r="I540" s="127" t="str">
        <f t="shared" si="120"/>
        <v>Agr ungültig</v>
      </c>
      <c r="J540" s="202" t="str">
        <f t="shared" si="121"/>
        <v>Agr ungültig</v>
      </c>
      <c r="K540" s="197" t="str">
        <f>IF(D_SAV!$C540&lt;=2005,"ja","nein")</f>
        <v>ja</v>
      </c>
      <c r="L540" s="201" t="str">
        <f>IFERROR(VLOOKUP(D_SAV!$B540,A_Stammdaten!$I$6:$K$105,3,FALSE),"")</f>
        <v/>
      </c>
      <c r="M540" s="206"/>
      <c r="N540" s="206"/>
      <c r="O540" s="207"/>
      <c r="P540" s="207"/>
      <c r="Q540" s="207"/>
      <c r="R540" s="207"/>
      <c r="S540" s="194">
        <f>IF(V540=0,0,IF(A_Stammdaten!$B$12-$C540&lt;0,0,SUM(D_SAV!P540:Q540)-D_SAV!R540))</f>
        <v>0</v>
      </c>
      <c r="T540" s="207"/>
      <c r="U540" s="194">
        <f t="shared" si="124"/>
        <v>0</v>
      </c>
      <c r="V540" s="240">
        <f>IF(OR($B540=0,$C540=0,$J540=0,$J540="Agr ungültig"),0,IF($J540="keine","keine",IF(A_Stammdaten!$B$12-$C540&lt;0,0,MAX(0,$J540-(A_Stammdaten!$B$12-D_SAV!$C540)))))</f>
        <v>0</v>
      </c>
      <c r="W540" s="167">
        <f t="shared" si="125"/>
        <v>0</v>
      </c>
      <c r="X540" s="167">
        <f t="shared" si="126"/>
        <v>0</v>
      </c>
      <c r="Y540" s="209">
        <v>1</v>
      </c>
      <c r="Z540" s="167">
        <f t="shared" si="127"/>
        <v>0</v>
      </c>
      <c r="AA540" s="167">
        <f t="shared" si="128"/>
        <v>0</v>
      </c>
      <c r="AB540" s="167">
        <f t="shared" si="129"/>
        <v>0</v>
      </c>
      <c r="AC540" s="195">
        <f t="shared" si="122"/>
        <v>0</v>
      </c>
      <c r="AD540" s="192">
        <f t="shared" si="130"/>
        <v>0</v>
      </c>
      <c r="AE540" s="192">
        <f t="shared" si="131"/>
        <v>0</v>
      </c>
      <c r="AF540" s="192">
        <f t="shared" si="132"/>
        <v>0</v>
      </c>
    </row>
    <row r="541" spans="1:32" x14ac:dyDescent="0.25">
      <c r="A541" s="198" t="b">
        <f t="shared" si="123"/>
        <v>0</v>
      </c>
      <c r="B541" s="204"/>
      <c r="C541" s="205"/>
      <c r="D541" s="205"/>
      <c r="E541" s="205"/>
      <c r="F541" s="205"/>
      <c r="G541" s="204"/>
      <c r="H541" s="127" t="str">
        <f t="shared" si="119"/>
        <v>Agr ungültig</v>
      </c>
      <c r="I541" s="127" t="str">
        <f t="shared" si="120"/>
        <v>Agr ungültig</v>
      </c>
      <c r="J541" s="205" t="str">
        <f t="shared" si="121"/>
        <v>Agr ungültig</v>
      </c>
      <c r="K541" s="197" t="str">
        <f>IF(D_SAV!$C541&lt;=2005,"ja","nein")</f>
        <v>ja</v>
      </c>
      <c r="L541" s="204" t="str">
        <f>IFERROR(VLOOKUP(D_SAV!$B541,A_Stammdaten!$I$6:$K$105,3,FALSE),"")</f>
        <v/>
      </c>
      <c r="M541" s="208"/>
      <c r="N541" s="208"/>
      <c r="O541" s="207"/>
      <c r="P541" s="207"/>
      <c r="Q541" s="207"/>
      <c r="R541" s="207"/>
      <c r="S541" s="194">
        <f>IF(V541=0,0,IF(A_Stammdaten!$B$12-$C541&lt;0,0,SUM(D_SAV!P541:Q541)-D_SAV!R541))</f>
        <v>0</v>
      </c>
      <c r="T541" s="207"/>
      <c r="U541" s="194">
        <f t="shared" si="124"/>
        <v>0</v>
      </c>
      <c r="V541" s="240">
        <f>IF(OR($B541=0,$C541=0,$J541=0,$J541="Agr ungültig"),0,IF($J541="keine","keine",IF(A_Stammdaten!$B$12-$C541&lt;0,0,MAX(0,$J541-(A_Stammdaten!$B$12-D_SAV!$C541)))))</f>
        <v>0</v>
      </c>
      <c r="W541" s="167">
        <f t="shared" si="125"/>
        <v>0</v>
      </c>
      <c r="X541" s="167">
        <f t="shared" si="126"/>
        <v>0</v>
      </c>
      <c r="Y541" s="209">
        <v>1</v>
      </c>
      <c r="Z541" s="167">
        <f t="shared" si="127"/>
        <v>0</v>
      </c>
      <c r="AA541" s="167">
        <f t="shared" si="128"/>
        <v>0</v>
      </c>
      <c r="AB541" s="167">
        <f t="shared" si="129"/>
        <v>0</v>
      </c>
      <c r="AC541" s="195">
        <f t="shared" si="122"/>
        <v>0</v>
      </c>
      <c r="AD541" s="192">
        <f t="shared" si="130"/>
        <v>0</v>
      </c>
      <c r="AE541" s="192">
        <f t="shared" si="131"/>
        <v>0</v>
      </c>
      <c r="AF541" s="192">
        <f t="shared" si="132"/>
        <v>0</v>
      </c>
    </row>
    <row r="542" spans="1:32" x14ac:dyDescent="0.25">
      <c r="A542" s="196" t="b">
        <f t="shared" si="123"/>
        <v>0</v>
      </c>
      <c r="B542" s="201"/>
      <c r="C542" s="202"/>
      <c r="D542" s="202"/>
      <c r="E542" s="202"/>
      <c r="F542" s="202"/>
      <c r="G542" s="201"/>
      <c r="H542" s="127" t="str">
        <f t="shared" si="119"/>
        <v>Agr ungültig</v>
      </c>
      <c r="I542" s="127" t="str">
        <f t="shared" si="120"/>
        <v>Agr ungültig</v>
      </c>
      <c r="J542" s="202" t="str">
        <f t="shared" si="121"/>
        <v>Agr ungültig</v>
      </c>
      <c r="K542" s="197" t="str">
        <f>IF(D_SAV!$C542&lt;=2005,"ja","nein")</f>
        <v>ja</v>
      </c>
      <c r="L542" s="201" t="str">
        <f>IFERROR(VLOOKUP(D_SAV!$B542,A_Stammdaten!$I$6:$K$105,3,FALSE),"")</f>
        <v/>
      </c>
      <c r="M542" s="206"/>
      <c r="N542" s="206"/>
      <c r="O542" s="207"/>
      <c r="P542" s="207"/>
      <c r="Q542" s="207"/>
      <c r="R542" s="207"/>
      <c r="S542" s="194">
        <f>IF(V542=0,0,IF(A_Stammdaten!$B$12-$C542&lt;0,0,SUM(D_SAV!P542:Q542)-D_SAV!R542))</f>
        <v>0</v>
      </c>
      <c r="T542" s="207"/>
      <c r="U542" s="194">
        <f t="shared" si="124"/>
        <v>0</v>
      </c>
      <c r="V542" s="240">
        <f>IF(OR($B542=0,$C542=0,$J542=0,$J542="Agr ungültig"),0,IF($J542="keine","keine",IF(A_Stammdaten!$B$12-$C542&lt;0,0,MAX(0,$J542-(A_Stammdaten!$B$12-D_SAV!$C542)))))</f>
        <v>0</v>
      </c>
      <c r="W542" s="167">
        <f t="shared" si="125"/>
        <v>0</v>
      </c>
      <c r="X542" s="167">
        <f t="shared" si="126"/>
        <v>0</v>
      </c>
      <c r="Y542" s="209">
        <v>1</v>
      </c>
      <c r="Z542" s="167">
        <f t="shared" si="127"/>
        <v>0</v>
      </c>
      <c r="AA542" s="167">
        <f t="shared" si="128"/>
        <v>0</v>
      </c>
      <c r="AB542" s="167">
        <f t="shared" si="129"/>
        <v>0</v>
      </c>
      <c r="AC542" s="195">
        <f t="shared" si="122"/>
        <v>0</v>
      </c>
      <c r="AD542" s="192">
        <f t="shared" si="130"/>
        <v>0</v>
      </c>
      <c r="AE542" s="192">
        <f t="shared" si="131"/>
        <v>0</v>
      </c>
      <c r="AF542" s="192">
        <f t="shared" si="132"/>
        <v>0</v>
      </c>
    </row>
    <row r="543" spans="1:32" x14ac:dyDescent="0.25">
      <c r="A543" s="196" t="b">
        <f t="shared" si="123"/>
        <v>0</v>
      </c>
      <c r="B543" s="201"/>
      <c r="C543" s="202"/>
      <c r="D543" s="202"/>
      <c r="E543" s="202"/>
      <c r="F543" s="202"/>
      <c r="G543" s="201"/>
      <c r="H543" s="127" t="str">
        <f t="shared" si="119"/>
        <v>Agr ungültig</v>
      </c>
      <c r="I543" s="127" t="str">
        <f t="shared" si="120"/>
        <v>Agr ungültig</v>
      </c>
      <c r="J543" s="202" t="str">
        <f t="shared" si="121"/>
        <v>Agr ungültig</v>
      </c>
      <c r="K543" s="197" t="str">
        <f>IF(D_SAV!$C543&lt;=2005,"ja","nein")</f>
        <v>ja</v>
      </c>
      <c r="L543" s="201" t="str">
        <f>IFERROR(VLOOKUP(D_SAV!$B543,A_Stammdaten!$I$6:$K$105,3,FALSE),"")</f>
        <v/>
      </c>
      <c r="M543" s="206"/>
      <c r="N543" s="206"/>
      <c r="O543" s="207"/>
      <c r="P543" s="207"/>
      <c r="Q543" s="207"/>
      <c r="R543" s="207"/>
      <c r="S543" s="194">
        <f>IF(V543=0,0,IF(A_Stammdaten!$B$12-$C543&lt;0,0,SUM(D_SAV!P543:Q543)-D_SAV!R543))</f>
        <v>0</v>
      </c>
      <c r="T543" s="207"/>
      <c r="U543" s="194">
        <f t="shared" si="124"/>
        <v>0</v>
      </c>
      <c r="V543" s="240">
        <f>IF(OR($B543=0,$C543=0,$J543=0,$J543="Agr ungültig"),0,IF($J543="keine","keine",IF(A_Stammdaten!$B$12-$C543&lt;0,0,MAX(0,$J543-(A_Stammdaten!$B$12-D_SAV!$C543)))))</f>
        <v>0</v>
      </c>
      <c r="W543" s="167">
        <f t="shared" si="125"/>
        <v>0</v>
      </c>
      <c r="X543" s="167">
        <f t="shared" si="126"/>
        <v>0</v>
      </c>
      <c r="Y543" s="209">
        <v>1</v>
      </c>
      <c r="Z543" s="167">
        <f t="shared" si="127"/>
        <v>0</v>
      </c>
      <c r="AA543" s="167">
        <f t="shared" si="128"/>
        <v>0</v>
      </c>
      <c r="AB543" s="167">
        <f t="shared" si="129"/>
        <v>0</v>
      </c>
      <c r="AC543" s="195">
        <f t="shared" si="122"/>
        <v>0</v>
      </c>
      <c r="AD543" s="192">
        <f t="shared" si="130"/>
        <v>0</v>
      </c>
      <c r="AE543" s="192">
        <f t="shared" si="131"/>
        <v>0</v>
      </c>
      <c r="AF543" s="192">
        <f t="shared" si="132"/>
        <v>0</v>
      </c>
    </row>
    <row r="544" spans="1:32" x14ac:dyDescent="0.25">
      <c r="A544" s="198" t="b">
        <f t="shared" si="123"/>
        <v>0</v>
      </c>
      <c r="B544" s="204"/>
      <c r="C544" s="205"/>
      <c r="D544" s="205"/>
      <c r="E544" s="205"/>
      <c r="F544" s="205"/>
      <c r="G544" s="204"/>
      <c r="H544" s="127" t="str">
        <f t="shared" si="119"/>
        <v>Agr ungültig</v>
      </c>
      <c r="I544" s="127" t="str">
        <f t="shared" si="120"/>
        <v>Agr ungültig</v>
      </c>
      <c r="J544" s="205" t="str">
        <f t="shared" si="121"/>
        <v>Agr ungültig</v>
      </c>
      <c r="K544" s="197" t="str">
        <f>IF(D_SAV!$C544&lt;=2005,"ja","nein")</f>
        <v>ja</v>
      </c>
      <c r="L544" s="204" t="str">
        <f>IFERROR(VLOOKUP(D_SAV!$B544,A_Stammdaten!$I$6:$K$105,3,FALSE),"")</f>
        <v/>
      </c>
      <c r="M544" s="208"/>
      <c r="N544" s="208"/>
      <c r="O544" s="207"/>
      <c r="P544" s="207"/>
      <c r="Q544" s="207"/>
      <c r="R544" s="207"/>
      <c r="S544" s="194">
        <f>IF(V544=0,0,IF(A_Stammdaten!$B$12-$C544&lt;0,0,SUM(D_SAV!P544:Q544)-D_SAV!R544))</f>
        <v>0</v>
      </c>
      <c r="T544" s="207"/>
      <c r="U544" s="194">
        <f t="shared" si="124"/>
        <v>0</v>
      </c>
      <c r="V544" s="240">
        <f>IF(OR($B544=0,$C544=0,$J544=0,$J544="Agr ungültig"),0,IF($J544="keine","keine",IF(A_Stammdaten!$B$12-$C544&lt;0,0,MAX(0,$J544-(A_Stammdaten!$B$12-D_SAV!$C544)))))</f>
        <v>0</v>
      </c>
      <c r="W544" s="167">
        <f t="shared" si="125"/>
        <v>0</v>
      </c>
      <c r="X544" s="167">
        <f t="shared" si="126"/>
        <v>0</v>
      </c>
      <c r="Y544" s="209">
        <v>1</v>
      </c>
      <c r="Z544" s="167">
        <f t="shared" si="127"/>
        <v>0</v>
      </c>
      <c r="AA544" s="167">
        <f t="shared" si="128"/>
        <v>0</v>
      </c>
      <c r="AB544" s="167">
        <f t="shared" si="129"/>
        <v>0</v>
      </c>
      <c r="AC544" s="195">
        <f t="shared" si="122"/>
        <v>0</v>
      </c>
      <c r="AD544" s="192">
        <f t="shared" si="130"/>
        <v>0</v>
      </c>
      <c r="AE544" s="192">
        <f t="shared" si="131"/>
        <v>0</v>
      </c>
      <c r="AF544" s="192">
        <f t="shared" si="132"/>
        <v>0</v>
      </c>
    </row>
    <row r="545" spans="1:32" x14ac:dyDescent="0.25">
      <c r="A545" s="196" t="b">
        <f t="shared" si="123"/>
        <v>0</v>
      </c>
      <c r="B545" s="201"/>
      <c r="C545" s="202"/>
      <c r="D545" s="202"/>
      <c r="E545" s="202"/>
      <c r="F545" s="202"/>
      <c r="G545" s="201"/>
      <c r="H545" s="127" t="str">
        <f t="shared" si="119"/>
        <v>Agr ungültig</v>
      </c>
      <c r="I545" s="127" t="str">
        <f t="shared" si="120"/>
        <v>Agr ungültig</v>
      </c>
      <c r="J545" s="202" t="str">
        <f t="shared" si="121"/>
        <v>Agr ungültig</v>
      </c>
      <c r="K545" s="197" t="str">
        <f>IF(D_SAV!$C545&lt;=2005,"ja","nein")</f>
        <v>ja</v>
      </c>
      <c r="L545" s="201" t="str">
        <f>IFERROR(VLOOKUP(D_SAV!$B545,A_Stammdaten!$I$6:$K$105,3,FALSE),"")</f>
        <v/>
      </c>
      <c r="M545" s="206"/>
      <c r="N545" s="206"/>
      <c r="O545" s="207"/>
      <c r="P545" s="207"/>
      <c r="Q545" s="207"/>
      <c r="R545" s="207"/>
      <c r="S545" s="194">
        <f>IF(V545=0,0,IF(A_Stammdaten!$B$12-$C545&lt;0,0,SUM(D_SAV!P545:Q545)-D_SAV!R545))</f>
        <v>0</v>
      </c>
      <c r="T545" s="207"/>
      <c r="U545" s="194">
        <f t="shared" si="124"/>
        <v>0</v>
      </c>
      <c r="V545" s="240">
        <f>IF(OR($B545=0,$C545=0,$J545=0,$J545="Agr ungültig"),0,IF($J545="keine","keine",IF(A_Stammdaten!$B$12-$C545&lt;0,0,MAX(0,$J545-(A_Stammdaten!$B$12-D_SAV!$C545)))))</f>
        <v>0</v>
      </c>
      <c r="W545" s="167">
        <f t="shared" si="125"/>
        <v>0</v>
      </c>
      <c r="X545" s="167">
        <f t="shared" si="126"/>
        <v>0</v>
      </c>
      <c r="Y545" s="209">
        <v>1</v>
      </c>
      <c r="Z545" s="167">
        <f t="shared" si="127"/>
        <v>0</v>
      </c>
      <c r="AA545" s="167">
        <f t="shared" si="128"/>
        <v>0</v>
      </c>
      <c r="AB545" s="167">
        <f t="shared" si="129"/>
        <v>0</v>
      </c>
      <c r="AC545" s="195">
        <f t="shared" si="122"/>
        <v>0</v>
      </c>
      <c r="AD545" s="192">
        <f t="shared" si="130"/>
        <v>0</v>
      </c>
      <c r="AE545" s="192">
        <f t="shared" si="131"/>
        <v>0</v>
      </c>
      <c r="AF545" s="192">
        <f t="shared" si="132"/>
        <v>0</v>
      </c>
    </row>
    <row r="546" spans="1:32" x14ac:dyDescent="0.25">
      <c r="A546" s="196" t="b">
        <f t="shared" si="123"/>
        <v>0</v>
      </c>
      <c r="B546" s="201"/>
      <c r="C546" s="202"/>
      <c r="D546" s="202"/>
      <c r="E546" s="202"/>
      <c r="F546" s="202"/>
      <c r="G546" s="201"/>
      <c r="H546" s="127" t="str">
        <f t="shared" si="119"/>
        <v>Agr ungültig</v>
      </c>
      <c r="I546" s="127" t="str">
        <f t="shared" si="120"/>
        <v>Agr ungültig</v>
      </c>
      <c r="J546" s="202" t="str">
        <f t="shared" si="121"/>
        <v>Agr ungültig</v>
      </c>
      <c r="K546" s="197" t="str">
        <f>IF(D_SAV!$C546&lt;=2005,"ja","nein")</f>
        <v>ja</v>
      </c>
      <c r="L546" s="201" t="str">
        <f>IFERROR(VLOOKUP(D_SAV!$B546,A_Stammdaten!$I$6:$K$105,3,FALSE),"")</f>
        <v/>
      </c>
      <c r="M546" s="206"/>
      <c r="N546" s="206"/>
      <c r="O546" s="207"/>
      <c r="P546" s="207"/>
      <c r="Q546" s="207"/>
      <c r="R546" s="207"/>
      <c r="S546" s="194">
        <f>IF(V546=0,0,IF(A_Stammdaten!$B$12-$C546&lt;0,0,SUM(D_SAV!P546:Q546)-D_SAV!R546))</f>
        <v>0</v>
      </c>
      <c r="T546" s="207"/>
      <c r="U546" s="194">
        <f t="shared" si="124"/>
        <v>0</v>
      </c>
      <c r="V546" s="240">
        <f>IF(OR($B546=0,$C546=0,$J546=0,$J546="Agr ungültig"),0,IF($J546="keine","keine",IF(A_Stammdaten!$B$12-$C546&lt;0,0,MAX(0,$J546-(A_Stammdaten!$B$12-D_SAV!$C546)))))</f>
        <v>0</v>
      </c>
      <c r="W546" s="167">
        <f t="shared" si="125"/>
        <v>0</v>
      </c>
      <c r="X546" s="167">
        <f t="shared" si="126"/>
        <v>0</v>
      </c>
      <c r="Y546" s="209">
        <v>1</v>
      </c>
      <c r="Z546" s="167">
        <f t="shared" si="127"/>
        <v>0</v>
      </c>
      <c r="AA546" s="167">
        <f t="shared" si="128"/>
        <v>0</v>
      </c>
      <c r="AB546" s="167">
        <f t="shared" si="129"/>
        <v>0</v>
      </c>
      <c r="AC546" s="195">
        <f t="shared" si="122"/>
        <v>0</v>
      </c>
      <c r="AD546" s="192">
        <f t="shared" si="130"/>
        <v>0</v>
      </c>
      <c r="AE546" s="192">
        <f t="shared" si="131"/>
        <v>0</v>
      </c>
      <c r="AF546" s="192">
        <f t="shared" si="132"/>
        <v>0</v>
      </c>
    </row>
    <row r="547" spans="1:32" x14ac:dyDescent="0.25">
      <c r="A547" s="198" t="b">
        <f t="shared" si="123"/>
        <v>0</v>
      </c>
      <c r="B547" s="204"/>
      <c r="C547" s="205"/>
      <c r="D547" s="205"/>
      <c r="E547" s="205"/>
      <c r="F547" s="205"/>
      <c r="G547" s="204"/>
      <c r="H547" s="127" t="str">
        <f t="shared" si="119"/>
        <v>Agr ungültig</v>
      </c>
      <c r="I547" s="127" t="str">
        <f t="shared" si="120"/>
        <v>Agr ungültig</v>
      </c>
      <c r="J547" s="205" t="str">
        <f t="shared" si="121"/>
        <v>Agr ungültig</v>
      </c>
      <c r="K547" s="197" t="str">
        <f>IF(D_SAV!$C547&lt;=2005,"ja","nein")</f>
        <v>ja</v>
      </c>
      <c r="L547" s="204" t="str">
        <f>IFERROR(VLOOKUP(D_SAV!$B547,A_Stammdaten!$I$6:$K$105,3,FALSE),"")</f>
        <v/>
      </c>
      <c r="M547" s="208"/>
      <c r="N547" s="208"/>
      <c r="O547" s="207"/>
      <c r="P547" s="207"/>
      <c r="Q547" s="207"/>
      <c r="R547" s="207"/>
      <c r="S547" s="194">
        <f>IF(V547=0,0,IF(A_Stammdaten!$B$12-$C547&lt;0,0,SUM(D_SAV!P547:Q547)-D_SAV!R547))</f>
        <v>0</v>
      </c>
      <c r="T547" s="207"/>
      <c r="U547" s="194">
        <f t="shared" si="124"/>
        <v>0</v>
      </c>
      <c r="V547" s="240">
        <f>IF(OR($B547=0,$C547=0,$J547=0,$J547="Agr ungültig"),0,IF($J547="keine","keine",IF(A_Stammdaten!$B$12-$C547&lt;0,0,MAX(0,$J547-(A_Stammdaten!$B$12-D_SAV!$C547)))))</f>
        <v>0</v>
      </c>
      <c r="W547" s="167">
        <f t="shared" si="125"/>
        <v>0</v>
      </c>
      <c r="X547" s="167">
        <f t="shared" si="126"/>
        <v>0</v>
      </c>
      <c r="Y547" s="209">
        <v>1</v>
      </c>
      <c r="Z547" s="167">
        <f t="shared" si="127"/>
        <v>0</v>
      </c>
      <c r="AA547" s="167">
        <f t="shared" si="128"/>
        <v>0</v>
      </c>
      <c r="AB547" s="167">
        <f t="shared" si="129"/>
        <v>0</v>
      </c>
      <c r="AC547" s="195">
        <f t="shared" si="122"/>
        <v>0</v>
      </c>
      <c r="AD547" s="192">
        <f t="shared" si="130"/>
        <v>0</v>
      </c>
      <c r="AE547" s="192">
        <f t="shared" si="131"/>
        <v>0</v>
      </c>
      <c r="AF547" s="192">
        <f t="shared" si="132"/>
        <v>0</v>
      </c>
    </row>
    <row r="548" spans="1:32" x14ac:dyDescent="0.25">
      <c r="A548" s="196" t="b">
        <f t="shared" si="123"/>
        <v>0</v>
      </c>
      <c r="B548" s="201"/>
      <c r="C548" s="202"/>
      <c r="D548" s="202"/>
      <c r="E548" s="202"/>
      <c r="F548" s="202"/>
      <c r="G548" s="201"/>
      <c r="H548" s="127" t="str">
        <f t="shared" si="119"/>
        <v>Agr ungültig</v>
      </c>
      <c r="I548" s="127" t="str">
        <f t="shared" si="120"/>
        <v>Agr ungültig</v>
      </c>
      <c r="J548" s="202" t="str">
        <f t="shared" si="121"/>
        <v>Agr ungültig</v>
      </c>
      <c r="K548" s="197" t="str">
        <f>IF(D_SAV!$C548&lt;=2005,"ja","nein")</f>
        <v>ja</v>
      </c>
      <c r="L548" s="201" t="str">
        <f>IFERROR(VLOOKUP(D_SAV!$B548,A_Stammdaten!$I$6:$K$105,3,FALSE),"")</f>
        <v/>
      </c>
      <c r="M548" s="206"/>
      <c r="N548" s="206"/>
      <c r="O548" s="207"/>
      <c r="P548" s="207"/>
      <c r="Q548" s="207"/>
      <c r="R548" s="207"/>
      <c r="S548" s="194">
        <f>IF(V548=0,0,IF(A_Stammdaten!$B$12-$C548&lt;0,0,SUM(D_SAV!P548:Q548)-D_SAV!R548))</f>
        <v>0</v>
      </c>
      <c r="T548" s="207"/>
      <c r="U548" s="194">
        <f t="shared" si="124"/>
        <v>0</v>
      </c>
      <c r="V548" s="240">
        <f>IF(OR($B548=0,$C548=0,$J548=0,$J548="Agr ungültig"),0,IF($J548="keine","keine",IF(A_Stammdaten!$B$12-$C548&lt;0,0,MAX(0,$J548-(A_Stammdaten!$B$12-D_SAV!$C548)))))</f>
        <v>0</v>
      </c>
      <c r="W548" s="167">
        <f t="shared" si="125"/>
        <v>0</v>
      </c>
      <c r="X548" s="167">
        <f t="shared" si="126"/>
        <v>0</v>
      </c>
      <c r="Y548" s="209">
        <v>1</v>
      </c>
      <c r="Z548" s="167">
        <f t="shared" si="127"/>
        <v>0</v>
      </c>
      <c r="AA548" s="167">
        <f t="shared" si="128"/>
        <v>0</v>
      </c>
      <c r="AB548" s="167">
        <f t="shared" si="129"/>
        <v>0</v>
      </c>
      <c r="AC548" s="195">
        <f t="shared" si="122"/>
        <v>0</v>
      </c>
      <c r="AD548" s="192">
        <f t="shared" si="130"/>
        <v>0</v>
      </c>
      <c r="AE548" s="192">
        <f t="shared" si="131"/>
        <v>0</v>
      </c>
      <c r="AF548" s="192">
        <f t="shared" si="132"/>
        <v>0</v>
      </c>
    </row>
    <row r="549" spans="1:32" x14ac:dyDescent="0.25">
      <c r="A549" s="196" t="b">
        <f t="shared" si="123"/>
        <v>0</v>
      </c>
      <c r="B549" s="201"/>
      <c r="C549" s="202"/>
      <c r="D549" s="202"/>
      <c r="E549" s="202"/>
      <c r="F549" s="202"/>
      <c r="G549" s="201"/>
      <c r="H549" s="127" t="str">
        <f t="shared" si="119"/>
        <v>Agr ungültig</v>
      </c>
      <c r="I549" s="127" t="str">
        <f t="shared" si="120"/>
        <v>Agr ungültig</v>
      </c>
      <c r="J549" s="202" t="str">
        <f t="shared" si="121"/>
        <v>Agr ungültig</v>
      </c>
      <c r="K549" s="197" t="str">
        <f>IF(D_SAV!$C549&lt;=2005,"ja","nein")</f>
        <v>ja</v>
      </c>
      <c r="L549" s="201" t="str">
        <f>IFERROR(VLOOKUP(D_SAV!$B549,A_Stammdaten!$I$6:$K$105,3,FALSE),"")</f>
        <v/>
      </c>
      <c r="M549" s="206"/>
      <c r="N549" s="206"/>
      <c r="O549" s="207"/>
      <c r="P549" s="207"/>
      <c r="Q549" s="207"/>
      <c r="R549" s="207"/>
      <c r="S549" s="194">
        <f>IF(V549=0,0,IF(A_Stammdaten!$B$12-$C549&lt;0,0,SUM(D_SAV!P549:Q549)-D_SAV!R549))</f>
        <v>0</v>
      </c>
      <c r="T549" s="207"/>
      <c r="U549" s="194">
        <f t="shared" si="124"/>
        <v>0</v>
      </c>
      <c r="V549" s="240">
        <f>IF(OR($B549=0,$C549=0,$J549=0,$J549="Agr ungültig"),0,IF($J549="keine","keine",IF(A_Stammdaten!$B$12-$C549&lt;0,0,MAX(0,$J549-(A_Stammdaten!$B$12-D_SAV!$C549)))))</f>
        <v>0</v>
      </c>
      <c r="W549" s="167">
        <f t="shared" si="125"/>
        <v>0</v>
      </c>
      <c r="X549" s="167">
        <f t="shared" si="126"/>
        <v>0</v>
      </c>
      <c r="Y549" s="209">
        <v>1</v>
      </c>
      <c r="Z549" s="167">
        <f t="shared" si="127"/>
        <v>0</v>
      </c>
      <c r="AA549" s="167">
        <f t="shared" si="128"/>
        <v>0</v>
      </c>
      <c r="AB549" s="167">
        <f t="shared" si="129"/>
        <v>0</v>
      </c>
      <c r="AC549" s="195">
        <f t="shared" si="122"/>
        <v>0</v>
      </c>
      <c r="AD549" s="192">
        <f t="shared" si="130"/>
        <v>0</v>
      </c>
      <c r="AE549" s="192">
        <f t="shared" si="131"/>
        <v>0</v>
      </c>
      <c r="AF549" s="192">
        <f t="shared" si="132"/>
        <v>0</v>
      </c>
    </row>
    <row r="550" spans="1:32" x14ac:dyDescent="0.25">
      <c r="A550" s="198" t="b">
        <f t="shared" si="123"/>
        <v>0</v>
      </c>
      <c r="B550" s="204"/>
      <c r="C550" s="205"/>
      <c r="D550" s="205"/>
      <c r="E550" s="205"/>
      <c r="F550" s="205"/>
      <c r="G550" s="204"/>
      <c r="H550" s="127" t="str">
        <f t="shared" ref="H550:H613" si="133">IFERROR(VLOOKUP($G550,AnlGrTabelle,2,FALSE),"Agr ungültig")</f>
        <v>Agr ungültig</v>
      </c>
      <c r="I550" s="127" t="str">
        <f t="shared" ref="I550:I613" si="134">IFERROR(VLOOKUP($G550,AnlGrTabelle,3,FALSE),"Agr ungültig")</f>
        <v>Agr ungültig</v>
      </c>
      <c r="J550" s="205" t="str">
        <f t="shared" ref="J550:J613" si="135">IFERROR(VLOOKUP($G550,AnlGrTabelle,4,FALSE),"Agr ungültig")</f>
        <v>Agr ungültig</v>
      </c>
      <c r="K550" s="197" t="str">
        <f>IF(D_SAV!$C550&lt;=2005,"ja","nein")</f>
        <v>ja</v>
      </c>
      <c r="L550" s="204" t="str">
        <f>IFERROR(VLOOKUP(D_SAV!$B550,A_Stammdaten!$I$6:$K$105,3,FALSE),"")</f>
        <v/>
      </c>
      <c r="M550" s="208"/>
      <c r="N550" s="208"/>
      <c r="O550" s="207"/>
      <c r="P550" s="207"/>
      <c r="Q550" s="207"/>
      <c r="R550" s="207"/>
      <c r="S550" s="194">
        <f>IF(V550=0,0,IF(A_Stammdaten!$B$12-$C550&lt;0,0,SUM(D_SAV!P550:Q550)-D_SAV!R550))</f>
        <v>0</v>
      </c>
      <c r="T550" s="207"/>
      <c r="U550" s="194">
        <f t="shared" si="124"/>
        <v>0</v>
      </c>
      <c r="V550" s="240">
        <f>IF(OR($B550=0,$C550=0,$J550=0,$J550="Agr ungültig"),0,IF($J550="keine","keine",IF(A_Stammdaten!$B$12-$C550&lt;0,0,MAX(0,$J550-(A_Stammdaten!$B$12-D_SAV!$C550)))))</f>
        <v>0</v>
      </c>
      <c r="W550" s="167">
        <f t="shared" si="125"/>
        <v>0</v>
      </c>
      <c r="X550" s="167">
        <f t="shared" si="126"/>
        <v>0</v>
      </c>
      <c r="Y550" s="209">
        <v>1</v>
      </c>
      <c r="Z550" s="167">
        <f t="shared" si="127"/>
        <v>0</v>
      </c>
      <c r="AA550" s="167">
        <f t="shared" si="128"/>
        <v>0</v>
      </c>
      <c r="AB550" s="167">
        <f t="shared" si="129"/>
        <v>0</v>
      </c>
      <c r="AC550" s="195">
        <f t="shared" ref="AC550:AC613" si="136">IFERROR(IF(VLOOKUP($G550,AnlGrTabelle,5,FALSE)="keine",1,IFERROR(VLOOKUP($C550,TNWFaktoren,VLOOKUP($G550,AnlGrTabelle,5,FALSE)+5,FALSE),0)),0)</f>
        <v>0</v>
      </c>
      <c r="AD550" s="192">
        <f t="shared" si="130"/>
        <v>0</v>
      </c>
      <c r="AE550" s="192">
        <f t="shared" si="131"/>
        <v>0</v>
      </c>
      <c r="AF550" s="192">
        <f t="shared" si="132"/>
        <v>0</v>
      </c>
    </row>
    <row r="551" spans="1:32" x14ac:dyDescent="0.25">
      <c r="A551" s="196" t="b">
        <f t="shared" si="123"/>
        <v>0</v>
      </c>
      <c r="B551" s="201"/>
      <c r="C551" s="202"/>
      <c r="D551" s="202"/>
      <c r="E551" s="202"/>
      <c r="F551" s="202"/>
      <c r="G551" s="201"/>
      <c r="H551" s="127" t="str">
        <f t="shared" si="133"/>
        <v>Agr ungültig</v>
      </c>
      <c r="I551" s="127" t="str">
        <f t="shared" si="134"/>
        <v>Agr ungültig</v>
      </c>
      <c r="J551" s="202" t="str">
        <f t="shared" si="135"/>
        <v>Agr ungültig</v>
      </c>
      <c r="K551" s="197" t="str">
        <f>IF(D_SAV!$C551&lt;=2005,"ja","nein")</f>
        <v>ja</v>
      </c>
      <c r="L551" s="201" t="str">
        <f>IFERROR(VLOOKUP(D_SAV!$B551,A_Stammdaten!$I$6:$K$105,3,FALSE),"")</f>
        <v/>
      </c>
      <c r="M551" s="206"/>
      <c r="N551" s="206"/>
      <c r="O551" s="207"/>
      <c r="P551" s="207"/>
      <c r="Q551" s="207"/>
      <c r="R551" s="207"/>
      <c r="S551" s="194">
        <f>IF(V551=0,0,IF(A_Stammdaten!$B$12-$C551&lt;0,0,SUM(D_SAV!P551:Q551)-D_SAV!R551))</f>
        <v>0</v>
      </c>
      <c r="T551" s="207"/>
      <c r="U551" s="194">
        <f t="shared" si="124"/>
        <v>0</v>
      </c>
      <c r="V551" s="240">
        <f>IF(OR($B551=0,$C551=0,$J551=0,$J551="Agr ungültig"),0,IF($J551="keine","keine",IF(A_Stammdaten!$B$12-$C551&lt;0,0,MAX(0,$J551-(A_Stammdaten!$B$12-D_SAV!$C551)))))</f>
        <v>0</v>
      </c>
      <c r="W551" s="167">
        <f t="shared" si="125"/>
        <v>0</v>
      </c>
      <c r="X551" s="167">
        <f t="shared" si="126"/>
        <v>0</v>
      </c>
      <c r="Y551" s="209">
        <v>1</v>
      </c>
      <c r="Z551" s="167">
        <f t="shared" si="127"/>
        <v>0</v>
      </c>
      <c r="AA551" s="167">
        <f t="shared" si="128"/>
        <v>0</v>
      </c>
      <c r="AB551" s="167">
        <f t="shared" si="129"/>
        <v>0</v>
      </c>
      <c r="AC551" s="195">
        <f t="shared" si="136"/>
        <v>0</v>
      </c>
      <c r="AD551" s="192">
        <f t="shared" si="130"/>
        <v>0</v>
      </c>
      <c r="AE551" s="192">
        <f t="shared" si="131"/>
        <v>0</v>
      </c>
      <c r="AF551" s="192">
        <f t="shared" si="132"/>
        <v>0</v>
      </c>
    </row>
    <row r="552" spans="1:32" x14ac:dyDescent="0.25">
      <c r="A552" s="196" t="b">
        <f t="shared" si="123"/>
        <v>0</v>
      </c>
      <c r="B552" s="201"/>
      <c r="C552" s="202"/>
      <c r="D552" s="202"/>
      <c r="E552" s="202"/>
      <c r="F552" s="202"/>
      <c r="G552" s="201"/>
      <c r="H552" s="127" t="str">
        <f t="shared" si="133"/>
        <v>Agr ungültig</v>
      </c>
      <c r="I552" s="127" t="str">
        <f t="shared" si="134"/>
        <v>Agr ungültig</v>
      </c>
      <c r="J552" s="202" t="str">
        <f t="shared" si="135"/>
        <v>Agr ungültig</v>
      </c>
      <c r="K552" s="197" t="str">
        <f>IF(D_SAV!$C552&lt;=2005,"ja","nein")</f>
        <v>ja</v>
      </c>
      <c r="L552" s="201" t="str">
        <f>IFERROR(VLOOKUP(D_SAV!$B552,A_Stammdaten!$I$6:$K$105,3,FALSE),"")</f>
        <v/>
      </c>
      <c r="M552" s="206"/>
      <c r="N552" s="206"/>
      <c r="O552" s="207"/>
      <c r="P552" s="207"/>
      <c r="Q552" s="207"/>
      <c r="R552" s="207"/>
      <c r="S552" s="194">
        <f>IF(V552=0,0,IF(A_Stammdaten!$B$12-$C552&lt;0,0,SUM(D_SAV!P552:Q552)-D_SAV!R552))</f>
        <v>0</v>
      </c>
      <c r="T552" s="207"/>
      <c r="U552" s="194">
        <f t="shared" si="124"/>
        <v>0</v>
      </c>
      <c r="V552" s="240">
        <f>IF(OR($B552=0,$C552=0,$J552=0,$J552="Agr ungültig"),0,IF($J552="keine","keine",IF(A_Stammdaten!$B$12-$C552&lt;0,0,MAX(0,$J552-(A_Stammdaten!$B$12-D_SAV!$C552)))))</f>
        <v>0</v>
      </c>
      <c r="W552" s="167">
        <f t="shared" si="125"/>
        <v>0</v>
      </c>
      <c r="X552" s="167">
        <f t="shared" si="126"/>
        <v>0</v>
      </c>
      <c r="Y552" s="209">
        <v>1</v>
      </c>
      <c r="Z552" s="167">
        <f t="shared" si="127"/>
        <v>0</v>
      </c>
      <c r="AA552" s="167">
        <f t="shared" si="128"/>
        <v>0</v>
      </c>
      <c r="AB552" s="167">
        <f t="shared" si="129"/>
        <v>0</v>
      </c>
      <c r="AC552" s="195">
        <f t="shared" si="136"/>
        <v>0</v>
      </c>
      <c r="AD552" s="192">
        <f t="shared" si="130"/>
        <v>0</v>
      </c>
      <c r="AE552" s="192">
        <f t="shared" si="131"/>
        <v>0</v>
      </c>
      <c r="AF552" s="192">
        <f t="shared" si="132"/>
        <v>0</v>
      </c>
    </row>
    <row r="553" spans="1:32" x14ac:dyDescent="0.25">
      <c r="A553" s="198" t="b">
        <f t="shared" si="123"/>
        <v>0</v>
      </c>
      <c r="B553" s="204"/>
      <c r="C553" s="205"/>
      <c r="D553" s="205"/>
      <c r="E553" s="205"/>
      <c r="F553" s="205"/>
      <c r="G553" s="204"/>
      <c r="H553" s="127" t="str">
        <f t="shared" si="133"/>
        <v>Agr ungültig</v>
      </c>
      <c r="I553" s="127" t="str">
        <f t="shared" si="134"/>
        <v>Agr ungültig</v>
      </c>
      <c r="J553" s="205" t="str">
        <f t="shared" si="135"/>
        <v>Agr ungültig</v>
      </c>
      <c r="K553" s="197" t="str">
        <f>IF(D_SAV!$C553&lt;=2005,"ja","nein")</f>
        <v>ja</v>
      </c>
      <c r="L553" s="204" t="str">
        <f>IFERROR(VLOOKUP(D_SAV!$B553,A_Stammdaten!$I$6:$K$105,3,FALSE),"")</f>
        <v/>
      </c>
      <c r="M553" s="208"/>
      <c r="N553" s="208"/>
      <c r="O553" s="207"/>
      <c r="P553" s="207"/>
      <c r="Q553" s="207"/>
      <c r="R553" s="207"/>
      <c r="S553" s="194">
        <f>IF(V553=0,0,IF(A_Stammdaten!$B$12-$C553&lt;0,0,SUM(D_SAV!P553:Q553)-D_SAV!R553))</f>
        <v>0</v>
      </c>
      <c r="T553" s="207"/>
      <c r="U553" s="194">
        <f t="shared" si="124"/>
        <v>0</v>
      </c>
      <c r="V553" s="240">
        <f>IF(OR($B553=0,$C553=0,$J553=0,$J553="Agr ungültig"),0,IF($J553="keine","keine",IF(A_Stammdaten!$B$12-$C553&lt;0,0,MAX(0,$J553-(A_Stammdaten!$B$12-D_SAV!$C553)))))</f>
        <v>0</v>
      </c>
      <c r="W553" s="167">
        <f t="shared" si="125"/>
        <v>0</v>
      </c>
      <c r="X553" s="167">
        <f t="shared" si="126"/>
        <v>0</v>
      </c>
      <c r="Y553" s="209">
        <v>1</v>
      </c>
      <c r="Z553" s="167">
        <f t="shared" si="127"/>
        <v>0</v>
      </c>
      <c r="AA553" s="167">
        <f t="shared" si="128"/>
        <v>0</v>
      </c>
      <c r="AB553" s="167">
        <f t="shared" si="129"/>
        <v>0</v>
      </c>
      <c r="AC553" s="195">
        <f t="shared" si="136"/>
        <v>0</v>
      </c>
      <c r="AD553" s="192">
        <f t="shared" si="130"/>
        <v>0</v>
      </c>
      <c r="AE553" s="192">
        <f t="shared" si="131"/>
        <v>0</v>
      </c>
      <c r="AF553" s="192">
        <f t="shared" si="132"/>
        <v>0</v>
      </c>
    </row>
    <row r="554" spans="1:32" x14ac:dyDescent="0.25">
      <c r="A554" s="196" t="b">
        <f t="shared" si="123"/>
        <v>0</v>
      </c>
      <c r="B554" s="201"/>
      <c r="C554" s="202"/>
      <c r="D554" s="202"/>
      <c r="E554" s="202"/>
      <c r="F554" s="202"/>
      <c r="G554" s="201"/>
      <c r="H554" s="127" t="str">
        <f t="shared" si="133"/>
        <v>Agr ungültig</v>
      </c>
      <c r="I554" s="127" t="str">
        <f t="shared" si="134"/>
        <v>Agr ungültig</v>
      </c>
      <c r="J554" s="202" t="str">
        <f t="shared" si="135"/>
        <v>Agr ungültig</v>
      </c>
      <c r="K554" s="197" t="str">
        <f>IF(D_SAV!$C554&lt;=2005,"ja","nein")</f>
        <v>ja</v>
      </c>
      <c r="L554" s="201" t="str">
        <f>IFERROR(VLOOKUP(D_SAV!$B554,A_Stammdaten!$I$6:$K$105,3,FALSE),"")</f>
        <v/>
      </c>
      <c r="M554" s="206"/>
      <c r="N554" s="206"/>
      <c r="O554" s="207"/>
      <c r="P554" s="207"/>
      <c r="Q554" s="207"/>
      <c r="R554" s="207"/>
      <c r="S554" s="194">
        <f>IF(V554=0,0,IF(A_Stammdaten!$B$12-$C554&lt;0,0,SUM(D_SAV!P554:Q554)-D_SAV!R554))</f>
        <v>0</v>
      </c>
      <c r="T554" s="207"/>
      <c r="U554" s="194">
        <f t="shared" si="124"/>
        <v>0</v>
      </c>
      <c r="V554" s="240">
        <f>IF(OR($B554=0,$C554=0,$J554=0,$J554="Agr ungültig"),0,IF($J554="keine","keine",IF(A_Stammdaten!$B$12-$C554&lt;0,0,MAX(0,$J554-(A_Stammdaten!$B$12-D_SAV!$C554)))))</f>
        <v>0</v>
      </c>
      <c r="W554" s="167">
        <f t="shared" si="125"/>
        <v>0</v>
      </c>
      <c r="X554" s="167">
        <f t="shared" si="126"/>
        <v>0</v>
      </c>
      <c r="Y554" s="209">
        <v>1</v>
      </c>
      <c r="Z554" s="167">
        <f t="shared" si="127"/>
        <v>0</v>
      </c>
      <c r="AA554" s="167">
        <f t="shared" si="128"/>
        <v>0</v>
      </c>
      <c r="AB554" s="167">
        <f t="shared" si="129"/>
        <v>0</v>
      </c>
      <c r="AC554" s="195">
        <f t="shared" si="136"/>
        <v>0</v>
      </c>
      <c r="AD554" s="192">
        <f t="shared" si="130"/>
        <v>0</v>
      </c>
      <c r="AE554" s="192">
        <f t="shared" si="131"/>
        <v>0</v>
      </c>
      <c r="AF554" s="192">
        <f t="shared" si="132"/>
        <v>0</v>
      </c>
    </row>
    <row r="555" spans="1:32" x14ac:dyDescent="0.25">
      <c r="A555" s="196" t="b">
        <f t="shared" si="123"/>
        <v>0</v>
      </c>
      <c r="B555" s="201"/>
      <c r="C555" s="202"/>
      <c r="D555" s="202"/>
      <c r="E555" s="202"/>
      <c r="F555" s="202"/>
      <c r="G555" s="201"/>
      <c r="H555" s="127" t="str">
        <f t="shared" si="133"/>
        <v>Agr ungültig</v>
      </c>
      <c r="I555" s="127" t="str">
        <f t="shared" si="134"/>
        <v>Agr ungültig</v>
      </c>
      <c r="J555" s="202" t="str">
        <f t="shared" si="135"/>
        <v>Agr ungültig</v>
      </c>
      <c r="K555" s="197" t="str">
        <f>IF(D_SAV!$C555&lt;=2005,"ja","nein")</f>
        <v>ja</v>
      </c>
      <c r="L555" s="201" t="str">
        <f>IFERROR(VLOOKUP(D_SAV!$B555,A_Stammdaten!$I$6:$K$105,3,FALSE),"")</f>
        <v/>
      </c>
      <c r="M555" s="206"/>
      <c r="N555" s="206"/>
      <c r="O555" s="207"/>
      <c r="P555" s="207"/>
      <c r="Q555" s="207"/>
      <c r="R555" s="207"/>
      <c r="S555" s="194">
        <f>IF(V555=0,0,IF(A_Stammdaten!$B$12-$C555&lt;0,0,SUM(D_SAV!P555:Q555)-D_SAV!R555))</f>
        <v>0</v>
      </c>
      <c r="T555" s="207"/>
      <c r="U555" s="194">
        <f t="shared" si="124"/>
        <v>0</v>
      </c>
      <c r="V555" s="240">
        <f>IF(OR($B555=0,$C555=0,$J555=0,$J555="Agr ungültig"),0,IF($J555="keine","keine",IF(A_Stammdaten!$B$12-$C555&lt;0,0,MAX(0,$J555-(A_Stammdaten!$B$12-D_SAV!$C555)))))</f>
        <v>0</v>
      </c>
      <c r="W555" s="167">
        <f t="shared" si="125"/>
        <v>0</v>
      </c>
      <c r="X555" s="167">
        <f t="shared" si="126"/>
        <v>0</v>
      </c>
      <c r="Y555" s="209">
        <v>1</v>
      </c>
      <c r="Z555" s="167">
        <f t="shared" si="127"/>
        <v>0</v>
      </c>
      <c r="AA555" s="167">
        <f t="shared" si="128"/>
        <v>0</v>
      </c>
      <c r="AB555" s="167">
        <f t="shared" si="129"/>
        <v>0</v>
      </c>
      <c r="AC555" s="195">
        <f t="shared" si="136"/>
        <v>0</v>
      </c>
      <c r="AD555" s="192">
        <f t="shared" si="130"/>
        <v>0</v>
      </c>
      <c r="AE555" s="192">
        <f t="shared" si="131"/>
        <v>0</v>
      </c>
      <c r="AF555" s="192">
        <f t="shared" si="132"/>
        <v>0</v>
      </c>
    </row>
    <row r="556" spans="1:32" x14ac:dyDescent="0.25">
      <c r="A556" s="198" t="b">
        <f t="shared" si="123"/>
        <v>0</v>
      </c>
      <c r="B556" s="204"/>
      <c r="C556" s="205"/>
      <c r="D556" s="205"/>
      <c r="E556" s="205"/>
      <c r="F556" s="205"/>
      <c r="G556" s="204"/>
      <c r="H556" s="127" t="str">
        <f t="shared" si="133"/>
        <v>Agr ungültig</v>
      </c>
      <c r="I556" s="127" t="str">
        <f t="shared" si="134"/>
        <v>Agr ungültig</v>
      </c>
      <c r="J556" s="205" t="str">
        <f t="shared" si="135"/>
        <v>Agr ungültig</v>
      </c>
      <c r="K556" s="197" t="str">
        <f>IF(D_SAV!$C556&lt;=2005,"ja","nein")</f>
        <v>ja</v>
      </c>
      <c r="L556" s="204" t="str">
        <f>IFERROR(VLOOKUP(D_SAV!$B556,A_Stammdaten!$I$6:$K$105,3,FALSE),"")</f>
        <v/>
      </c>
      <c r="M556" s="208"/>
      <c r="N556" s="208"/>
      <c r="O556" s="207"/>
      <c r="P556" s="207"/>
      <c r="Q556" s="207"/>
      <c r="R556" s="207"/>
      <c r="S556" s="194">
        <f>IF(V556=0,0,IF(A_Stammdaten!$B$12-$C556&lt;0,0,SUM(D_SAV!P556:Q556)-D_SAV!R556))</f>
        <v>0</v>
      </c>
      <c r="T556" s="207"/>
      <c r="U556" s="194">
        <f t="shared" si="124"/>
        <v>0</v>
      </c>
      <c r="V556" s="240">
        <f>IF(OR($B556=0,$C556=0,$J556=0,$J556="Agr ungültig"),0,IF($J556="keine","keine",IF(A_Stammdaten!$B$12-$C556&lt;0,0,MAX(0,$J556-(A_Stammdaten!$B$12-D_SAV!$C556)))))</f>
        <v>0</v>
      </c>
      <c r="W556" s="167">
        <f t="shared" si="125"/>
        <v>0</v>
      </c>
      <c r="X556" s="167">
        <f t="shared" si="126"/>
        <v>0</v>
      </c>
      <c r="Y556" s="209">
        <v>1</v>
      </c>
      <c r="Z556" s="167">
        <f t="shared" si="127"/>
        <v>0</v>
      </c>
      <c r="AA556" s="167">
        <f t="shared" si="128"/>
        <v>0</v>
      </c>
      <c r="AB556" s="167">
        <f t="shared" si="129"/>
        <v>0</v>
      </c>
      <c r="AC556" s="195">
        <f t="shared" si="136"/>
        <v>0</v>
      </c>
      <c r="AD556" s="192">
        <f t="shared" si="130"/>
        <v>0</v>
      </c>
      <c r="AE556" s="192">
        <f t="shared" si="131"/>
        <v>0</v>
      </c>
      <c r="AF556" s="192">
        <f t="shared" si="132"/>
        <v>0</v>
      </c>
    </row>
    <row r="557" spans="1:32" x14ac:dyDescent="0.25">
      <c r="A557" s="196" t="b">
        <f t="shared" si="123"/>
        <v>0</v>
      </c>
      <c r="B557" s="201"/>
      <c r="C557" s="202"/>
      <c r="D557" s="202"/>
      <c r="E557" s="202"/>
      <c r="F557" s="202"/>
      <c r="G557" s="201"/>
      <c r="H557" s="127" t="str">
        <f t="shared" si="133"/>
        <v>Agr ungültig</v>
      </c>
      <c r="I557" s="127" t="str">
        <f t="shared" si="134"/>
        <v>Agr ungültig</v>
      </c>
      <c r="J557" s="202" t="str">
        <f t="shared" si="135"/>
        <v>Agr ungültig</v>
      </c>
      <c r="K557" s="197" t="str">
        <f>IF(D_SAV!$C557&lt;=2005,"ja","nein")</f>
        <v>ja</v>
      </c>
      <c r="L557" s="201" t="str">
        <f>IFERROR(VLOOKUP(D_SAV!$B557,A_Stammdaten!$I$6:$K$105,3,FALSE),"")</f>
        <v/>
      </c>
      <c r="M557" s="206"/>
      <c r="N557" s="206"/>
      <c r="O557" s="207"/>
      <c r="P557" s="207"/>
      <c r="Q557" s="207"/>
      <c r="R557" s="207"/>
      <c r="S557" s="194">
        <f>IF(V557=0,0,IF(A_Stammdaten!$B$12-$C557&lt;0,0,SUM(D_SAV!P557:Q557)-D_SAV!R557))</f>
        <v>0</v>
      </c>
      <c r="T557" s="207"/>
      <c r="U557" s="194">
        <f t="shared" si="124"/>
        <v>0</v>
      </c>
      <c r="V557" s="240">
        <f>IF(OR($B557=0,$C557=0,$J557=0,$J557="Agr ungültig"),0,IF($J557="keine","keine",IF(A_Stammdaten!$B$12-$C557&lt;0,0,MAX(0,$J557-(A_Stammdaten!$B$12-D_SAV!$C557)))))</f>
        <v>0</v>
      </c>
      <c r="W557" s="167">
        <f t="shared" si="125"/>
        <v>0</v>
      </c>
      <c r="X557" s="167">
        <f t="shared" si="126"/>
        <v>0</v>
      </c>
      <c r="Y557" s="209">
        <v>1</v>
      </c>
      <c r="Z557" s="167">
        <f t="shared" si="127"/>
        <v>0</v>
      </c>
      <c r="AA557" s="167">
        <f t="shared" si="128"/>
        <v>0</v>
      </c>
      <c r="AB557" s="167">
        <f t="shared" si="129"/>
        <v>0</v>
      </c>
      <c r="AC557" s="195">
        <f t="shared" si="136"/>
        <v>0</v>
      </c>
      <c r="AD557" s="192">
        <f t="shared" si="130"/>
        <v>0</v>
      </c>
      <c r="AE557" s="192">
        <f t="shared" si="131"/>
        <v>0</v>
      </c>
      <c r="AF557" s="192">
        <f t="shared" si="132"/>
        <v>0</v>
      </c>
    </row>
    <row r="558" spans="1:32" x14ac:dyDescent="0.25">
      <c r="A558" s="196" t="b">
        <f t="shared" si="123"/>
        <v>0</v>
      </c>
      <c r="B558" s="201"/>
      <c r="C558" s="202"/>
      <c r="D558" s="202"/>
      <c r="E558" s="202"/>
      <c r="F558" s="202"/>
      <c r="G558" s="201"/>
      <c r="H558" s="127" t="str">
        <f t="shared" si="133"/>
        <v>Agr ungültig</v>
      </c>
      <c r="I558" s="127" t="str">
        <f t="shared" si="134"/>
        <v>Agr ungültig</v>
      </c>
      <c r="J558" s="202" t="str">
        <f t="shared" si="135"/>
        <v>Agr ungültig</v>
      </c>
      <c r="K558" s="197" t="str">
        <f>IF(D_SAV!$C558&lt;=2005,"ja","nein")</f>
        <v>ja</v>
      </c>
      <c r="L558" s="201" t="str">
        <f>IFERROR(VLOOKUP(D_SAV!$B558,A_Stammdaten!$I$6:$K$105,3,FALSE),"")</f>
        <v/>
      </c>
      <c r="M558" s="206"/>
      <c r="N558" s="206"/>
      <c r="O558" s="207"/>
      <c r="P558" s="207"/>
      <c r="Q558" s="207"/>
      <c r="R558" s="207"/>
      <c r="S558" s="194">
        <f>IF(V558=0,0,IF(A_Stammdaten!$B$12-$C558&lt;0,0,SUM(D_SAV!P558:Q558)-D_SAV!R558))</f>
        <v>0</v>
      </c>
      <c r="T558" s="207"/>
      <c r="U558" s="194">
        <f t="shared" si="124"/>
        <v>0</v>
      </c>
      <c r="V558" s="240">
        <f>IF(OR($B558=0,$C558=0,$J558=0,$J558="Agr ungültig"),0,IF($J558="keine","keine",IF(A_Stammdaten!$B$12-$C558&lt;0,0,MAX(0,$J558-(A_Stammdaten!$B$12-D_SAV!$C558)))))</f>
        <v>0</v>
      </c>
      <c r="W558" s="167">
        <f t="shared" si="125"/>
        <v>0</v>
      </c>
      <c r="X558" s="167">
        <f t="shared" si="126"/>
        <v>0</v>
      </c>
      <c r="Y558" s="209">
        <v>1</v>
      </c>
      <c r="Z558" s="167">
        <f t="shared" si="127"/>
        <v>0</v>
      </c>
      <c r="AA558" s="167">
        <f t="shared" si="128"/>
        <v>0</v>
      </c>
      <c r="AB558" s="167">
        <f t="shared" si="129"/>
        <v>0</v>
      </c>
      <c r="AC558" s="195">
        <f t="shared" si="136"/>
        <v>0</v>
      </c>
      <c r="AD558" s="192">
        <f t="shared" si="130"/>
        <v>0</v>
      </c>
      <c r="AE558" s="192">
        <f t="shared" si="131"/>
        <v>0</v>
      </c>
      <c r="AF558" s="192">
        <f t="shared" si="132"/>
        <v>0</v>
      </c>
    </row>
    <row r="559" spans="1:32" x14ac:dyDescent="0.25">
      <c r="A559" s="198" t="b">
        <f t="shared" si="123"/>
        <v>0</v>
      </c>
      <c r="B559" s="204"/>
      <c r="C559" s="205"/>
      <c r="D559" s="205"/>
      <c r="E559" s="205"/>
      <c r="F559" s="205"/>
      <c r="G559" s="204"/>
      <c r="H559" s="127" t="str">
        <f t="shared" si="133"/>
        <v>Agr ungültig</v>
      </c>
      <c r="I559" s="127" t="str">
        <f t="shared" si="134"/>
        <v>Agr ungültig</v>
      </c>
      <c r="J559" s="205" t="str">
        <f t="shared" si="135"/>
        <v>Agr ungültig</v>
      </c>
      <c r="K559" s="197" t="str">
        <f>IF(D_SAV!$C559&lt;=2005,"ja","nein")</f>
        <v>ja</v>
      </c>
      <c r="L559" s="204" t="str">
        <f>IFERROR(VLOOKUP(D_SAV!$B559,A_Stammdaten!$I$6:$K$105,3,FALSE),"")</f>
        <v/>
      </c>
      <c r="M559" s="208"/>
      <c r="N559" s="208"/>
      <c r="O559" s="207"/>
      <c r="P559" s="207"/>
      <c r="Q559" s="207"/>
      <c r="R559" s="207"/>
      <c r="S559" s="194">
        <f>IF(V559=0,0,IF(A_Stammdaten!$B$12-$C559&lt;0,0,SUM(D_SAV!P559:Q559)-D_SAV!R559))</f>
        <v>0</v>
      </c>
      <c r="T559" s="207"/>
      <c r="U559" s="194">
        <f t="shared" si="124"/>
        <v>0</v>
      </c>
      <c r="V559" s="240">
        <f>IF(OR($B559=0,$C559=0,$J559=0,$J559="Agr ungültig"),0,IF($J559="keine","keine",IF(A_Stammdaten!$B$12-$C559&lt;0,0,MAX(0,$J559-(A_Stammdaten!$B$12-D_SAV!$C559)))))</f>
        <v>0</v>
      </c>
      <c r="W559" s="167">
        <f t="shared" si="125"/>
        <v>0</v>
      </c>
      <c r="X559" s="167">
        <f t="shared" si="126"/>
        <v>0</v>
      </c>
      <c r="Y559" s="209">
        <v>1</v>
      </c>
      <c r="Z559" s="167">
        <f t="shared" si="127"/>
        <v>0</v>
      </c>
      <c r="AA559" s="167">
        <f t="shared" si="128"/>
        <v>0</v>
      </c>
      <c r="AB559" s="167">
        <f t="shared" si="129"/>
        <v>0</v>
      </c>
      <c r="AC559" s="195">
        <f t="shared" si="136"/>
        <v>0</v>
      </c>
      <c r="AD559" s="192">
        <f t="shared" si="130"/>
        <v>0</v>
      </c>
      <c r="AE559" s="192">
        <f t="shared" si="131"/>
        <v>0</v>
      </c>
      <c r="AF559" s="192">
        <f t="shared" si="132"/>
        <v>0</v>
      </c>
    </row>
    <row r="560" spans="1:32" x14ac:dyDescent="0.25">
      <c r="A560" s="196" t="b">
        <f t="shared" si="123"/>
        <v>0</v>
      </c>
      <c r="B560" s="201"/>
      <c r="C560" s="202"/>
      <c r="D560" s="202"/>
      <c r="E560" s="202"/>
      <c r="F560" s="202"/>
      <c r="G560" s="201"/>
      <c r="H560" s="127" t="str">
        <f t="shared" si="133"/>
        <v>Agr ungültig</v>
      </c>
      <c r="I560" s="127" t="str">
        <f t="shared" si="134"/>
        <v>Agr ungültig</v>
      </c>
      <c r="J560" s="202" t="str">
        <f t="shared" si="135"/>
        <v>Agr ungültig</v>
      </c>
      <c r="K560" s="197" t="str">
        <f>IF(D_SAV!$C560&lt;=2005,"ja","nein")</f>
        <v>ja</v>
      </c>
      <c r="L560" s="201" t="str">
        <f>IFERROR(VLOOKUP(D_SAV!$B560,A_Stammdaten!$I$6:$K$105,3,FALSE),"")</f>
        <v/>
      </c>
      <c r="M560" s="206"/>
      <c r="N560" s="206"/>
      <c r="O560" s="207"/>
      <c r="P560" s="207"/>
      <c r="Q560" s="207"/>
      <c r="R560" s="207"/>
      <c r="S560" s="194">
        <f>IF(V560=0,0,IF(A_Stammdaten!$B$12-$C560&lt;0,0,SUM(D_SAV!P560:Q560)-D_SAV!R560))</f>
        <v>0</v>
      </c>
      <c r="T560" s="207"/>
      <c r="U560" s="194">
        <f t="shared" si="124"/>
        <v>0</v>
      </c>
      <c r="V560" s="240">
        <f>IF(OR($B560=0,$C560=0,$J560=0,$J560="Agr ungültig"),0,IF($J560="keine","keine",IF(A_Stammdaten!$B$12-$C560&lt;0,0,MAX(0,$J560-(A_Stammdaten!$B$12-D_SAV!$C560)))))</f>
        <v>0</v>
      </c>
      <c r="W560" s="167">
        <f t="shared" si="125"/>
        <v>0</v>
      </c>
      <c r="X560" s="167">
        <f t="shared" si="126"/>
        <v>0</v>
      </c>
      <c r="Y560" s="209">
        <v>1</v>
      </c>
      <c r="Z560" s="167">
        <f t="shared" si="127"/>
        <v>0</v>
      </c>
      <c r="AA560" s="167">
        <f t="shared" si="128"/>
        <v>0</v>
      </c>
      <c r="AB560" s="167">
        <f t="shared" si="129"/>
        <v>0</v>
      </c>
      <c r="AC560" s="195">
        <f t="shared" si="136"/>
        <v>0</v>
      </c>
      <c r="AD560" s="192">
        <f t="shared" si="130"/>
        <v>0</v>
      </c>
      <c r="AE560" s="192">
        <f t="shared" si="131"/>
        <v>0</v>
      </c>
      <c r="AF560" s="192">
        <f t="shared" si="132"/>
        <v>0</v>
      </c>
    </row>
    <row r="561" spans="1:32" x14ac:dyDescent="0.25">
      <c r="A561" s="196" t="b">
        <f t="shared" si="123"/>
        <v>0</v>
      </c>
      <c r="B561" s="201"/>
      <c r="C561" s="202"/>
      <c r="D561" s="202"/>
      <c r="E561" s="202"/>
      <c r="F561" s="202"/>
      <c r="G561" s="201"/>
      <c r="H561" s="127" t="str">
        <f t="shared" si="133"/>
        <v>Agr ungültig</v>
      </c>
      <c r="I561" s="127" t="str">
        <f t="shared" si="134"/>
        <v>Agr ungültig</v>
      </c>
      <c r="J561" s="202" t="str">
        <f t="shared" si="135"/>
        <v>Agr ungültig</v>
      </c>
      <c r="K561" s="197" t="str">
        <f>IF(D_SAV!$C561&lt;=2005,"ja","nein")</f>
        <v>ja</v>
      </c>
      <c r="L561" s="201" t="str">
        <f>IFERROR(VLOOKUP(D_SAV!$B561,A_Stammdaten!$I$6:$K$105,3,FALSE),"")</f>
        <v/>
      </c>
      <c r="M561" s="206"/>
      <c r="N561" s="206"/>
      <c r="O561" s="207"/>
      <c r="P561" s="207"/>
      <c r="Q561" s="207"/>
      <c r="R561" s="207"/>
      <c r="S561" s="194">
        <f>IF(V561=0,0,IF(A_Stammdaten!$B$12-$C561&lt;0,0,SUM(D_SAV!P561:Q561)-D_SAV!R561))</f>
        <v>0</v>
      </c>
      <c r="T561" s="207"/>
      <c r="U561" s="194">
        <f t="shared" si="124"/>
        <v>0</v>
      </c>
      <c r="V561" s="240">
        <f>IF(OR($B561=0,$C561=0,$J561=0,$J561="Agr ungültig"),0,IF($J561="keine","keine",IF(A_Stammdaten!$B$12-$C561&lt;0,0,MAX(0,$J561-(A_Stammdaten!$B$12-D_SAV!$C561)))))</f>
        <v>0</v>
      </c>
      <c r="W561" s="167">
        <f t="shared" si="125"/>
        <v>0</v>
      </c>
      <c r="X561" s="167">
        <f t="shared" si="126"/>
        <v>0</v>
      </c>
      <c r="Y561" s="209">
        <v>1</v>
      </c>
      <c r="Z561" s="167">
        <f t="shared" si="127"/>
        <v>0</v>
      </c>
      <c r="AA561" s="167">
        <f t="shared" si="128"/>
        <v>0</v>
      </c>
      <c r="AB561" s="167">
        <f t="shared" si="129"/>
        <v>0</v>
      </c>
      <c r="AC561" s="195">
        <f t="shared" si="136"/>
        <v>0</v>
      </c>
      <c r="AD561" s="192">
        <f t="shared" si="130"/>
        <v>0</v>
      </c>
      <c r="AE561" s="192">
        <f t="shared" si="131"/>
        <v>0</v>
      </c>
      <c r="AF561" s="192">
        <f t="shared" si="132"/>
        <v>0</v>
      </c>
    </row>
    <row r="562" spans="1:32" x14ac:dyDescent="0.25">
      <c r="A562" s="198" t="b">
        <f t="shared" si="123"/>
        <v>0</v>
      </c>
      <c r="B562" s="204"/>
      <c r="C562" s="205"/>
      <c r="D562" s="205"/>
      <c r="E562" s="205"/>
      <c r="F562" s="205"/>
      <c r="G562" s="204"/>
      <c r="H562" s="127" t="str">
        <f t="shared" si="133"/>
        <v>Agr ungültig</v>
      </c>
      <c r="I562" s="127" t="str">
        <f t="shared" si="134"/>
        <v>Agr ungültig</v>
      </c>
      <c r="J562" s="205" t="str">
        <f t="shared" si="135"/>
        <v>Agr ungültig</v>
      </c>
      <c r="K562" s="197" t="str">
        <f>IF(D_SAV!$C562&lt;=2005,"ja","nein")</f>
        <v>ja</v>
      </c>
      <c r="L562" s="204" t="str">
        <f>IFERROR(VLOOKUP(D_SAV!$B562,A_Stammdaten!$I$6:$K$105,3,FALSE),"")</f>
        <v/>
      </c>
      <c r="M562" s="208"/>
      <c r="N562" s="208"/>
      <c r="O562" s="207"/>
      <c r="P562" s="207"/>
      <c r="Q562" s="207"/>
      <c r="R562" s="207"/>
      <c r="S562" s="194">
        <f>IF(V562=0,0,IF(A_Stammdaten!$B$12-$C562&lt;0,0,SUM(D_SAV!P562:Q562)-D_SAV!R562))</f>
        <v>0</v>
      </c>
      <c r="T562" s="207"/>
      <c r="U562" s="194">
        <f t="shared" si="124"/>
        <v>0</v>
      </c>
      <c r="V562" s="240">
        <f>IF(OR($B562=0,$C562=0,$J562=0,$J562="Agr ungültig"),0,IF($J562="keine","keine",IF(A_Stammdaten!$B$12-$C562&lt;0,0,MAX(0,$J562-(A_Stammdaten!$B$12-D_SAV!$C562)))))</f>
        <v>0</v>
      </c>
      <c r="W562" s="167">
        <f t="shared" si="125"/>
        <v>0</v>
      </c>
      <c r="X562" s="167">
        <f t="shared" si="126"/>
        <v>0</v>
      </c>
      <c r="Y562" s="209">
        <v>1</v>
      </c>
      <c r="Z562" s="167">
        <f t="shared" si="127"/>
        <v>0</v>
      </c>
      <c r="AA562" s="167">
        <f t="shared" si="128"/>
        <v>0</v>
      </c>
      <c r="AB562" s="167">
        <f t="shared" si="129"/>
        <v>0</v>
      </c>
      <c r="AC562" s="195">
        <f t="shared" si="136"/>
        <v>0</v>
      </c>
      <c r="AD562" s="192">
        <f t="shared" si="130"/>
        <v>0</v>
      </c>
      <c r="AE562" s="192">
        <f t="shared" si="131"/>
        <v>0</v>
      </c>
      <c r="AF562" s="192">
        <f t="shared" si="132"/>
        <v>0</v>
      </c>
    </row>
    <row r="563" spans="1:32" x14ac:dyDescent="0.25">
      <c r="A563" s="196" t="b">
        <f t="shared" si="123"/>
        <v>0</v>
      </c>
      <c r="B563" s="201"/>
      <c r="C563" s="202"/>
      <c r="D563" s="202"/>
      <c r="E563" s="202"/>
      <c r="F563" s="202"/>
      <c r="G563" s="201"/>
      <c r="H563" s="127" t="str">
        <f t="shared" si="133"/>
        <v>Agr ungültig</v>
      </c>
      <c r="I563" s="127" t="str">
        <f t="shared" si="134"/>
        <v>Agr ungültig</v>
      </c>
      <c r="J563" s="202" t="str">
        <f t="shared" si="135"/>
        <v>Agr ungültig</v>
      </c>
      <c r="K563" s="197" t="str">
        <f>IF(D_SAV!$C563&lt;=2005,"ja","nein")</f>
        <v>ja</v>
      </c>
      <c r="L563" s="201" t="str">
        <f>IFERROR(VLOOKUP(D_SAV!$B563,A_Stammdaten!$I$6:$K$105,3,FALSE),"")</f>
        <v/>
      </c>
      <c r="M563" s="206"/>
      <c r="N563" s="206"/>
      <c r="O563" s="207"/>
      <c r="P563" s="207"/>
      <c r="Q563" s="207"/>
      <c r="R563" s="207"/>
      <c r="S563" s="194">
        <f>IF(V563=0,0,IF(A_Stammdaten!$B$12-$C563&lt;0,0,SUM(D_SAV!P563:Q563)-D_SAV!R563))</f>
        <v>0</v>
      </c>
      <c r="T563" s="207"/>
      <c r="U563" s="194">
        <f t="shared" si="124"/>
        <v>0</v>
      </c>
      <c r="V563" s="240">
        <f>IF(OR($B563=0,$C563=0,$J563=0,$J563="Agr ungültig"),0,IF($J563="keine","keine",IF(A_Stammdaten!$B$12-$C563&lt;0,0,MAX(0,$J563-(A_Stammdaten!$B$12-D_SAV!$C563)))))</f>
        <v>0</v>
      </c>
      <c r="W563" s="167">
        <f t="shared" si="125"/>
        <v>0</v>
      </c>
      <c r="X563" s="167">
        <f t="shared" si="126"/>
        <v>0</v>
      </c>
      <c r="Y563" s="209">
        <v>1</v>
      </c>
      <c r="Z563" s="167">
        <f t="shared" si="127"/>
        <v>0</v>
      </c>
      <c r="AA563" s="167">
        <f t="shared" si="128"/>
        <v>0</v>
      </c>
      <c r="AB563" s="167">
        <f t="shared" si="129"/>
        <v>0</v>
      </c>
      <c r="AC563" s="195">
        <f t="shared" si="136"/>
        <v>0</v>
      </c>
      <c r="AD563" s="192">
        <f t="shared" si="130"/>
        <v>0</v>
      </c>
      <c r="AE563" s="192">
        <f t="shared" si="131"/>
        <v>0</v>
      </c>
      <c r="AF563" s="192">
        <f t="shared" si="132"/>
        <v>0</v>
      </c>
    </row>
    <row r="564" spans="1:32" x14ac:dyDescent="0.25">
      <c r="A564" s="196" t="b">
        <f t="shared" si="123"/>
        <v>0</v>
      </c>
      <c r="B564" s="201"/>
      <c r="C564" s="202"/>
      <c r="D564" s="202"/>
      <c r="E564" s="202"/>
      <c r="F564" s="202"/>
      <c r="G564" s="201"/>
      <c r="H564" s="127" t="str">
        <f t="shared" si="133"/>
        <v>Agr ungültig</v>
      </c>
      <c r="I564" s="127" t="str">
        <f t="shared" si="134"/>
        <v>Agr ungültig</v>
      </c>
      <c r="J564" s="202" t="str">
        <f t="shared" si="135"/>
        <v>Agr ungültig</v>
      </c>
      <c r="K564" s="197" t="str">
        <f>IF(D_SAV!$C564&lt;=2005,"ja","nein")</f>
        <v>ja</v>
      </c>
      <c r="L564" s="201" t="str">
        <f>IFERROR(VLOOKUP(D_SAV!$B564,A_Stammdaten!$I$6:$K$105,3,FALSE),"")</f>
        <v/>
      </c>
      <c r="M564" s="206"/>
      <c r="N564" s="206"/>
      <c r="O564" s="207"/>
      <c r="P564" s="207"/>
      <c r="Q564" s="207"/>
      <c r="R564" s="207"/>
      <c r="S564" s="194">
        <f>IF(V564=0,0,IF(A_Stammdaten!$B$12-$C564&lt;0,0,SUM(D_SAV!P564:Q564)-D_SAV!R564))</f>
        <v>0</v>
      </c>
      <c r="T564" s="207"/>
      <c r="U564" s="194">
        <f t="shared" si="124"/>
        <v>0</v>
      </c>
      <c r="V564" s="240">
        <f>IF(OR($B564=0,$C564=0,$J564=0,$J564="Agr ungültig"),0,IF($J564="keine","keine",IF(A_Stammdaten!$B$12-$C564&lt;0,0,MAX(0,$J564-(A_Stammdaten!$B$12-D_SAV!$C564)))))</f>
        <v>0</v>
      </c>
      <c r="W564" s="167">
        <f t="shared" si="125"/>
        <v>0</v>
      </c>
      <c r="X564" s="167">
        <f t="shared" si="126"/>
        <v>0</v>
      </c>
      <c r="Y564" s="209">
        <v>1</v>
      </c>
      <c r="Z564" s="167">
        <f t="shared" si="127"/>
        <v>0</v>
      </c>
      <c r="AA564" s="167">
        <f t="shared" si="128"/>
        <v>0</v>
      </c>
      <c r="AB564" s="167">
        <f t="shared" si="129"/>
        <v>0</v>
      </c>
      <c r="AC564" s="195">
        <f t="shared" si="136"/>
        <v>0</v>
      </c>
      <c r="AD564" s="192">
        <f t="shared" si="130"/>
        <v>0</v>
      </c>
      <c r="AE564" s="192">
        <f t="shared" si="131"/>
        <v>0</v>
      </c>
      <c r="AF564" s="192">
        <f t="shared" si="132"/>
        <v>0</v>
      </c>
    </row>
    <row r="565" spans="1:32" x14ac:dyDescent="0.25">
      <c r="A565" s="198" t="b">
        <f t="shared" si="123"/>
        <v>0</v>
      </c>
      <c r="B565" s="204"/>
      <c r="C565" s="205"/>
      <c r="D565" s="205"/>
      <c r="E565" s="205"/>
      <c r="F565" s="205"/>
      <c r="G565" s="204"/>
      <c r="H565" s="127" t="str">
        <f t="shared" si="133"/>
        <v>Agr ungültig</v>
      </c>
      <c r="I565" s="127" t="str">
        <f t="shared" si="134"/>
        <v>Agr ungültig</v>
      </c>
      <c r="J565" s="205" t="str">
        <f t="shared" si="135"/>
        <v>Agr ungültig</v>
      </c>
      <c r="K565" s="197" t="str">
        <f>IF(D_SAV!$C565&lt;=2005,"ja","nein")</f>
        <v>ja</v>
      </c>
      <c r="L565" s="204" t="str">
        <f>IFERROR(VLOOKUP(D_SAV!$B565,A_Stammdaten!$I$6:$K$105,3,FALSE),"")</f>
        <v/>
      </c>
      <c r="M565" s="208"/>
      <c r="N565" s="208"/>
      <c r="O565" s="207"/>
      <c r="P565" s="207"/>
      <c r="Q565" s="207"/>
      <c r="R565" s="207"/>
      <c r="S565" s="194">
        <f>IF(V565=0,0,IF(A_Stammdaten!$B$12-$C565&lt;0,0,SUM(D_SAV!P565:Q565)-D_SAV!R565))</f>
        <v>0</v>
      </c>
      <c r="T565" s="207"/>
      <c r="U565" s="194">
        <f t="shared" si="124"/>
        <v>0</v>
      </c>
      <c r="V565" s="240">
        <f>IF(OR($B565=0,$C565=0,$J565=0,$J565="Agr ungültig"),0,IF($J565="keine","keine",IF(A_Stammdaten!$B$12-$C565&lt;0,0,MAX(0,$J565-(A_Stammdaten!$B$12-D_SAV!$C565)))))</f>
        <v>0</v>
      </c>
      <c r="W565" s="167">
        <f t="shared" si="125"/>
        <v>0</v>
      </c>
      <c r="X565" s="167">
        <f t="shared" si="126"/>
        <v>0</v>
      </c>
      <c r="Y565" s="209">
        <v>1</v>
      </c>
      <c r="Z565" s="167">
        <f t="shared" si="127"/>
        <v>0</v>
      </c>
      <c r="AA565" s="167">
        <f t="shared" si="128"/>
        <v>0</v>
      </c>
      <c r="AB565" s="167">
        <f t="shared" si="129"/>
        <v>0</v>
      </c>
      <c r="AC565" s="195">
        <f t="shared" si="136"/>
        <v>0</v>
      </c>
      <c r="AD565" s="192">
        <f t="shared" si="130"/>
        <v>0</v>
      </c>
      <c r="AE565" s="192">
        <f t="shared" si="131"/>
        <v>0</v>
      </c>
      <c r="AF565" s="192">
        <f t="shared" si="132"/>
        <v>0</v>
      </c>
    </row>
    <row r="566" spans="1:32" x14ac:dyDescent="0.25">
      <c r="A566" s="196" t="b">
        <f t="shared" si="123"/>
        <v>0</v>
      </c>
      <c r="B566" s="201"/>
      <c r="C566" s="202"/>
      <c r="D566" s="202"/>
      <c r="E566" s="202"/>
      <c r="F566" s="202"/>
      <c r="G566" s="201"/>
      <c r="H566" s="127" t="str">
        <f t="shared" si="133"/>
        <v>Agr ungültig</v>
      </c>
      <c r="I566" s="127" t="str">
        <f t="shared" si="134"/>
        <v>Agr ungültig</v>
      </c>
      <c r="J566" s="202" t="str">
        <f t="shared" si="135"/>
        <v>Agr ungültig</v>
      </c>
      <c r="K566" s="197" t="str">
        <f>IF(D_SAV!$C566&lt;=2005,"ja","nein")</f>
        <v>ja</v>
      </c>
      <c r="L566" s="201" t="str">
        <f>IFERROR(VLOOKUP(D_SAV!$B566,A_Stammdaten!$I$6:$K$105,3,FALSE),"")</f>
        <v/>
      </c>
      <c r="M566" s="206"/>
      <c r="N566" s="206"/>
      <c r="O566" s="207"/>
      <c r="P566" s="207"/>
      <c r="Q566" s="207"/>
      <c r="R566" s="207"/>
      <c r="S566" s="194">
        <f>IF(V566=0,0,IF(A_Stammdaten!$B$12-$C566&lt;0,0,SUM(D_SAV!P566:Q566)-D_SAV!R566))</f>
        <v>0</v>
      </c>
      <c r="T566" s="207"/>
      <c r="U566" s="194">
        <f t="shared" si="124"/>
        <v>0</v>
      </c>
      <c r="V566" s="240">
        <f>IF(OR($B566=0,$C566=0,$J566=0,$J566="Agr ungültig"),0,IF($J566="keine","keine",IF(A_Stammdaten!$B$12-$C566&lt;0,0,MAX(0,$J566-(A_Stammdaten!$B$12-D_SAV!$C566)))))</f>
        <v>0</v>
      </c>
      <c r="W566" s="167">
        <f t="shared" si="125"/>
        <v>0</v>
      </c>
      <c r="X566" s="167">
        <f t="shared" si="126"/>
        <v>0</v>
      </c>
      <c r="Y566" s="209">
        <v>1</v>
      </c>
      <c r="Z566" s="167">
        <f t="shared" si="127"/>
        <v>0</v>
      </c>
      <c r="AA566" s="167">
        <f t="shared" si="128"/>
        <v>0</v>
      </c>
      <c r="AB566" s="167">
        <f t="shared" si="129"/>
        <v>0</v>
      </c>
      <c r="AC566" s="195">
        <f t="shared" si="136"/>
        <v>0</v>
      </c>
      <c r="AD566" s="192">
        <f t="shared" si="130"/>
        <v>0</v>
      </c>
      <c r="AE566" s="192">
        <f t="shared" si="131"/>
        <v>0</v>
      </c>
      <c r="AF566" s="192">
        <f t="shared" si="132"/>
        <v>0</v>
      </c>
    </row>
    <row r="567" spans="1:32" x14ac:dyDescent="0.25">
      <c r="A567" s="196" t="b">
        <f t="shared" si="123"/>
        <v>0</v>
      </c>
      <c r="B567" s="201"/>
      <c r="C567" s="202"/>
      <c r="D567" s="202"/>
      <c r="E567" s="202"/>
      <c r="F567" s="202"/>
      <c r="G567" s="201"/>
      <c r="H567" s="127" t="str">
        <f t="shared" si="133"/>
        <v>Agr ungültig</v>
      </c>
      <c r="I567" s="127" t="str">
        <f t="shared" si="134"/>
        <v>Agr ungültig</v>
      </c>
      <c r="J567" s="202" t="str">
        <f t="shared" si="135"/>
        <v>Agr ungültig</v>
      </c>
      <c r="K567" s="197" t="str">
        <f>IF(D_SAV!$C567&lt;=2005,"ja","nein")</f>
        <v>ja</v>
      </c>
      <c r="L567" s="201" t="str">
        <f>IFERROR(VLOOKUP(D_SAV!$B567,A_Stammdaten!$I$6:$K$105,3,FALSE),"")</f>
        <v/>
      </c>
      <c r="M567" s="206"/>
      <c r="N567" s="206"/>
      <c r="O567" s="207"/>
      <c r="P567" s="207"/>
      <c r="Q567" s="207"/>
      <c r="R567" s="207"/>
      <c r="S567" s="194">
        <f>IF(V567=0,0,IF(A_Stammdaten!$B$12-$C567&lt;0,0,SUM(D_SAV!P567:Q567)-D_SAV!R567))</f>
        <v>0</v>
      </c>
      <c r="T567" s="207"/>
      <c r="U567" s="194">
        <f t="shared" si="124"/>
        <v>0</v>
      </c>
      <c r="V567" s="240">
        <f>IF(OR($B567=0,$C567=0,$J567=0,$J567="Agr ungültig"),0,IF($J567="keine","keine",IF(A_Stammdaten!$B$12-$C567&lt;0,0,MAX(0,$J567-(A_Stammdaten!$B$12-D_SAV!$C567)))))</f>
        <v>0</v>
      </c>
      <c r="W567" s="167">
        <f t="shared" si="125"/>
        <v>0</v>
      </c>
      <c r="X567" s="167">
        <f t="shared" si="126"/>
        <v>0</v>
      </c>
      <c r="Y567" s="209">
        <v>1</v>
      </c>
      <c r="Z567" s="167">
        <f t="shared" si="127"/>
        <v>0</v>
      </c>
      <c r="AA567" s="167">
        <f t="shared" si="128"/>
        <v>0</v>
      </c>
      <c r="AB567" s="167">
        <f t="shared" si="129"/>
        <v>0</v>
      </c>
      <c r="AC567" s="195">
        <f t="shared" si="136"/>
        <v>0</v>
      </c>
      <c r="AD567" s="192">
        <f t="shared" si="130"/>
        <v>0</v>
      </c>
      <c r="AE567" s="192">
        <f t="shared" si="131"/>
        <v>0</v>
      </c>
      <c r="AF567" s="192">
        <f t="shared" si="132"/>
        <v>0</v>
      </c>
    </row>
    <row r="568" spans="1:32" x14ac:dyDescent="0.25">
      <c r="A568" s="198" t="b">
        <f t="shared" si="123"/>
        <v>0</v>
      </c>
      <c r="B568" s="204"/>
      <c r="C568" s="205"/>
      <c r="D568" s="205"/>
      <c r="E568" s="205"/>
      <c r="F568" s="205"/>
      <c r="G568" s="204"/>
      <c r="H568" s="127" t="str">
        <f t="shared" si="133"/>
        <v>Agr ungültig</v>
      </c>
      <c r="I568" s="127" t="str">
        <f t="shared" si="134"/>
        <v>Agr ungültig</v>
      </c>
      <c r="J568" s="205" t="str">
        <f t="shared" si="135"/>
        <v>Agr ungültig</v>
      </c>
      <c r="K568" s="197" t="str">
        <f>IF(D_SAV!$C568&lt;=2005,"ja","nein")</f>
        <v>ja</v>
      </c>
      <c r="L568" s="204" t="str">
        <f>IFERROR(VLOOKUP(D_SAV!$B568,A_Stammdaten!$I$6:$K$105,3,FALSE),"")</f>
        <v/>
      </c>
      <c r="M568" s="208"/>
      <c r="N568" s="208"/>
      <c r="O568" s="207"/>
      <c r="P568" s="207"/>
      <c r="Q568" s="207"/>
      <c r="R568" s="207"/>
      <c r="S568" s="194">
        <f>IF(V568=0,0,IF(A_Stammdaten!$B$12-$C568&lt;0,0,SUM(D_SAV!P568:Q568)-D_SAV!R568))</f>
        <v>0</v>
      </c>
      <c r="T568" s="207"/>
      <c r="U568" s="194">
        <f t="shared" si="124"/>
        <v>0</v>
      </c>
      <c r="V568" s="240">
        <f>IF(OR($B568=0,$C568=0,$J568=0,$J568="Agr ungültig"),0,IF($J568="keine","keine",IF(A_Stammdaten!$B$12-$C568&lt;0,0,MAX(0,$J568-(A_Stammdaten!$B$12-D_SAV!$C568)))))</f>
        <v>0</v>
      </c>
      <c r="W568" s="167">
        <f t="shared" si="125"/>
        <v>0</v>
      </c>
      <c r="X568" s="167">
        <f t="shared" si="126"/>
        <v>0</v>
      </c>
      <c r="Y568" s="209">
        <v>1</v>
      </c>
      <c r="Z568" s="167">
        <f t="shared" si="127"/>
        <v>0</v>
      </c>
      <c r="AA568" s="167">
        <f t="shared" si="128"/>
        <v>0</v>
      </c>
      <c r="AB568" s="167">
        <f t="shared" si="129"/>
        <v>0</v>
      </c>
      <c r="AC568" s="195">
        <f t="shared" si="136"/>
        <v>0</v>
      </c>
      <c r="AD568" s="192">
        <f t="shared" si="130"/>
        <v>0</v>
      </c>
      <c r="AE568" s="192">
        <f t="shared" si="131"/>
        <v>0</v>
      </c>
      <c r="AF568" s="192">
        <f t="shared" si="132"/>
        <v>0</v>
      </c>
    </row>
    <row r="569" spans="1:32" x14ac:dyDescent="0.25">
      <c r="A569" s="196" t="b">
        <f t="shared" si="123"/>
        <v>0</v>
      </c>
      <c r="B569" s="201"/>
      <c r="C569" s="202"/>
      <c r="D569" s="202"/>
      <c r="E569" s="202"/>
      <c r="F569" s="202"/>
      <c r="G569" s="201"/>
      <c r="H569" s="127" t="str">
        <f t="shared" si="133"/>
        <v>Agr ungültig</v>
      </c>
      <c r="I569" s="127" t="str">
        <f t="shared" si="134"/>
        <v>Agr ungültig</v>
      </c>
      <c r="J569" s="202" t="str">
        <f t="shared" si="135"/>
        <v>Agr ungültig</v>
      </c>
      <c r="K569" s="197" t="str">
        <f>IF(D_SAV!$C569&lt;=2005,"ja","nein")</f>
        <v>ja</v>
      </c>
      <c r="L569" s="201" t="str">
        <f>IFERROR(VLOOKUP(D_SAV!$B569,A_Stammdaten!$I$6:$K$105,3,FALSE),"")</f>
        <v/>
      </c>
      <c r="M569" s="206"/>
      <c r="N569" s="206"/>
      <c r="O569" s="207"/>
      <c r="P569" s="207"/>
      <c r="Q569" s="207"/>
      <c r="R569" s="207"/>
      <c r="S569" s="194">
        <f>IF(V569=0,0,IF(A_Stammdaten!$B$12-$C569&lt;0,0,SUM(D_SAV!P569:Q569)-D_SAV!R569))</f>
        <v>0</v>
      </c>
      <c r="T569" s="207"/>
      <c r="U569" s="194">
        <f t="shared" si="124"/>
        <v>0</v>
      </c>
      <c r="V569" s="240">
        <f>IF(OR($B569=0,$C569=0,$J569=0,$J569="Agr ungültig"),0,IF($J569="keine","keine",IF(A_Stammdaten!$B$12-$C569&lt;0,0,MAX(0,$J569-(A_Stammdaten!$B$12-D_SAV!$C569)))))</f>
        <v>0</v>
      </c>
      <c r="W569" s="167">
        <f t="shared" si="125"/>
        <v>0</v>
      </c>
      <c r="X569" s="167">
        <f t="shared" si="126"/>
        <v>0</v>
      </c>
      <c r="Y569" s="209">
        <v>1</v>
      </c>
      <c r="Z569" s="167">
        <f t="shared" si="127"/>
        <v>0</v>
      </c>
      <c r="AA569" s="167">
        <f t="shared" si="128"/>
        <v>0</v>
      </c>
      <c r="AB569" s="167">
        <f t="shared" si="129"/>
        <v>0</v>
      </c>
      <c r="AC569" s="195">
        <f t="shared" si="136"/>
        <v>0</v>
      </c>
      <c r="AD569" s="192">
        <f t="shared" si="130"/>
        <v>0</v>
      </c>
      <c r="AE569" s="192">
        <f t="shared" si="131"/>
        <v>0</v>
      </c>
      <c r="AF569" s="192">
        <f t="shared" si="132"/>
        <v>0</v>
      </c>
    </row>
    <row r="570" spans="1:32" x14ac:dyDescent="0.25">
      <c r="A570" s="196" t="b">
        <f t="shared" si="123"/>
        <v>0</v>
      </c>
      <c r="B570" s="201"/>
      <c r="C570" s="202"/>
      <c r="D570" s="202"/>
      <c r="E570" s="202"/>
      <c r="F570" s="202"/>
      <c r="G570" s="201"/>
      <c r="H570" s="127" t="str">
        <f t="shared" si="133"/>
        <v>Agr ungültig</v>
      </c>
      <c r="I570" s="127" t="str">
        <f t="shared" si="134"/>
        <v>Agr ungültig</v>
      </c>
      <c r="J570" s="202" t="str">
        <f t="shared" si="135"/>
        <v>Agr ungültig</v>
      </c>
      <c r="K570" s="197" t="str">
        <f>IF(D_SAV!$C570&lt;=2005,"ja","nein")</f>
        <v>ja</v>
      </c>
      <c r="L570" s="201" t="str">
        <f>IFERROR(VLOOKUP(D_SAV!$B570,A_Stammdaten!$I$6:$K$105,3,FALSE),"")</f>
        <v/>
      </c>
      <c r="M570" s="206"/>
      <c r="N570" s="206"/>
      <c r="O570" s="207"/>
      <c r="P570" s="207"/>
      <c r="Q570" s="207"/>
      <c r="R570" s="207"/>
      <c r="S570" s="194">
        <f>IF(V570=0,0,IF(A_Stammdaten!$B$12-$C570&lt;0,0,SUM(D_SAV!P570:Q570)-D_SAV!R570))</f>
        <v>0</v>
      </c>
      <c r="T570" s="207"/>
      <c r="U570" s="194">
        <f t="shared" si="124"/>
        <v>0</v>
      </c>
      <c r="V570" s="240">
        <f>IF(OR($B570=0,$C570=0,$J570=0,$J570="Agr ungültig"),0,IF($J570="keine","keine",IF(A_Stammdaten!$B$12-$C570&lt;0,0,MAX(0,$J570-(A_Stammdaten!$B$12-D_SAV!$C570)))))</f>
        <v>0</v>
      </c>
      <c r="W570" s="167">
        <f t="shared" si="125"/>
        <v>0</v>
      </c>
      <c r="X570" s="167">
        <f t="shared" si="126"/>
        <v>0</v>
      </c>
      <c r="Y570" s="209">
        <v>1</v>
      </c>
      <c r="Z570" s="167">
        <f t="shared" si="127"/>
        <v>0</v>
      </c>
      <c r="AA570" s="167">
        <f t="shared" si="128"/>
        <v>0</v>
      </c>
      <c r="AB570" s="167">
        <f t="shared" si="129"/>
        <v>0</v>
      </c>
      <c r="AC570" s="195">
        <f t="shared" si="136"/>
        <v>0</v>
      </c>
      <c r="AD570" s="192">
        <f t="shared" si="130"/>
        <v>0</v>
      </c>
      <c r="AE570" s="192">
        <f t="shared" si="131"/>
        <v>0</v>
      </c>
      <c r="AF570" s="192">
        <f t="shared" si="132"/>
        <v>0</v>
      </c>
    </row>
    <row r="571" spans="1:32" x14ac:dyDescent="0.25">
      <c r="A571" s="198" t="b">
        <f t="shared" ref="A571:A634" si="137">IF(AND(B571&lt;&gt;0,C571&lt;&gt;0),IF(D571&lt;&gt;0,CONCATENATE(B571,"-",C571,"-",D571),CONCATENATE(B571,"-",C571)))</f>
        <v>0</v>
      </c>
      <c r="B571" s="204"/>
      <c r="C571" s="205"/>
      <c r="D571" s="205"/>
      <c r="E571" s="205"/>
      <c r="F571" s="205"/>
      <c r="G571" s="204"/>
      <c r="H571" s="127" t="str">
        <f t="shared" si="133"/>
        <v>Agr ungültig</v>
      </c>
      <c r="I571" s="127" t="str">
        <f t="shared" si="134"/>
        <v>Agr ungültig</v>
      </c>
      <c r="J571" s="205" t="str">
        <f t="shared" si="135"/>
        <v>Agr ungültig</v>
      </c>
      <c r="K571" s="197" t="str">
        <f>IF(D_SAV!$C571&lt;=2005,"ja","nein")</f>
        <v>ja</v>
      </c>
      <c r="L571" s="204" t="str">
        <f>IFERROR(VLOOKUP(D_SAV!$B571,A_Stammdaten!$I$6:$K$105,3,FALSE),"")</f>
        <v/>
      </c>
      <c r="M571" s="208"/>
      <c r="N571" s="208"/>
      <c r="O571" s="207"/>
      <c r="P571" s="207"/>
      <c r="Q571" s="207"/>
      <c r="R571" s="207"/>
      <c r="S571" s="194">
        <f>IF(V571=0,0,IF(A_Stammdaten!$B$12-$C571&lt;0,0,SUM(D_SAV!P571:Q571)-D_SAV!R571))</f>
        <v>0</v>
      </c>
      <c r="T571" s="207"/>
      <c r="U571" s="194">
        <f t="shared" ref="U571:U634" si="138">IF(OR(G571="Anlagen im Bau/geleistete Anzahlungen des Sachanlagevermögens",G571="geleistete Anzahlungen des immateriellen Vermögens"),S571,S571+T571)</f>
        <v>0</v>
      </c>
      <c r="V571" s="240">
        <f>IF(OR($B571=0,$C571=0,$J571=0,$J571="Agr ungültig"),0,IF($J571="keine","keine",IF(A_Stammdaten!$B$12-$C571&lt;0,0,MAX(0,$J571-(A_Stammdaten!$B$12-D_SAV!$C571)))))</f>
        <v>0</v>
      </c>
      <c r="W571" s="167">
        <f t="shared" ref="W571:W634" si="139">IF(G571="Anlagen im Bau/geleistete Anzahlungen des Sachanlagevermögens",0,S571+T571-X571)</f>
        <v>0</v>
      </c>
      <c r="X571" s="167">
        <f t="shared" ref="X571:X634" si="140">IF(V571=0,0,IF(V571="keine",S571+T571,(S571+T571)/V571*(V571-1)))</f>
        <v>0</v>
      </c>
      <c r="Y571" s="209">
        <v>1</v>
      </c>
      <c r="Z571" s="167">
        <f t="shared" ref="Z571:Z634" si="141">S571*Y571</f>
        <v>0</v>
      </c>
      <c r="AA571" s="167">
        <f t="shared" ref="AA571:AA634" si="142">W571*Y571</f>
        <v>0</v>
      </c>
      <c r="AB571" s="167">
        <f t="shared" ref="AB571:AB634" si="143">X571*Y571</f>
        <v>0</v>
      </c>
      <c r="AC571" s="195">
        <f t="shared" si="136"/>
        <v>0</v>
      </c>
      <c r="AD571" s="192">
        <f t="shared" ref="AD571:AD634" si="144">$AC571*Z571</f>
        <v>0</v>
      </c>
      <c r="AE571" s="192">
        <f t="shared" ref="AE571:AE634" si="145">$AC571*AA571</f>
        <v>0</v>
      </c>
      <c r="AF571" s="192">
        <f t="shared" ref="AF571:AF634" si="146">$AC571*AB571</f>
        <v>0</v>
      </c>
    </row>
    <row r="572" spans="1:32" x14ac:dyDescent="0.25">
      <c r="A572" s="196" t="b">
        <f t="shared" si="137"/>
        <v>0</v>
      </c>
      <c r="B572" s="201"/>
      <c r="C572" s="202"/>
      <c r="D572" s="202"/>
      <c r="E572" s="202"/>
      <c r="F572" s="202"/>
      <c r="G572" s="201"/>
      <c r="H572" s="127" t="str">
        <f t="shared" si="133"/>
        <v>Agr ungültig</v>
      </c>
      <c r="I572" s="127" t="str">
        <f t="shared" si="134"/>
        <v>Agr ungültig</v>
      </c>
      <c r="J572" s="202" t="str">
        <f t="shared" si="135"/>
        <v>Agr ungültig</v>
      </c>
      <c r="K572" s="197" t="str">
        <f>IF(D_SAV!$C572&lt;=2005,"ja","nein")</f>
        <v>ja</v>
      </c>
      <c r="L572" s="201" t="str">
        <f>IFERROR(VLOOKUP(D_SAV!$B572,A_Stammdaten!$I$6:$K$105,3,FALSE),"")</f>
        <v/>
      </c>
      <c r="M572" s="206"/>
      <c r="N572" s="206"/>
      <c r="O572" s="207"/>
      <c r="P572" s="207"/>
      <c r="Q572" s="207"/>
      <c r="R572" s="207"/>
      <c r="S572" s="194">
        <f>IF(V572=0,0,IF(A_Stammdaten!$B$12-$C572&lt;0,0,SUM(D_SAV!P572:Q572)-D_SAV!R572))</f>
        <v>0</v>
      </c>
      <c r="T572" s="207"/>
      <c r="U572" s="194">
        <f t="shared" si="138"/>
        <v>0</v>
      </c>
      <c r="V572" s="240">
        <f>IF(OR($B572=0,$C572=0,$J572=0,$J572="Agr ungültig"),0,IF($J572="keine","keine",IF(A_Stammdaten!$B$12-$C572&lt;0,0,MAX(0,$J572-(A_Stammdaten!$B$12-D_SAV!$C572)))))</f>
        <v>0</v>
      </c>
      <c r="W572" s="167">
        <f t="shared" si="139"/>
        <v>0</v>
      </c>
      <c r="X572" s="167">
        <f t="shared" si="140"/>
        <v>0</v>
      </c>
      <c r="Y572" s="209">
        <v>1</v>
      </c>
      <c r="Z572" s="167">
        <f t="shared" si="141"/>
        <v>0</v>
      </c>
      <c r="AA572" s="167">
        <f t="shared" si="142"/>
        <v>0</v>
      </c>
      <c r="AB572" s="167">
        <f t="shared" si="143"/>
        <v>0</v>
      </c>
      <c r="AC572" s="195">
        <f t="shared" si="136"/>
        <v>0</v>
      </c>
      <c r="AD572" s="192">
        <f t="shared" si="144"/>
        <v>0</v>
      </c>
      <c r="AE572" s="192">
        <f t="shared" si="145"/>
        <v>0</v>
      </c>
      <c r="AF572" s="192">
        <f t="shared" si="146"/>
        <v>0</v>
      </c>
    </row>
    <row r="573" spans="1:32" x14ac:dyDescent="0.25">
      <c r="A573" s="196" t="b">
        <f t="shared" si="137"/>
        <v>0</v>
      </c>
      <c r="B573" s="201"/>
      <c r="C573" s="202"/>
      <c r="D573" s="202"/>
      <c r="E573" s="202"/>
      <c r="F573" s="202"/>
      <c r="G573" s="201"/>
      <c r="H573" s="127" t="str">
        <f t="shared" si="133"/>
        <v>Agr ungültig</v>
      </c>
      <c r="I573" s="127" t="str">
        <f t="shared" si="134"/>
        <v>Agr ungültig</v>
      </c>
      <c r="J573" s="202" t="str">
        <f t="shared" si="135"/>
        <v>Agr ungültig</v>
      </c>
      <c r="K573" s="197" t="str">
        <f>IF(D_SAV!$C573&lt;=2005,"ja","nein")</f>
        <v>ja</v>
      </c>
      <c r="L573" s="201" t="str">
        <f>IFERROR(VLOOKUP(D_SAV!$B573,A_Stammdaten!$I$6:$K$105,3,FALSE),"")</f>
        <v/>
      </c>
      <c r="M573" s="206"/>
      <c r="N573" s="206"/>
      <c r="O573" s="207"/>
      <c r="P573" s="207"/>
      <c r="Q573" s="207"/>
      <c r="R573" s="207"/>
      <c r="S573" s="194">
        <f>IF(V573=0,0,IF(A_Stammdaten!$B$12-$C573&lt;0,0,SUM(D_SAV!P573:Q573)-D_SAV!R573))</f>
        <v>0</v>
      </c>
      <c r="T573" s="207"/>
      <c r="U573" s="194">
        <f t="shared" si="138"/>
        <v>0</v>
      </c>
      <c r="V573" s="240">
        <f>IF(OR($B573=0,$C573=0,$J573=0,$J573="Agr ungültig"),0,IF($J573="keine","keine",IF(A_Stammdaten!$B$12-$C573&lt;0,0,MAX(0,$J573-(A_Stammdaten!$B$12-D_SAV!$C573)))))</f>
        <v>0</v>
      </c>
      <c r="W573" s="167">
        <f t="shared" si="139"/>
        <v>0</v>
      </c>
      <c r="X573" s="167">
        <f t="shared" si="140"/>
        <v>0</v>
      </c>
      <c r="Y573" s="209">
        <v>1</v>
      </c>
      <c r="Z573" s="167">
        <f t="shared" si="141"/>
        <v>0</v>
      </c>
      <c r="AA573" s="167">
        <f t="shared" si="142"/>
        <v>0</v>
      </c>
      <c r="AB573" s="167">
        <f t="shared" si="143"/>
        <v>0</v>
      </c>
      <c r="AC573" s="195">
        <f t="shared" si="136"/>
        <v>0</v>
      </c>
      <c r="AD573" s="192">
        <f t="shared" si="144"/>
        <v>0</v>
      </c>
      <c r="AE573" s="192">
        <f t="shared" si="145"/>
        <v>0</v>
      </c>
      <c r="AF573" s="192">
        <f t="shared" si="146"/>
        <v>0</v>
      </c>
    </row>
    <row r="574" spans="1:32" x14ac:dyDescent="0.25">
      <c r="A574" s="198" t="b">
        <f t="shared" si="137"/>
        <v>0</v>
      </c>
      <c r="B574" s="204"/>
      <c r="C574" s="205"/>
      <c r="D574" s="205"/>
      <c r="E574" s="205"/>
      <c r="F574" s="205"/>
      <c r="G574" s="204"/>
      <c r="H574" s="127" t="str">
        <f t="shared" si="133"/>
        <v>Agr ungültig</v>
      </c>
      <c r="I574" s="127" t="str">
        <f t="shared" si="134"/>
        <v>Agr ungültig</v>
      </c>
      <c r="J574" s="205" t="str">
        <f t="shared" si="135"/>
        <v>Agr ungültig</v>
      </c>
      <c r="K574" s="197" t="str">
        <f>IF(D_SAV!$C574&lt;=2005,"ja","nein")</f>
        <v>ja</v>
      </c>
      <c r="L574" s="204" t="str">
        <f>IFERROR(VLOOKUP(D_SAV!$B574,A_Stammdaten!$I$6:$K$105,3,FALSE),"")</f>
        <v/>
      </c>
      <c r="M574" s="208"/>
      <c r="N574" s="208"/>
      <c r="O574" s="207"/>
      <c r="P574" s="207"/>
      <c r="Q574" s="207"/>
      <c r="R574" s="207"/>
      <c r="S574" s="194">
        <f>IF(V574=0,0,IF(A_Stammdaten!$B$12-$C574&lt;0,0,SUM(D_SAV!P574:Q574)-D_SAV!R574))</f>
        <v>0</v>
      </c>
      <c r="T574" s="207"/>
      <c r="U574" s="194">
        <f t="shared" si="138"/>
        <v>0</v>
      </c>
      <c r="V574" s="240">
        <f>IF(OR($B574=0,$C574=0,$J574=0,$J574="Agr ungültig"),0,IF($J574="keine","keine",IF(A_Stammdaten!$B$12-$C574&lt;0,0,MAX(0,$J574-(A_Stammdaten!$B$12-D_SAV!$C574)))))</f>
        <v>0</v>
      </c>
      <c r="W574" s="167">
        <f t="shared" si="139"/>
        <v>0</v>
      </c>
      <c r="X574" s="167">
        <f t="shared" si="140"/>
        <v>0</v>
      </c>
      <c r="Y574" s="209">
        <v>1</v>
      </c>
      <c r="Z574" s="167">
        <f t="shared" si="141"/>
        <v>0</v>
      </c>
      <c r="AA574" s="167">
        <f t="shared" si="142"/>
        <v>0</v>
      </c>
      <c r="AB574" s="167">
        <f t="shared" si="143"/>
        <v>0</v>
      </c>
      <c r="AC574" s="195">
        <f t="shared" si="136"/>
        <v>0</v>
      </c>
      <c r="AD574" s="192">
        <f t="shared" si="144"/>
        <v>0</v>
      </c>
      <c r="AE574" s="192">
        <f t="shared" si="145"/>
        <v>0</v>
      </c>
      <c r="AF574" s="192">
        <f t="shared" si="146"/>
        <v>0</v>
      </c>
    </row>
    <row r="575" spans="1:32" x14ac:dyDescent="0.25">
      <c r="A575" s="196" t="b">
        <f t="shared" si="137"/>
        <v>0</v>
      </c>
      <c r="B575" s="201"/>
      <c r="C575" s="202"/>
      <c r="D575" s="202"/>
      <c r="E575" s="202"/>
      <c r="F575" s="202"/>
      <c r="G575" s="201"/>
      <c r="H575" s="127" t="str">
        <f t="shared" si="133"/>
        <v>Agr ungültig</v>
      </c>
      <c r="I575" s="127" t="str">
        <f t="shared" si="134"/>
        <v>Agr ungültig</v>
      </c>
      <c r="J575" s="202" t="str">
        <f t="shared" si="135"/>
        <v>Agr ungültig</v>
      </c>
      <c r="K575" s="197" t="str">
        <f>IF(D_SAV!$C575&lt;=2005,"ja","nein")</f>
        <v>ja</v>
      </c>
      <c r="L575" s="201" t="str">
        <f>IFERROR(VLOOKUP(D_SAV!$B575,A_Stammdaten!$I$6:$K$105,3,FALSE),"")</f>
        <v/>
      </c>
      <c r="M575" s="206"/>
      <c r="N575" s="206"/>
      <c r="O575" s="207"/>
      <c r="P575" s="207"/>
      <c r="Q575" s="207"/>
      <c r="R575" s="207"/>
      <c r="S575" s="194">
        <f>IF(V575=0,0,IF(A_Stammdaten!$B$12-$C575&lt;0,0,SUM(D_SAV!P575:Q575)-D_SAV!R575))</f>
        <v>0</v>
      </c>
      <c r="T575" s="207"/>
      <c r="U575" s="194">
        <f t="shared" si="138"/>
        <v>0</v>
      </c>
      <c r="V575" s="240">
        <f>IF(OR($B575=0,$C575=0,$J575=0,$J575="Agr ungültig"),0,IF($J575="keine","keine",IF(A_Stammdaten!$B$12-$C575&lt;0,0,MAX(0,$J575-(A_Stammdaten!$B$12-D_SAV!$C575)))))</f>
        <v>0</v>
      </c>
      <c r="W575" s="167">
        <f t="shared" si="139"/>
        <v>0</v>
      </c>
      <c r="X575" s="167">
        <f t="shared" si="140"/>
        <v>0</v>
      </c>
      <c r="Y575" s="209">
        <v>1</v>
      </c>
      <c r="Z575" s="167">
        <f t="shared" si="141"/>
        <v>0</v>
      </c>
      <c r="AA575" s="167">
        <f t="shared" si="142"/>
        <v>0</v>
      </c>
      <c r="AB575" s="167">
        <f t="shared" si="143"/>
        <v>0</v>
      </c>
      <c r="AC575" s="195">
        <f t="shared" si="136"/>
        <v>0</v>
      </c>
      <c r="AD575" s="192">
        <f t="shared" si="144"/>
        <v>0</v>
      </c>
      <c r="AE575" s="192">
        <f t="shared" si="145"/>
        <v>0</v>
      </c>
      <c r="AF575" s="192">
        <f t="shared" si="146"/>
        <v>0</v>
      </c>
    </row>
    <row r="576" spans="1:32" x14ac:dyDescent="0.25">
      <c r="A576" s="196" t="b">
        <f t="shared" si="137"/>
        <v>0</v>
      </c>
      <c r="B576" s="201"/>
      <c r="C576" s="202"/>
      <c r="D576" s="202"/>
      <c r="E576" s="202"/>
      <c r="F576" s="202"/>
      <c r="G576" s="201"/>
      <c r="H576" s="127" t="str">
        <f t="shared" si="133"/>
        <v>Agr ungültig</v>
      </c>
      <c r="I576" s="127" t="str">
        <f t="shared" si="134"/>
        <v>Agr ungültig</v>
      </c>
      <c r="J576" s="202" t="str">
        <f t="shared" si="135"/>
        <v>Agr ungültig</v>
      </c>
      <c r="K576" s="197" t="str">
        <f>IF(D_SAV!$C576&lt;=2005,"ja","nein")</f>
        <v>ja</v>
      </c>
      <c r="L576" s="201" t="str">
        <f>IFERROR(VLOOKUP(D_SAV!$B576,A_Stammdaten!$I$6:$K$105,3,FALSE),"")</f>
        <v/>
      </c>
      <c r="M576" s="206"/>
      <c r="N576" s="206"/>
      <c r="O576" s="207"/>
      <c r="P576" s="207"/>
      <c r="Q576" s="207"/>
      <c r="R576" s="207"/>
      <c r="S576" s="194">
        <f>IF(V576=0,0,IF(A_Stammdaten!$B$12-$C576&lt;0,0,SUM(D_SAV!P576:Q576)-D_SAV!R576))</f>
        <v>0</v>
      </c>
      <c r="T576" s="207"/>
      <c r="U576" s="194">
        <f t="shared" si="138"/>
        <v>0</v>
      </c>
      <c r="V576" s="240">
        <f>IF(OR($B576=0,$C576=0,$J576=0,$J576="Agr ungültig"),0,IF($J576="keine","keine",IF(A_Stammdaten!$B$12-$C576&lt;0,0,MAX(0,$J576-(A_Stammdaten!$B$12-D_SAV!$C576)))))</f>
        <v>0</v>
      </c>
      <c r="W576" s="167">
        <f t="shared" si="139"/>
        <v>0</v>
      </c>
      <c r="X576" s="167">
        <f t="shared" si="140"/>
        <v>0</v>
      </c>
      <c r="Y576" s="209">
        <v>1</v>
      </c>
      <c r="Z576" s="167">
        <f t="shared" si="141"/>
        <v>0</v>
      </c>
      <c r="AA576" s="167">
        <f t="shared" si="142"/>
        <v>0</v>
      </c>
      <c r="AB576" s="167">
        <f t="shared" si="143"/>
        <v>0</v>
      </c>
      <c r="AC576" s="195">
        <f t="shared" si="136"/>
        <v>0</v>
      </c>
      <c r="AD576" s="192">
        <f t="shared" si="144"/>
        <v>0</v>
      </c>
      <c r="AE576" s="192">
        <f t="shared" si="145"/>
        <v>0</v>
      </c>
      <c r="AF576" s="192">
        <f t="shared" si="146"/>
        <v>0</v>
      </c>
    </row>
    <row r="577" spans="1:32" x14ac:dyDescent="0.25">
      <c r="A577" s="198" t="b">
        <f t="shared" si="137"/>
        <v>0</v>
      </c>
      <c r="B577" s="204"/>
      <c r="C577" s="205"/>
      <c r="D577" s="205"/>
      <c r="E577" s="205"/>
      <c r="F577" s="205"/>
      <c r="G577" s="204"/>
      <c r="H577" s="127" t="str">
        <f t="shared" si="133"/>
        <v>Agr ungültig</v>
      </c>
      <c r="I577" s="127" t="str">
        <f t="shared" si="134"/>
        <v>Agr ungültig</v>
      </c>
      <c r="J577" s="205" t="str">
        <f t="shared" si="135"/>
        <v>Agr ungültig</v>
      </c>
      <c r="K577" s="197" t="str">
        <f>IF(D_SAV!$C577&lt;=2005,"ja","nein")</f>
        <v>ja</v>
      </c>
      <c r="L577" s="204" t="str">
        <f>IFERROR(VLOOKUP(D_SAV!$B577,A_Stammdaten!$I$6:$K$105,3,FALSE),"")</f>
        <v/>
      </c>
      <c r="M577" s="208"/>
      <c r="N577" s="208"/>
      <c r="O577" s="207"/>
      <c r="P577" s="207"/>
      <c r="Q577" s="207"/>
      <c r="R577" s="207"/>
      <c r="S577" s="194">
        <f>IF(V577=0,0,IF(A_Stammdaten!$B$12-$C577&lt;0,0,SUM(D_SAV!P577:Q577)-D_SAV!R577))</f>
        <v>0</v>
      </c>
      <c r="T577" s="207"/>
      <c r="U577" s="194">
        <f t="shared" si="138"/>
        <v>0</v>
      </c>
      <c r="V577" s="240">
        <f>IF(OR($B577=0,$C577=0,$J577=0,$J577="Agr ungültig"),0,IF($J577="keine","keine",IF(A_Stammdaten!$B$12-$C577&lt;0,0,MAX(0,$J577-(A_Stammdaten!$B$12-D_SAV!$C577)))))</f>
        <v>0</v>
      </c>
      <c r="W577" s="167">
        <f t="shared" si="139"/>
        <v>0</v>
      </c>
      <c r="X577" s="167">
        <f t="shared" si="140"/>
        <v>0</v>
      </c>
      <c r="Y577" s="209">
        <v>1</v>
      </c>
      <c r="Z577" s="167">
        <f t="shared" si="141"/>
        <v>0</v>
      </c>
      <c r="AA577" s="167">
        <f t="shared" si="142"/>
        <v>0</v>
      </c>
      <c r="AB577" s="167">
        <f t="shared" si="143"/>
        <v>0</v>
      </c>
      <c r="AC577" s="195">
        <f t="shared" si="136"/>
        <v>0</v>
      </c>
      <c r="AD577" s="192">
        <f t="shared" si="144"/>
        <v>0</v>
      </c>
      <c r="AE577" s="192">
        <f t="shared" si="145"/>
        <v>0</v>
      </c>
      <c r="AF577" s="192">
        <f t="shared" si="146"/>
        <v>0</v>
      </c>
    </row>
    <row r="578" spans="1:32" x14ac:dyDescent="0.25">
      <c r="A578" s="196" t="b">
        <f t="shared" si="137"/>
        <v>0</v>
      </c>
      <c r="B578" s="201"/>
      <c r="C578" s="202"/>
      <c r="D578" s="202"/>
      <c r="E578" s="202"/>
      <c r="F578" s="202"/>
      <c r="G578" s="201"/>
      <c r="H578" s="127" t="str">
        <f t="shared" si="133"/>
        <v>Agr ungültig</v>
      </c>
      <c r="I578" s="127" t="str">
        <f t="shared" si="134"/>
        <v>Agr ungültig</v>
      </c>
      <c r="J578" s="202" t="str">
        <f t="shared" si="135"/>
        <v>Agr ungültig</v>
      </c>
      <c r="K578" s="197" t="str">
        <f>IF(D_SAV!$C578&lt;=2005,"ja","nein")</f>
        <v>ja</v>
      </c>
      <c r="L578" s="201" t="str">
        <f>IFERROR(VLOOKUP(D_SAV!$B578,A_Stammdaten!$I$6:$K$105,3,FALSE),"")</f>
        <v/>
      </c>
      <c r="M578" s="206"/>
      <c r="N578" s="206"/>
      <c r="O578" s="207"/>
      <c r="P578" s="207"/>
      <c r="Q578" s="207"/>
      <c r="R578" s="207"/>
      <c r="S578" s="194">
        <f>IF(V578=0,0,IF(A_Stammdaten!$B$12-$C578&lt;0,0,SUM(D_SAV!P578:Q578)-D_SAV!R578))</f>
        <v>0</v>
      </c>
      <c r="T578" s="207"/>
      <c r="U578" s="194">
        <f t="shared" si="138"/>
        <v>0</v>
      </c>
      <c r="V578" s="240">
        <f>IF(OR($B578=0,$C578=0,$J578=0,$J578="Agr ungültig"),0,IF($J578="keine","keine",IF(A_Stammdaten!$B$12-$C578&lt;0,0,MAX(0,$J578-(A_Stammdaten!$B$12-D_SAV!$C578)))))</f>
        <v>0</v>
      </c>
      <c r="W578" s="167">
        <f t="shared" si="139"/>
        <v>0</v>
      </c>
      <c r="X578" s="167">
        <f t="shared" si="140"/>
        <v>0</v>
      </c>
      <c r="Y578" s="209">
        <v>1</v>
      </c>
      <c r="Z578" s="167">
        <f t="shared" si="141"/>
        <v>0</v>
      </c>
      <c r="AA578" s="167">
        <f t="shared" si="142"/>
        <v>0</v>
      </c>
      <c r="AB578" s="167">
        <f t="shared" si="143"/>
        <v>0</v>
      </c>
      <c r="AC578" s="195">
        <f t="shared" si="136"/>
        <v>0</v>
      </c>
      <c r="AD578" s="192">
        <f t="shared" si="144"/>
        <v>0</v>
      </c>
      <c r="AE578" s="192">
        <f t="shared" si="145"/>
        <v>0</v>
      </c>
      <c r="AF578" s="192">
        <f t="shared" si="146"/>
        <v>0</v>
      </c>
    </row>
    <row r="579" spans="1:32" x14ac:dyDescent="0.25">
      <c r="A579" s="196" t="b">
        <f t="shared" si="137"/>
        <v>0</v>
      </c>
      <c r="B579" s="201"/>
      <c r="C579" s="202"/>
      <c r="D579" s="202"/>
      <c r="E579" s="202"/>
      <c r="F579" s="202"/>
      <c r="G579" s="201"/>
      <c r="H579" s="127" t="str">
        <f t="shared" si="133"/>
        <v>Agr ungültig</v>
      </c>
      <c r="I579" s="127" t="str">
        <f t="shared" si="134"/>
        <v>Agr ungültig</v>
      </c>
      <c r="J579" s="202" t="str">
        <f t="shared" si="135"/>
        <v>Agr ungültig</v>
      </c>
      <c r="K579" s="197" t="str">
        <f>IF(D_SAV!$C579&lt;=2005,"ja","nein")</f>
        <v>ja</v>
      </c>
      <c r="L579" s="201" t="str">
        <f>IFERROR(VLOOKUP(D_SAV!$B579,A_Stammdaten!$I$6:$K$105,3,FALSE),"")</f>
        <v/>
      </c>
      <c r="M579" s="206"/>
      <c r="N579" s="206"/>
      <c r="O579" s="207"/>
      <c r="P579" s="207"/>
      <c r="Q579" s="207"/>
      <c r="R579" s="207"/>
      <c r="S579" s="194">
        <f>IF(V579=0,0,IF(A_Stammdaten!$B$12-$C579&lt;0,0,SUM(D_SAV!P579:Q579)-D_SAV!R579))</f>
        <v>0</v>
      </c>
      <c r="T579" s="207"/>
      <c r="U579" s="194">
        <f t="shared" si="138"/>
        <v>0</v>
      </c>
      <c r="V579" s="240">
        <f>IF(OR($B579=0,$C579=0,$J579=0,$J579="Agr ungültig"),0,IF($J579="keine","keine",IF(A_Stammdaten!$B$12-$C579&lt;0,0,MAX(0,$J579-(A_Stammdaten!$B$12-D_SAV!$C579)))))</f>
        <v>0</v>
      </c>
      <c r="W579" s="167">
        <f t="shared" si="139"/>
        <v>0</v>
      </c>
      <c r="X579" s="167">
        <f t="shared" si="140"/>
        <v>0</v>
      </c>
      <c r="Y579" s="209">
        <v>1</v>
      </c>
      <c r="Z579" s="167">
        <f t="shared" si="141"/>
        <v>0</v>
      </c>
      <c r="AA579" s="167">
        <f t="shared" si="142"/>
        <v>0</v>
      </c>
      <c r="AB579" s="167">
        <f t="shared" si="143"/>
        <v>0</v>
      </c>
      <c r="AC579" s="195">
        <f t="shared" si="136"/>
        <v>0</v>
      </c>
      <c r="AD579" s="192">
        <f t="shared" si="144"/>
        <v>0</v>
      </c>
      <c r="AE579" s="192">
        <f t="shared" si="145"/>
        <v>0</v>
      </c>
      <c r="AF579" s="192">
        <f t="shared" si="146"/>
        <v>0</v>
      </c>
    </row>
    <row r="580" spans="1:32" x14ac:dyDescent="0.25">
      <c r="A580" s="198" t="b">
        <f t="shared" si="137"/>
        <v>0</v>
      </c>
      <c r="B580" s="204"/>
      <c r="C580" s="205"/>
      <c r="D580" s="205"/>
      <c r="E580" s="205"/>
      <c r="F580" s="205"/>
      <c r="G580" s="204"/>
      <c r="H580" s="127" t="str">
        <f t="shared" si="133"/>
        <v>Agr ungültig</v>
      </c>
      <c r="I580" s="127" t="str">
        <f t="shared" si="134"/>
        <v>Agr ungültig</v>
      </c>
      <c r="J580" s="205" t="str">
        <f t="shared" si="135"/>
        <v>Agr ungültig</v>
      </c>
      <c r="K580" s="197" t="str">
        <f>IF(D_SAV!$C580&lt;=2005,"ja","nein")</f>
        <v>ja</v>
      </c>
      <c r="L580" s="204" t="str">
        <f>IFERROR(VLOOKUP(D_SAV!$B580,A_Stammdaten!$I$6:$K$105,3,FALSE),"")</f>
        <v/>
      </c>
      <c r="M580" s="208"/>
      <c r="N580" s="208"/>
      <c r="O580" s="207"/>
      <c r="P580" s="207"/>
      <c r="Q580" s="207"/>
      <c r="R580" s="207"/>
      <c r="S580" s="194">
        <f>IF(V580=0,0,IF(A_Stammdaten!$B$12-$C580&lt;0,0,SUM(D_SAV!P580:Q580)-D_SAV!R580))</f>
        <v>0</v>
      </c>
      <c r="T580" s="207"/>
      <c r="U580" s="194">
        <f t="shared" si="138"/>
        <v>0</v>
      </c>
      <c r="V580" s="240">
        <f>IF(OR($B580=0,$C580=0,$J580=0,$J580="Agr ungültig"),0,IF($J580="keine","keine",IF(A_Stammdaten!$B$12-$C580&lt;0,0,MAX(0,$J580-(A_Stammdaten!$B$12-D_SAV!$C580)))))</f>
        <v>0</v>
      </c>
      <c r="W580" s="167">
        <f t="shared" si="139"/>
        <v>0</v>
      </c>
      <c r="X580" s="167">
        <f t="shared" si="140"/>
        <v>0</v>
      </c>
      <c r="Y580" s="209">
        <v>1</v>
      </c>
      <c r="Z580" s="167">
        <f t="shared" si="141"/>
        <v>0</v>
      </c>
      <c r="AA580" s="167">
        <f t="shared" si="142"/>
        <v>0</v>
      </c>
      <c r="AB580" s="167">
        <f t="shared" si="143"/>
        <v>0</v>
      </c>
      <c r="AC580" s="195">
        <f t="shared" si="136"/>
        <v>0</v>
      </c>
      <c r="AD580" s="192">
        <f t="shared" si="144"/>
        <v>0</v>
      </c>
      <c r="AE580" s="192">
        <f t="shared" si="145"/>
        <v>0</v>
      </c>
      <c r="AF580" s="192">
        <f t="shared" si="146"/>
        <v>0</v>
      </c>
    </row>
    <row r="581" spans="1:32" x14ac:dyDescent="0.25">
      <c r="A581" s="196" t="b">
        <f t="shared" si="137"/>
        <v>0</v>
      </c>
      <c r="B581" s="201"/>
      <c r="C581" s="202"/>
      <c r="D581" s="202"/>
      <c r="E581" s="202"/>
      <c r="F581" s="202"/>
      <c r="G581" s="201"/>
      <c r="H581" s="127" t="str">
        <f t="shared" si="133"/>
        <v>Agr ungültig</v>
      </c>
      <c r="I581" s="127" t="str">
        <f t="shared" si="134"/>
        <v>Agr ungültig</v>
      </c>
      <c r="J581" s="202" t="str">
        <f t="shared" si="135"/>
        <v>Agr ungültig</v>
      </c>
      <c r="K581" s="197" t="str">
        <f>IF(D_SAV!$C581&lt;=2005,"ja","nein")</f>
        <v>ja</v>
      </c>
      <c r="L581" s="201" t="str">
        <f>IFERROR(VLOOKUP(D_SAV!$B581,A_Stammdaten!$I$6:$K$105,3,FALSE),"")</f>
        <v/>
      </c>
      <c r="M581" s="206"/>
      <c r="N581" s="206"/>
      <c r="O581" s="207"/>
      <c r="P581" s="207"/>
      <c r="Q581" s="207"/>
      <c r="R581" s="207"/>
      <c r="S581" s="194">
        <f>IF(V581=0,0,IF(A_Stammdaten!$B$12-$C581&lt;0,0,SUM(D_SAV!P581:Q581)-D_SAV!R581))</f>
        <v>0</v>
      </c>
      <c r="T581" s="207"/>
      <c r="U581" s="194">
        <f t="shared" si="138"/>
        <v>0</v>
      </c>
      <c r="V581" s="240">
        <f>IF(OR($B581=0,$C581=0,$J581=0,$J581="Agr ungültig"),0,IF($J581="keine","keine",IF(A_Stammdaten!$B$12-$C581&lt;0,0,MAX(0,$J581-(A_Stammdaten!$B$12-D_SAV!$C581)))))</f>
        <v>0</v>
      </c>
      <c r="W581" s="167">
        <f t="shared" si="139"/>
        <v>0</v>
      </c>
      <c r="X581" s="167">
        <f t="shared" si="140"/>
        <v>0</v>
      </c>
      <c r="Y581" s="209">
        <v>1</v>
      </c>
      <c r="Z581" s="167">
        <f t="shared" si="141"/>
        <v>0</v>
      </c>
      <c r="AA581" s="167">
        <f t="shared" si="142"/>
        <v>0</v>
      </c>
      <c r="AB581" s="167">
        <f t="shared" si="143"/>
        <v>0</v>
      </c>
      <c r="AC581" s="195">
        <f t="shared" si="136"/>
        <v>0</v>
      </c>
      <c r="AD581" s="192">
        <f t="shared" si="144"/>
        <v>0</v>
      </c>
      <c r="AE581" s="192">
        <f t="shared" si="145"/>
        <v>0</v>
      </c>
      <c r="AF581" s="192">
        <f t="shared" si="146"/>
        <v>0</v>
      </c>
    </row>
    <row r="582" spans="1:32" x14ac:dyDescent="0.25">
      <c r="A582" s="196" t="b">
        <f t="shared" si="137"/>
        <v>0</v>
      </c>
      <c r="B582" s="201"/>
      <c r="C582" s="202"/>
      <c r="D582" s="202"/>
      <c r="E582" s="202"/>
      <c r="F582" s="202"/>
      <c r="G582" s="201"/>
      <c r="H582" s="127" t="str">
        <f t="shared" si="133"/>
        <v>Agr ungültig</v>
      </c>
      <c r="I582" s="127" t="str">
        <f t="shared" si="134"/>
        <v>Agr ungültig</v>
      </c>
      <c r="J582" s="202" t="str">
        <f t="shared" si="135"/>
        <v>Agr ungültig</v>
      </c>
      <c r="K582" s="197" t="str">
        <f>IF(D_SAV!$C582&lt;=2005,"ja","nein")</f>
        <v>ja</v>
      </c>
      <c r="L582" s="201" t="str">
        <f>IFERROR(VLOOKUP(D_SAV!$B582,A_Stammdaten!$I$6:$K$105,3,FALSE),"")</f>
        <v/>
      </c>
      <c r="M582" s="206"/>
      <c r="N582" s="206"/>
      <c r="O582" s="207"/>
      <c r="P582" s="207"/>
      <c r="Q582" s="207"/>
      <c r="R582" s="207"/>
      <c r="S582" s="194">
        <f>IF(V582=0,0,IF(A_Stammdaten!$B$12-$C582&lt;0,0,SUM(D_SAV!P582:Q582)-D_SAV!R582))</f>
        <v>0</v>
      </c>
      <c r="T582" s="207"/>
      <c r="U582" s="194">
        <f t="shared" si="138"/>
        <v>0</v>
      </c>
      <c r="V582" s="240">
        <f>IF(OR($B582=0,$C582=0,$J582=0,$J582="Agr ungültig"),0,IF($J582="keine","keine",IF(A_Stammdaten!$B$12-$C582&lt;0,0,MAX(0,$J582-(A_Stammdaten!$B$12-D_SAV!$C582)))))</f>
        <v>0</v>
      </c>
      <c r="W582" s="167">
        <f t="shared" si="139"/>
        <v>0</v>
      </c>
      <c r="X582" s="167">
        <f t="shared" si="140"/>
        <v>0</v>
      </c>
      <c r="Y582" s="209">
        <v>1</v>
      </c>
      <c r="Z582" s="167">
        <f t="shared" si="141"/>
        <v>0</v>
      </c>
      <c r="AA582" s="167">
        <f t="shared" si="142"/>
        <v>0</v>
      </c>
      <c r="AB582" s="167">
        <f t="shared" si="143"/>
        <v>0</v>
      </c>
      <c r="AC582" s="195">
        <f t="shared" si="136"/>
        <v>0</v>
      </c>
      <c r="AD582" s="192">
        <f t="shared" si="144"/>
        <v>0</v>
      </c>
      <c r="AE582" s="192">
        <f t="shared" si="145"/>
        <v>0</v>
      </c>
      <c r="AF582" s="192">
        <f t="shared" si="146"/>
        <v>0</v>
      </c>
    </row>
    <row r="583" spans="1:32" x14ac:dyDescent="0.25">
      <c r="A583" s="198" t="b">
        <f t="shared" si="137"/>
        <v>0</v>
      </c>
      <c r="B583" s="204"/>
      <c r="C583" s="205"/>
      <c r="D583" s="205"/>
      <c r="E583" s="205"/>
      <c r="F583" s="205"/>
      <c r="G583" s="204"/>
      <c r="H583" s="127" t="str">
        <f t="shared" si="133"/>
        <v>Agr ungültig</v>
      </c>
      <c r="I583" s="127" t="str">
        <f t="shared" si="134"/>
        <v>Agr ungültig</v>
      </c>
      <c r="J583" s="205" t="str">
        <f t="shared" si="135"/>
        <v>Agr ungültig</v>
      </c>
      <c r="K583" s="197" t="str">
        <f>IF(D_SAV!$C583&lt;=2005,"ja","nein")</f>
        <v>ja</v>
      </c>
      <c r="L583" s="204" t="str">
        <f>IFERROR(VLOOKUP(D_SAV!$B583,A_Stammdaten!$I$6:$K$105,3,FALSE),"")</f>
        <v/>
      </c>
      <c r="M583" s="208"/>
      <c r="N583" s="208"/>
      <c r="O583" s="207"/>
      <c r="P583" s="207"/>
      <c r="Q583" s="207"/>
      <c r="R583" s="207"/>
      <c r="S583" s="194">
        <f>IF(V583=0,0,IF(A_Stammdaten!$B$12-$C583&lt;0,0,SUM(D_SAV!P583:Q583)-D_SAV!R583))</f>
        <v>0</v>
      </c>
      <c r="T583" s="207"/>
      <c r="U583" s="194">
        <f t="shared" si="138"/>
        <v>0</v>
      </c>
      <c r="V583" s="240">
        <f>IF(OR($B583=0,$C583=0,$J583=0,$J583="Agr ungültig"),0,IF($J583="keine","keine",IF(A_Stammdaten!$B$12-$C583&lt;0,0,MAX(0,$J583-(A_Stammdaten!$B$12-D_SAV!$C583)))))</f>
        <v>0</v>
      </c>
      <c r="W583" s="167">
        <f t="shared" si="139"/>
        <v>0</v>
      </c>
      <c r="X583" s="167">
        <f t="shared" si="140"/>
        <v>0</v>
      </c>
      <c r="Y583" s="209">
        <v>1</v>
      </c>
      <c r="Z583" s="167">
        <f t="shared" si="141"/>
        <v>0</v>
      </c>
      <c r="AA583" s="167">
        <f t="shared" si="142"/>
        <v>0</v>
      </c>
      <c r="AB583" s="167">
        <f t="shared" si="143"/>
        <v>0</v>
      </c>
      <c r="AC583" s="195">
        <f t="shared" si="136"/>
        <v>0</v>
      </c>
      <c r="AD583" s="192">
        <f t="shared" si="144"/>
        <v>0</v>
      </c>
      <c r="AE583" s="192">
        <f t="shared" si="145"/>
        <v>0</v>
      </c>
      <c r="AF583" s="192">
        <f t="shared" si="146"/>
        <v>0</v>
      </c>
    </row>
    <row r="584" spans="1:32" x14ac:dyDescent="0.25">
      <c r="A584" s="196" t="b">
        <f t="shared" si="137"/>
        <v>0</v>
      </c>
      <c r="B584" s="201"/>
      <c r="C584" s="202"/>
      <c r="D584" s="202"/>
      <c r="E584" s="202"/>
      <c r="F584" s="202"/>
      <c r="G584" s="201"/>
      <c r="H584" s="127" t="str">
        <f t="shared" si="133"/>
        <v>Agr ungültig</v>
      </c>
      <c r="I584" s="127" t="str">
        <f t="shared" si="134"/>
        <v>Agr ungültig</v>
      </c>
      <c r="J584" s="202" t="str">
        <f t="shared" si="135"/>
        <v>Agr ungültig</v>
      </c>
      <c r="K584" s="197" t="str">
        <f>IF(D_SAV!$C584&lt;=2005,"ja","nein")</f>
        <v>ja</v>
      </c>
      <c r="L584" s="201" t="str">
        <f>IFERROR(VLOOKUP(D_SAV!$B584,A_Stammdaten!$I$6:$K$105,3,FALSE),"")</f>
        <v/>
      </c>
      <c r="M584" s="206"/>
      <c r="N584" s="206"/>
      <c r="O584" s="207"/>
      <c r="P584" s="207"/>
      <c r="Q584" s="207"/>
      <c r="R584" s="207"/>
      <c r="S584" s="194">
        <f>IF(V584=0,0,IF(A_Stammdaten!$B$12-$C584&lt;0,0,SUM(D_SAV!P584:Q584)-D_SAV!R584))</f>
        <v>0</v>
      </c>
      <c r="T584" s="207"/>
      <c r="U584" s="194">
        <f t="shared" si="138"/>
        <v>0</v>
      </c>
      <c r="V584" s="240">
        <f>IF(OR($B584=0,$C584=0,$J584=0,$J584="Agr ungültig"),0,IF($J584="keine","keine",IF(A_Stammdaten!$B$12-$C584&lt;0,0,MAX(0,$J584-(A_Stammdaten!$B$12-D_SAV!$C584)))))</f>
        <v>0</v>
      </c>
      <c r="W584" s="167">
        <f t="shared" si="139"/>
        <v>0</v>
      </c>
      <c r="X584" s="167">
        <f t="shared" si="140"/>
        <v>0</v>
      </c>
      <c r="Y584" s="209">
        <v>1</v>
      </c>
      <c r="Z584" s="167">
        <f t="shared" si="141"/>
        <v>0</v>
      </c>
      <c r="AA584" s="167">
        <f t="shared" si="142"/>
        <v>0</v>
      </c>
      <c r="AB584" s="167">
        <f t="shared" si="143"/>
        <v>0</v>
      </c>
      <c r="AC584" s="195">
        <f t="shared" si="136"/>
        <v>0</v>
      </c>
      <c r="AD584" s="192">
        <f t="shared" si="144"/>
        <v>0</v>
      </c>
      <c r="AE584" s="192">
        <f t="shared" si="145"/>
        <v>0</v>
      </c>
      <c r="AF584" s="192">
        <f t="shared" si="146"/>
        <v>0</v>
      </c>
    </row>
    <row r="585" spans="1:32" x14ac:dyDescent="0.25">
      <c r="A585" s="196" t="b">
        <f t="shared" si="137"/>
        <v>0</v>
      </c>
      <c r="B585" s="201"/>
      <c r="C585" s="202"/>
      <c r="D585" s="202"/>
      <c r="E585" s="202"/>
      <c r="F585" s="202"/>
      <c r="G585" s="201"/>
      <c r="H585" s="127" t="str">
        <f t="shared" si="133"/>
        <v>Agr ungültig</v>
      </c>
      <c r="I585" s="127" t="str">
        <f t="shared" si="134"/>
        <v>Agr ungültig</v>
      </c>
      <c r="J585" s="202" t="str">
        <f t="shared" si="135"/>
        <v>Agr ungültig</v>
      </c>
      <c r="K585" s="197" t="str">
        <f>IF(D_SAV!$C585&lt;=2005,"ja","nein")</f>
        <v>ja</v>
      </c>
      <c r="L585" s="201" t="str">
        <f>IFERROR(VLOOKUP(D_SAV!$B585,A_Stammdaten!$I$6:$K$105,3,FALSE),"")</f>
        <v/>
      </c>
      <c r="M585" s="206"/>
      <c r="N585" s="206"/>
      <c r="O585" s="207"/>
      <c r="P585" s="207"/>
      <c r="Q585" s="207"/>
      <c r="R585" s="207"/>
      <c r="S585" s="194">
        <f>IF(V585=0,0,IF(A_Stammdaten!$B$12-$C585&lt;0,0,SUM(D_SAV!P585:Q585)-D_SAV!R585))</f>
        <v>0</v>
      </c>
      <c r="T585" s="207"/>
      <c r="U585" s="194">
        <f t="shared" si="138"/>
        <v>0</v>
      </c>
      <c r="V585" s="240">
        <f>IF(OR($B585=0,$C585=0,$J585=0,$J585="Agr ungültig"),0,IF($J585="keine","keine",IF(A_Stammdaten!$B$12-$C585&lt;0,0,MAX(0,$J585-(A_Stammdaten!$B$12-D_SAV!$C585)))))</f>
        <v>0</v>
      </c>
      <c r="W585" s="167">
        <f t="shared" si="139"/>
        <v>0</v>
      </c>
      <c r="X585" s="167">
        <f t="shared" si="140"/>
        <v>0</v>
      </c>
      <c r="Y585" s="209">
        <v>1</v>
      </c>
      <c r="Z585" s="167">
        <f t="shared" si="141"/>
        <v>0</v>
      </c>
      <c r="AA585" s="167">
        <f t="shared" si="142"/>
        <v>0</v>
      </c>
      <c r="AB585" s="167">
        <f t="shared" si="143"/>
        <v>0</v>
      </c>
      <c r="AC585" s="195">
        <f t="shared" si="136"/>
        <v>0</v>
      </c>
      <c r="AD585" s="192">
        <f t="shared" si="144"/>
        <v>0</v>
      </c>
      <c r="AE585" s="192">
        <f t="shared" si="145"/>
        <v>0</v>
      </c>
      <c r="AF585" s="192">
        <f t="shared" si="146"/>
        <v>0</v>
      </c>
    </row>
    <row r="586" spans="1:32" x14ac:dyDescent="0.25">
      <c r="A586" s="198" t="b">
        <f t="shared" si="137"/>
        <v>0</v>
      </c>
      <c r="B586" s="204"/>
      <c r="C586" s="205"/>
      <c r="D586" s="205"/>
      <c r="E586" s="205"/>
      <c r="F586" s="205"/>
      <c r="G586" s="204"/>
      <c r="H586" s="127" t="str">
        <f t="shared" si="133"/>
        <v>Agr ungültig</v>
      </c>
      <c r="I586" s="127" t="str">
        <f t="shared" si="134"/>
        <v>Agr ungültig</v>
      </c>
      <c r="J586" s="205" t="str">
        <f t="shared" si="135"/>
        <v>Agr ungültig</v>
      </c>
      <c r="K586" s="197" t="str">
        <f>IF(D_SAV!$C586&lt;=2005,"ja","nein")</f>
        <v>ja</v>
      </c>
      <c r="L586" s="204" t="str">
        <f>IFERROR(VLOOKUP(D_SAV!$B586,A_Stammdaten!$I$6:$K$105,3,FALSE),"")</f>
        <v/>
      </c>
      <c r="M586" s="208"/>
      <c r="N586" s="208"/>
      <c r="O586" s="207"/>
      <c r="P586" s="207"/>
      <c r="Q586" s="207"/>
      <c r="R586" s="207"/>
      <c r="S586" s="194">
        <f>IF(V586=0,0,IF(A_Stammdaten!$B$12-$C586&lt;0,0,SUM(D_SAV!P586:Q586)-D_SAV!R586))</f>
        <v>0</v>
      </c>
      <c r="T586" s="207"/>
      <c r="U586" s="194">
        <f t="shared" si="138"/>
        <v>0</v>
      </c>
      <c r="V586" s="240">
        <f>IF(OR($B586=0,$C586=0,$J586=0,$J586="Agr ungültig"),0,IF($J586="keine","keine",IF(A_Stammdaten!$B$12-$C586&lt;0,0,MAX(0,$J586-(A_Stammdaten!$B$12-D_SAV!$C586)))))</f>
        <v>0</v>
      </c>
      <c r="W586" s="167">
        <f t="shared" si="139"/>
        <v>0</v>
      </c>
      <c r="X586" s="167">
        <f t="shared" si="140"/>
        <v>0</v>
      </c>
      <c r="Y586" s="209">
        <v>1</v>
      </c>
      <c r="Z586" s="167">
        <f t="shared" si="141"/>
        <v>0</v>
      </c>
      <c r="AA586" s="167">
        <f t="shared" si="142"/>
        <v>0</v>
      </c>
      <c r="AB586" s="167">
        <f t="shared" si="143"/>
        <v>0</v>
      </c>
      <c r="AC586" s="195">
        <f t="shared" si="136"/>
        <v>0</v>
      </c>
      <c r="AD586" s="192">
        <f t="shared" si="144"/>
        <v>0</v>
      </c>
      <c r="AE586" s="192">
        <f t="shared" si="145"/>
        <v>0</v>
      </c>
      <c r="AF586" s="192">
        <f t="shared" si="146"/>
        <v>0</v>
      </c>
    </row>
    <row r="587" spans="1:32" x14ac:dyDescent="0.25">
      <c r="A587" s="196" t="b">
        <f t="shared" si="137"/>
        <v>0</v>
      </c>
      <c r="B587" s="201"/>
      <c r="C587" s="202"/>
      <c r="D587" s="202"/>
      <c r="E587" s="202"/>
      <c r="F587" s="202"/>
      <c r="G587" s="201"/>
      <c r="H587" s="127" t="str">
        <f t="shared" si="133"/>
        <v>Agr ungültig</v>
      </c>
      <c r="I587" s="127" t="str">
        <f t="shared" si="134"/>
        <v>Agr ungültig</v>
      </c>
      <c r="J587" s="202" t="str">
        <f t="shared" si="135"/>
        <v>Agr ungültig</v>
      </c>
      <c r="K587" s="197" t="str">
        <f>IF(D_SAV!$C587&lt;=2005,"ja","nein")</f>
        <v>ja</v>
      </c>
      <c r="L587" s="201" t="str">
        <f>IFERROR(VLOOKUP(D_SAV!$B587,A_Stammdaten!$I$6:$K$105,3,FALSE),"")</f>
        <v/>
      </c>
      <c r="M587" s="206"/>
      <c r="N587" s="206"/>
      <c r="O587" s="207"/>
      <c r="P587" s="207"/>
      <c r="Q587" s="207"/>
      <c r="R587" s="207"/>
      <c r="S587" s="194">
        <f>IF(V587=0,0,IF(A_Stammdaten!$B$12-$C587&lt;0,0,SUM(D_SAV!P587:Q587)-D_SAV!R587))</f>
        <v>0</v>
      </c>
      <c r="T587" s="207"/>
      <c r="U587" s="194">
        <f t="shared" si="138"/>
        <v>0</v>
      </c>
      <c r="V587" s="240">
        <f>IF(OR($B587=0,$C587=0,$J587=0,$J587="Agr ungültig"),0,IF($J587="keine","keine",IF(A_Stammdaten!$B$12-$C587&lt;0,0,MAX(0,$J587-(A_Stammdaten!$B$12-D_SAV!$C587)))))</f>
        <v>0</v>
      </c>
      <c r="W587" s="167">
        <f t="shared" si="139"/>
        <v>0</v>
      </c>
      <c r="X587" s="167">
        <f t="shared" si="140"/>
        <v>0</v>
      </c>
      <c r="Y587" s="209">
        <v>1</v>
      </c>
      <c r="Z587" s="167">
        <f t="shared" si="141"/>
        <v>0</v>
      </c>
      <c r="AA587" s="167">
        <f t="shared" si="142"/>
        <v>0</v>
      </c>
      <c r="AB587" s="167">
        <f t="shared" si="143"/>
        <v>0</v>
      </c>
      <c r="AC587" s="195">
        <f t="shared" si="136"/>
        <v>0</v>
      </c>
      <c r="AD587" s="192">
        <f t="shared" si="144"/>
        <v>0</v>
      </c>
      <c r="AE587" s="192">
        <f t="shared" si="145"/>
        <v>0</v>
      </c>
      <c r="AF587" s="192">
        <f t="shared" si="146"/>
        <v>0</v>
      </c>
    </row>
    <row r="588" spans="1:32" x14ac:dyDescent="0.25">
      <c r="A588" s="196" t="b">
        <f t="shared" si="137"/>
        <v>0</v>
      </c>
      <c r="B588" s="201"/>
      <c r="C588" s="202"/>
      <c r="D588" s="202"/>
      <c r="E588" s="202"/>
      <c r="F588" s="202"/>
      <c r="G588" s="201"/>
      <c r="H588" s="127" t="str">
        <f t="shared" si="133"/>
        <v>Agr ungültig</v>
      </c>
      <c r="I588" s="127" t="str">
        <f t="shared" si="134"/>
        <v>Agr ungültig</v>
      </c>
      <c r="J588" s="202" t="str">
        <f t="shared" si="135"/>
        <v>Agr ungültig</v>
      </c>
      <c r="K588" s="197" t="str">
        <f>IF(D_SAV!$C588&lt;=2005,"ja","nein")</f>
        <v>ja</v>
      </c>
      <c r="L588" s="201" t="str">
        <f>IFERROR(VLOOKUP(D_SAV!$B588,A_Stammdaten!$I$6:$K$105,3,FALSE),"")</f>
        <v/>
      </c>
      <c r="M588" s="206"/>
      <c r="N588" s="206"/>
      <c r="O588" s="207"/>
      <c r="P588" s="207"/>
      <c r="Q588" s="207"/>
      <c r="R588" s="207"/>
      <c r="S588" s="194">
        <f>IF(V588=0,0,IF(A_Stammdaten!$B$12-$C588&lt;0,0,SUM(D_SAV!P588:Q588)-D_SAV!R588))</f>
        <v>0</v>
      </c>
      <c r="T588" s="207"/>
      <c r="U588" s="194">
        <f t="shared" si="138"/>
        <v>0</v>
      </c>
      <c r="V588" s="240">
        <f>IF(OR($B588=0,$C588=0,$J588=0,$J588="Agr ungültig"),0,IF($J588="keine","keine",IF(A_Stammdaten!$B$12-$C588&lt;0,0,MAX(0,$J588-(A_Stammdaten!$B$12-D_SAV!$C588)))))</f>
        <v>0</v>
      </c>
      <c r="W588" s="167">
        <f t="shared" si="139"/>
        <v>0</v>
      </c>
      <c r="X588" s="167">
        <f t="shared" si="140"/>
        <v>0</v>
      </c>
      <c r="Y588" s="209">
        <v>1</v>
      </c>
      <c r="Z588" s="167">
        <f t="shared" si="141"/>
        <v>0</v>
      </c>
      <c r="AA588" s="167">
        <f t="shared" si="142"/>
        <v>0</v>
      </c>
      <c r="AB588" s="167">
        <f t="shared" si="143"/>
        <v>0</v>
      </c>
      <c r="AC588" s="195">
        <f t="shared" si="136"/>
        <v>0</v>
      </c>
      <c r="AD588" s="192">
        <f t="shared" si="144"/>
        <v>0</v>
      </c>
      <c r="AE588" s="192">
        <f t="shared" si="145"/>
        <v>0</v>
      </c>
      <c r="AF588" s="192">
        <f t="shared" si="146"/>
        <v>0</v>
      </c>
    </row>
    <row r="589" spans="1:32" x14ac:dyDescent="0.25">
      <c r="A589" s="198" t="b">
        <f t="shared" si="137"/>
        <v>0</v>
      </c>
      <c r="B589" s="204"/>
      <c r="C589" s="205"/>
      <c r="D589" s="205"/>
      <c r="E589" s="205"/>
      <c r="F589" s="205"/>
      <c r="G589" s="204"/>
      <c r="H589" s="127" t="str">
        <f t="shared" si="133"/>
        <v>Agr ungültig</v>
      </c>
      <c r="I589" s="127" t="str">
        <f t="shared" si="134"/>
        <v>Agr ungültig</v>
      </c>
      <c r="J589" s="205" t="str">
        <f t="shared" si="135"/>
        <v>Agr ungültig</v>
      </c>
      <c r="K589" s="197" t="str">
        <f>IF(D_SAV!$C589&lt;=2005,"ja","nein")</f>
        <v>ja</v>
      </c>
      <c r="L589" s="204" t="str">
        <f>IFERROR(VLOOKUP(D_SAV!$B589,A_Stammdaten!$I$6:$K$105,3,FALSE),"")</f>
        <v/>
      </c>
      <c r="M589" s="208"/>
      <c r="N589" s="208"/>
      <c r="O589" s="207"/>
      <c r="P589" s="207"/>
      <c r="Q589" s="207"/>
      <c r="R589" s="207"/>
      <c r="S589" s="194">
        <f>IF(V589=0,0,IF(A_Stammdaten!$B$12-$C589&lt;0,0,SUM(D_SAV!P589:Q589)-D_SAV!R589))</f>
        <v>0</v>
      </c>
      <c r="T589" s="207"/>
      <c r="U589" s="194">
        <f t="shared" si="138"/>
        <v>0</v>
      </c>
      <c r="V589" s="240">
        <f>IF(OR($B589=0,$C589=0,$J589=0,$J589="Agr ungültig"),0,IF($J589="keine","keine",IF(A_Stammdaten!$B$12-$C589&lt;0,0,MAX(0,$J589-(A_Stammdaten!$B$12-D_SAV!$C589)))))</f>
        <v>0</v>
      </c>
      <c r="W589" s="167">
        <f t="shared" si="139"/>
        <v>0</v>
      </c>
      <c r="X589" s="167">
        <f t="shared" si="140"/>
        <v>0</v>
      </c>
      <c r="Y589" s="209">
        <v>1</v>
      </c>
      <c r="Z589" s="167">
        <f t="shared" si="141"/>
        <v>0</v>
      </c>
      <c r="AA589" s="167">
        <f t="shared" si="142"/>
        <v>0</v>
      </c>
      <c r="AB589" s="167">
        <f t="shared" si="143"/>
        <v>0</v>
      </c>
      <c r="AC589" s="195">
        <f t="shared" si="136"/>
        <v>0</v>
      </c>
      <c r="AD589" s="192">
        <f t="shared" si="144"/>
        <v>0</v>
      </c>
      <c r="AE589" s="192">
        <f t="shared" si="145"/>
        <v>0</v>
      </c>
      <c r="AF589" s="192">
        <f t="shared" si="146"/>
        <v>0</v>
      </c>
    </row>
    <row r="590" spans="1:32" x14ac:dyDescent="0.25">
      <c r="A590" s="196" t="b">
        <f t="shared" si="137"/>
        <v>0</v>
      </c>
      <c r="B590" s="201"/>
      <c r="C590" s="202"/>
      <c r="D590" s="202"/>
      <c r="E590" s="202"/>
      <c r="F590" s="202"/>
      <c r="G590" s="201"/>
      <c r="H590" s="127" t="str">
        <f t="shared" si="133"/>
        <v>Agr ungültig</v>
      </c>
      <c r="I590" s="127" t="str">
        <f t="shared" si="134"/>
        <v>Agr ungültig</v>
      </c>
      <c r="J590" s="202" t="str">
        <f t="shared" si="135"/>
        <v>Agr ungültig</v>
      </c>
      <c r="K590" s="197" t="str">
        <f>IF(D_SAV!$C590&lt;=2005,"ja","nein")</f>
        <v>ja</v>
      </c>
      <c r="L590" s="201" t="str">
        <f>IFERROR(VLOOKUP(D_SAV!$B590,A_Stammdaten!$I$6:$K$105,3,FALSE),"")</f>
        <v/>
      </c>
      <c r="M590" s="206"/>
      <c r="N590" s="206"/>
      <c r="O590" s="207"/>
      <c r="P590" s="207"/>
      <c r="Q590" s="207"/>
      <c r="R590" s="207"/>
      <c r="S590" s="194">
        <f>IF(V590=0,0,IF(A_Stammdaten!$B$12-$C590&lt;0,0,SUM(D_SAV!P590:Q590)-D_SAV!R590))</f>
        <v>0</v>
      </c>
      <c r="T590" s="207"/>
      <c r="U590" s="194">
        <f t="shared" si="138"/>
        <v>0</v>
      </c>
      <c r="V590" s="240">
        <f>IF(OR($B590=0,$C590=0,$J590=0,$J590="Agr ungültig"),0,IF($J590="keine","keine",IF(A_Stammdaten!$B$12-$C590&lt;0,0,MAX(0,$J590-(A_Stammdaten!$B$12-D_SAV!$C590)))))</f>
        <v>0</v>
      </c>
      <c r="W590" s="167">
        <f t="shared" si="139"/>
        <v>0</v>
      </c>
      <c r="X590" s="167">
        <f t="shared" si="140"/>
        <v>0</v>
      </c>
      <c r="Y590" s="209">
        <v>1</v>
      </c>
      <c r="Z590" s="167">
        <f t="shared" si="141"/>
        <v>0</v>
      </c>
      <c r="AA590" s="167">
        <f t="shared" si="142"/>
        <v>0</v>
      </c>
      <c r="AB590" s="167">
        <f t="shared" si="143"/>
        <v>0</v>
      </c>
      <c r="AC590" s="195">
        <f t="shared" si="136"/>
        <v>0</v>
      </c>
      <c r="AD590" s="192">
        <f t="shared" si="144"/>
        <v>0</v>
      </c>
      <c r="AE590" s="192">
        <f t="shared" si="145"/>
        <v>0</v>
      </c>
      <c r="AF590" s="192">
        <f t="shared" si="146"/>
        <v>0</v>
      </c>
    </row>
    <row r="591" spans="1:32" x14ac:dyDescent="0.25">
      <c r="A591" s="196" t="b">
        <f t="shared" si="137"/>
        <v>0</v>
      </c>
      <c r="B591" s="201"/>
      <c r="C591" s="202"/>
      <c r="D591" s="202"/>
      <c r="E591" s="202"/>
      <c r="F591" s="202"/>
      <c r="G591" s="201"/>
      <c r="H591" s="127" t="str">
        <f t="shared" si="133"/>
        <v>Agr ungültig</v>
      </c>
      <c r="I591" s="127" t="str">
        <f t="shared" si="134"/>
        <v>Agr ungültig</v>
      </c>
      <c r="J591" s="202" t="str">
        <f t="shared" si="135"/>
        <v>Agr ungültig</v>
      </c>
      <c r="K591" s="197" t="str">
        <f>IF(D_SAV!$C591&lt;=2005,"ja","nein")</f>
        <v>ja</v>
      </c>
      <c r="L591" s="201" t="str">
        <f>IFERROR(VLOOKUP(D_SAV!$B591,A_Stammdaten!$I$6:$K$105,3,FALSE),"")</f>
        <v/>
      </c>
      <c r="M591" s="206"/>
      <c r="N591" s="206"/>
      <c r="O591" s="207"/>
      <c r="P591" s="207"/>
      <c r="Q591" s="207"/>
      <c r="R591" s="207"/>
      <c r="S591" s="194">
        <f>IF(V591=0,0,IF(A_Stammdaten!$B$12-$C591&lt;0,0,SUM(D_SAV!P591:Q591)-D_SAV!R591))</f>
        <v>0</v>
      </c>
      <c r="T591" s="207"/>
      <c r="U591" s="194">
        <f t="shared" si="138"/>
        <v>0</v>
      </c>
      <c r="V591" s="240">
        <f>IF(OR($B591=0,$C591=0,$J591=0,$J591="Agr ungültig"),0,IF($J591="keine","keine",IF(A_Stammdaten!$B$12-$C591&lt;0,0,MAX(0,$J591-(A_Stammdaten!$B$12-D_SAV!$C591)))))</f>
        <v>0</v>
      </c>
      <c r="W591" s="167">
        <f t="shared" si="139"/>
        <v>0</v>
      </c>
      <c r="X591" s="167">
        <f t="shared" si="140"/>
        <v>0</v>
      </c>
      <c r="Y591" s="209">
        <v>1</v>
      </c>
      <c r="Z591" s="167">
        <f t="shared" si="141"/>
        <v>0</v>
      </c>
      <c r="AA591" s="167">
        <f t="shared" si="142"/>
        <v>0</v>
      </c>
      <c r="AB591" s="167">
        <f t="shared" si="143"/>
        <v>0</v>
      </c>
      <c r="AC591" s="195">
        <f t="shared" si="136"/>
        <v>0</v>
      </c>
      <c r="AD591" s="192">
        <f t="shared" si="144"/>
        <v>0</v>
      </c>
      <c r="AE591" s="192">
        <f t="shared" si="145"/>
        <v>0</v>
      </c>
      <c r="AF591" s="192">
        <f t="shared" si="146"/>
        <v>0</v>
      </c>
    </row>
    <row r="592" spans="1:32" x14ac:dyDescent="0.25">
      <c r="A592" s="198" t="b">
        <f t="shared" si="137"/>
        <v>0</v>
      </c>
      <c r="B592" s="204"/>
      <c r="C592" s="205"/>
      <c r="D592" s="205"/>
      <c r="E592" s="205"/>
      <c r="F592" s="205"/>
      <c r="G592" s="204"/>
      <c r="H592" s="127" t="str">
        <f t="shared" si="133"/>
        <v>Agr ungültig</v>
      </c>
      <c r="I592" s="127" t="str">
        <f t="shared" si="134"/>
        <v>Agr ungültig</v>
      </c>
      <c r="J592" s="205" t="str">
        <f t="shared" si="135"/>
        <v>Agr ungültig</v>
      </c>
      <c r="K592" s="197" t="str">
        <f>IF(D_SAV!$C592&lt;=2005,"ja","nein")</f>
        <v>ja</v>
      </c>
      <c r="L592" s="204" t="str">
        <f>IFERROR(VLOOKUP(D_SAV!$B592,A_Stammdaten!$I$6:$K$105,3,FALSE),"")</f>
        <v/>
      </c>
      <c r="M592" s="208"/>
      <c r="N592" s="208"/>
      <c r="O592" s="207"/>
      <c r="P592" s="207"/>
      <c r="Q592" s="207"/>
      <c r="R592" s="207"/>
      <c r="S592" s="194">
        <f>IF(V592=0,0,IF(A_Stammdaten!$B$12-$C592&lt;0,0,SUM(D_SAV!P592:Q592)-D_SAV!R592))</f>
        <v>0</v>
      </c>
      <c r="T592" s="207"/>
      <c r="U592" s="194">
        <f t="shared" si="138"/>
        <v>0</v>
      </c>
      <c r="V592" s="240">
        <f>IF(OR($B592=0,$C592=0,$J592=0,$J592="Agr ungültig"),0,IF($J592="keine","keine",IF(A_Stammdaten!$B$12-$C592&lt;0,0,MAX(0,$J592-(A_Stammdaten!$B$12-D_SAV!$C592)))))</f>
        <v>0</v>
      </c>
      <c r="W592" s="167">
        <f t="shared" si="139"/>
        <v>0</v>
      </c>
      <c r="X592" s="167">
        <f t="shared" si="140"/>
        <v>0</v>
      </c>
      <c r="Y592" s="209">
        <v>1</v>
      </c>
      <c r="Z592" s="167">
        <f t="shared" si="141"/>
        <v>0</v>
      </c>
      <c r="AA592" s="167">
        <f t="shared" si="142"/>
        <v>0</v>
      </c>
      <c r="AB592" s="167">
        <f t="shared" si="143"/>
        <v>0</v>
      </c>
      <c r="AC592" s="195">
        <f t="shared" si="136"/>
        <v>0</v>
      </c>
      <c r="AD592" s="192">
        <f t="shared" si="144"/>
        <v>0</v>
      </c>
      <c r="AE592" s="192">
        <f t="shared" si="145"/>
        <v>0</v>
      </c>
      <c r="AF592" s="192">
        <f t="shared" si="146"/>
        <v>0</v>
      </c>
    </row>
    <row r="593" spans="1:32" x14ac:dyDescent="0.25">
      <c r="A593" s="196" t="b">
        <f t="shared" si="137"/>
        <v>0</v>
      </c>
      <c r="B593" s="201"/>
      <c r="C593" s="202"/>
      <c r="D593" s="202"/>
      <c r="E593" s="202"/>
      <c r="F593" s="202"/>
      <c r="G593" s="201"/>
      <c r="H593" s="127" t="str">
        <f t="shared" si="133"/>
        <v>Agr ungültig</v>
      </c>
      <c r="I593" s="127" t="str">
        <f t="shared" si="134"/>
        <v>Agr ungültig</v>
      </c>
      <c r="J593" s="202" t="str">
        <f t="shared" si="135"/>
        <v>Agr ungültig</v>
      </c>
      <c r="K593" s="197" t="str">
        <f>IF(D_SAV!$C593&lt;=2005,"ja","nein")</f>
        <v>ja</v>
      </c>
      <c r="L593" s="201" t="str">
        <f>IFERROR(VLOOKUP(D_SAV!$B593,A_Stammdaten!$I$6:$K$105,3,FALSE),"")</f>
        <v/>
      </c>
      <c r="M593" s="206"/>
      <c r="N593" s="206"/>
      <c r="O593" s="207"/>
      <c r="P593" s="207"/>
      <c r="Q593" s="207"/>
      <c r="R593" s="207"/>
      <c r="S593" s="194">
        <f>IF(V593=0,0,IF(A_Stammdaten!$B$12-$C593&lt;0,0,SUM(D_SAV!P593:Q593)-D_SAV!R593))</f>
        <v>0</v>
      </c>
      <c r="T593" s="207"/>
      <c r="U593" s="194">
        <f t="shared" si="138"/>
        <v>0</v>
      </c>
      <c r="V593" s="240">
        <f>IF(OR($B593=0,$C593=0,$J593=0,$J593="Agr ungültig"),0,IF($J593="keine","keine",IF(A_Stammdaten!$B$12-$C593&lt;0,0,MAX(0,$J593-(A_Stammdaten!$B$12-D_SAV!$C593)))))</f>
        <v>0</v>
      </c>
      <c r="W593" s="167">
        <f t="shared" si="139"/>
        <v>0</v>
      </c>
      <c r="X593" s="167">
        <f t="shared" si="140"/>
        <v>0</v>
      </c>
      <c r="Y593" s="209">
        <v>1</v>
      </c>
      <c r="Z593" s="167">
        <f t="shared" si="141"/>
        <v>0</v>
      </c>
      <c r="AA593" s="167">
        <f t="shared" si="142"/>
        <v>0</v>
      </c>
      <c r="AB593" s="167">
        <f t="shared" si="143"/>
        <v>0</v>
      </c>
      <c r="AC593" s="195">
        <f t="shared" si="136"/>
        <v>0</v>
      </c>
      <c r="AD593" s="192">
        <f t="shared" si="144"/>
        <v>0</v>
      </c>
      <c r="AE593" s="192">
        <f t="shared" si="145"/>
        <v>0</v>
      </c>
      <c r="AF593" s="192">
        <f t="shared" si="146"/>
        <v>0</v>
      </c>
    </row>
    <row r="594" spans="1:32" x14ac:dyDescent="0.25">
      <c r="A594" s="196" t="b">
        <f t="shared" si="137"/>
        <v>0</v>
      </c>
      <c r="B594" s="201"/>
      <c r="C594" s="202"/>
      <c r="D594" s="202"/>
      <c r="E594" s="202"/>
      <c r="F594" s="202"/>
      <c r="G594" s="201"/>
      <c r="H594" s="127" t="str">
        <f t="shared" si="133"/>
        <v>Agr ungültig</v>
      </c>
      <c r="I594" s="127" t="str">
        <f t="shared" si="134"/>
        <v>Agr ungültig</v>
      </c>
      <c r="J594" s="202" t="str">
        <f t="shared" si="135"/>
        <v>Agr ungültig</v>
      </c>
      <c r="K594" s="197" t="str">
        <f>IF(D_SAV!$C594&lt;=2005,"ja","nein")</f>
        <v>ja</v>
      </c>
      <c r="L594" s="201" t="str">
        <f>IFERROR(VLOOKUP(D_SAV!$B594,A_Stammdaten!$I$6:$K$105,3,FALSE),"")</f>
        <v/>
      </c>
      <c r="M594" s="206"/>
      <c r="N594" s="206"/>
      <c r="O594" s="207"/>
      <c r="P594" s="207"/>
      <c r="Q594" s="207"/>
      <c r="R594" s="207"/>
      <c r="S594" s="194">
        <f>IF(V594=0,0,IF(A_Stammdaten!$B$12-$C594&lt;0,0,SUM(D_SAV!P594:Q594)-D_SAV!R594))</f>
        <v>0</v>
      </c>
      <c r="T594" s="207"/>
      <c r="U594" s="194">
        <f t="shared" si="138"/>
        <v>0</v>
      </c>
      <c r="V594" s="240">
        <f>IF(OR($B594=0,$C594=0,$J594=0,$J594="Agr ungültig"),0,IF($J594="keine","keine",IF(A_Stammdaten!$B$12-$C594&lt;0,0,MAX(0,$J594-(A_Stammdaten!$B$12-D_SAV!$C594)))))</f>
        <v>0</v>
      </c>
      <c r="W594" s="167">
        <f t="shared" si="139"/>
        <v>0</v>
      </c>
      <c r="X594" s="167">
        <f t="shared" si="140"/>
        <v>0</v>
      </c>
      <c r="Y594" s="209">
        <v>1</v>
      </c>
      <c r="Z594" s="167">
        <f t="shared" si="141"/>
        <v>0</v>
      </c>
      <c r="AA594" s="167">
        <f t="shared" si="142"/>
        <v>0</v>
      </c>
      <c r="AB594" s="167">
        <f t="shared" si="143"/>
        <v>0</v>
      </c>
      <c r="AC594" s="195">
        <f t="shared" si="136"/>
        <v>0</v>
      </c>
      <c r="AD594" s="192">
        <f t="shared" si="144"/>
        <v>0</v>
      </c>
      <c r="AE594" s="192">
        <f t="shared" si="145"/>
        <v>0</v>
      </c>
      <c r="AF594" s="192">
        <f t="shared" si="146"/>
        <v>0</v>
      </c>
    </row>
    <row r="595" spans="1:32" x14ac:dyDescent="0.25">
      <c r="A595" s="198" t="b">
        <f t="shared" si="137"/>
        <v>0</v>
      </c>
      <c r="B595" s="204"/>
      <c r="C595" s="205"/>
      <c r="D595" s="205"/>
      <c r="E595" s="205"/>
      <c r="F595" s="205"/>
      <c r="G595" s="204"/>
      <c r="H595" s="127" t="str">
        <f t="shared" si="133"/>
        <v>Agr ungültig</v>
      </c>
      <c r="I595" s="127" t="str">
        <f t="shared" si="134"/>
        <v>Agr ungültig</v>
      </c>
      <c r="J595" s="205" t="str">
        <f t="shared" si="135"/>
        <v>Agr ungültig</v>
      </c>
      <c r="K595" s="197" t="str">
        <f>IF(D_SAV!$C595&lt;=2005,"ja","nein")</f>
        <v>ja</v>
      </c>
      <c r="L595" s="204" t="str">
        <f>IFERROR(VLOOKUP(D_SAV!$B595,A_Stammdaten!$I$6:$K$105,3,FALSE),"")</f>
        <v/>
      </c>
      <c r="M595" s="208"/>
      <c r="N595" s="208"/>
      <c r="O595" s="207"/>
      <c r="P595" s="207"/>
      <c r="Q595" s="207"/>
      <c r="R595" s="207"/>
      <c r="S595" s="194">
        <f>IF(V595=0,0,IF(A_Stammdaten!$B$12-$C595&lt;0,0,SUM(D_SAV!P595:Q595)-D_SAV!R595))</f>
        <v>0</v>
      </c>
      <c r="T595" s="207"/>
      <c r="U595" s="194">
        <f t="shared" si="138"/>
        <v>0</v>
      </c>
      <c r="V595" s="240">
        <f>IF(OR($B595=0,$C595=0,$J595=0,$J595="Agr ungültig"),0,IF($J595="keine","keine",IF(A_Stammdaten!$B$12-$C595&lt;0,0,MAX(0,$J595-(A_Stammdaten!$B$12-D_SAV!$C595)))))</f>
        <v>0</v>
      </c>
      <c r="W595" s="167">
        <f t="shared" si="139"/>
        <v>0</v>
      </c>
      <c r="X595" s="167">
        <f t="shared" si="140"/>
        <v>0</v>
      </c>
      <c r="Y595" s="209">
        <v>1</v>
      </c>
      <c r="Z595" s="167">
        <f t="shared" si="141"/>
        <v>0</v>
      </c>
      <c r="AA595" s="167">
        <f t="shared" si="142"/>
        <v>0</v>
      </c>
      <c r="AB595" s="167">
        <f t="shared" si="143"/>
        <v>0</v>
      </c>
      <c r="AC595" s="195">
        <f t="shared" si="136"/>
        <v>0</v>
      </c>
      <c r="AD595" s="192">
        <f t="shared" si="144"/>
        <v>0</v>
      </c>
      <c r="AE595" s="192">
        <f t="shared" si="145"/>
        <v>0</v>
      </c>
      <c r="AF595" s="192">
        <f t="shared" si="146"/>
        <v>0</v>
      </c>
    </row>
    <row r="596" spans="1:32" x14ac:dyDescent="0.25">
      <c r="A596" s="196" t="b">
        <f t="shared" si="137"/>
        <v>0</v>
      </c>
      <c r="B596" s="201"/>
      <c r="C596" s="202"/>
      <c r="D596" s="202"/>
      <c r="E596" s="202"/>
      <c r="F596" s="202"/>
      <c r="G596" s="201"/>
      <c r="H596" s="127" t="str">
        <f t="shared" si="133"/>
        <v>Agr ungültig</v>
      </c>
      <c r="I596" s="127" t="str">
        <f t="shared" si="134"/>
        <v>Agr ungültig</v>
      </c>
      <c r="J596" s="202" t="str">
        <f t="shared" si="135"/>
        <v>Agr ungültig</v>
      </c>
      <c r="K596" s="197" t="str">
        <f>IF(D_SAV!$C596&lt;=2005,"ja","nein")</f>
        <v>ja</v>
      </c>
      <c r="L596" s="201" t="str">
        <f>IFERROR(VLOOKUP(D_SAV!$B596,A_Stammdaten!$I$6:$K$105,3,FALSE),"")</f>
        <v/>
      </c>
      <c r="M596" s="206"/>
      <c r="N596" s="206"/>
      <c r="O596" s="207"/>
      <c r="P596" s="207"/>
      <c r="Q596" s="207"/>
      <c r="R596" s="207"/>
      <c r="S596" s="194">
        <f>IF(V596=0,0,IF(A_Stammdaten!$B$12-$C596&lt;0,0,SUM(D_SAV!P596:Q596)-D_SAV!R596))</f>
        <v>0</v>
      </c>
      <c r="T596" s="207"/>
      <c r="U596" s="194">
        <f t="shared" si="138"/>
        <v>0</v>
      </c>
      <c r="V596" s="240">
        <f>IF(OR($B596=0,$C596=0,$J596=0,$J596="Agr ungültig"),0,IF($J596="keine","keine",IF(A_Stammdaten!$B$12-$C596&lt;0,0,MAX(0,$J596-(A_Stammdaten!$B$12-D_SAV!$C596)))))</f>
        <v>0</v>
      </c>
      <c r="W596" s="167">
        <f t="shared" si="139"/>
        <v>0</v>
      </c>
      <c r="X596" s="167">
        <f t="shared" si="140"/>
        <v>0</v>
      </c>
      <c r="Y596" s="209">
        <v>1</v>
      </c>
      <c r="Z596" s="167">
        <f t="shared" si="141"/>
        <v>0</v>
      </c>
      <c r="AA596" s="167">
        <f t="shared" si="142"/>
        <v>0</v>
      </c>
      <c r="AB596" s="167">
        <f t="shared" si="143"/>
        <v>0</v>
      </c>
      <c r="AC596" s="195">
        <f t="shared" si="136"/>
        <v>0</v>
      </c>
      <c r="AD596" s="192">
        <f t="shared" si="144"/>
        <v>0</v>
      </c>
      <c r="AE596" s="192">
        <f t="shared" si="145"/>
        <v>0</v>
      </c>
      <c r="AF596" s="192">
        <f t="shared" si="146"/>
        <v>0</v>
      </c>
    </row>
    <row r="597" spans="1:32" x14ac:dyDescent="0.25">
      <c r="A597" s="196" t="b">
        <f t="shared" si="137"/>
        <v>0</v>
      </c>
      <c r="B597" s="201"/>
      <c r="C597" s="202"/>
      <c r="D597" s="202"/>
      <c r="E597" s="202"/>
      <c r="F597" s="202"/>
      <c r="G597" s="201"/>
      <c r="H597" s="127" t="str">
        <f t="shared" si="133"/>
        <v>Agr ungültig</v>
      </c>
      <c r="I597" s="127" t="str">
        <f t="shared" si="134"/>
        <v>Agr ungültig</v>
      </c>
      <c r="J597" s="202" t="str">
        <f t="shared" si="135"/>
        <v>Agr ungültig</v>
      </c>
      <c r="K597" s="197" t="str">
        <f>IF(D_SAV!$C597&lt;=2005,"ja","nein")</f>
        <v>ja</v>
      </c>
      <c r="L597" s="201" t="str">
        <f>IFERROR(VLOOKUP(D_SAV!$B597,A_Stammdaten!$I$6:$K$105,3,FALSE),"")</f>
        <v/>
      </c>
      <c r="M597" s="206"/>
      <c r="N597" s="206"/>
      <c r="O597" s="207"/>
      <c r="P597" s="207"/>
      <c r="Q597" s="207"/>
      <c r="R597" s="207"/>
      <c r="S597" s="194">
        <f>IF(V597=0,0,IF(A_Stammdaten!$B$12-$C597&lt;0,0,SUM(D_SAV!P597:Q597)-D_SAV!R597))</f>
        <v>0</v>
      </c>
      <c r="T597" s="207"/>
      <c r="U597" s="194">
        <f t="shared" si="138"/>
        <v>0</v>
      </c>
      <c r="V597" s="240">
        <f>IF(OR($B597=0,$C597=0,$J597=0,$J597="Agr ungültig"),0,IF($J597="keine","keine",IF(A_Stammdaten!$B$12-$C597&lt;0,0,MAX(0,$J597-(A_Stammdaten!$B$12-D_SAV!$C597)))))</f>
        <v>0</v>
      </c>
      <c r="W597" s="167">
        <f t="shared" si="139"/>
        <v>0</v>
      </c>
      <c r="X597" s="167">
        <f t="shared" si="140"/>
        <v>0</v>
      </c>
      <c r="Y597" s="209">
        <v>1</v>
      </c>
      <c r="Z597" s="167">
        <f t="shared" si="141"/>
        <v>0</v>
      </c>
      <c r="AA597" s="167">
        <f t="shared" si="142"/>
        <v>0</v>
      </c>
      <c r="AB597" s="167">
        <f t="shared" si="143"/>
        <v>0</v>
      </c>
      <c r="AC597" s="195">
        <f t="shared" si="136"/>
        <v>0</v>
      </c>
      <c r="AD597" s="192">
        <f t="shared" si="144"/>
        <v>0</v>
      </c>
      <c r="AE597" s="192">
        <f t="shared" si="145"/>
        <v>0</v>
      </c>
      <c r="AF597" s="192">
        <f t="shared" si="146"/>
        <v>0</v>
      </c>
    </row>
    <row r="598" spans="1:32" x14ac:dyDescent="0.25">
      <c r="A598" s="198" t="b">
        <f t="shared" si="137"/>
        <v>0</v>
      </c>
      <c r="B598" s="204"/>
      <c r="C598" s="205"/>
      <c r="D598" s="205"/>
      <c r="E598" s="205"/>
      <c r="F598" s="205"/>
      <c r="G598" s="204"/>
      <c r="H598" s="127" t="str">
        <f t="shared" si="133"/>
        <v>Agr ungültig</v>
      </c>
      <c r="I598" s="127" t="str">
        <f t="shared" si="134"/>
        <v>Agr ungültig</v>
      </c>
      <c r="J598" s="205" t="str">
        <f t="shared" si="135"/>
        <v>Agr ungültig</v>
      </c>
      <c r="K598" s="197" t="str">
        <f>IF(D_SAV!$C598&lt;=2005,"ja","nein")</f>
        <v>ja</v>
      </c>
      <c r="L598" s="204" t="str">
        <f>IFERROR(VLOOKUP(D_SAV!$B598,A_Stammdaten!$I$6:$K$105,3,FALSE),"")</f>
        <v/>
      </c>
      <c r="M598" s="208"/>
      <c r="N598" s="208"/>
      <c r="O598" s="207"/>
      <c r="P598" s="207"/>
      <c r="Q598" s="207"/>
      <c r="R598" s="207"/>
      <c r="S598" s="194">
        <f>IF(V598=0,0,IF(A_Stammdaten!$B$12-$C598&lt;0,0,SUM(D_SAV!P598:Q598)-D_SAV!R598))</f>
        <v>0</v>
      </c>
      <c r="T598" s="207"/>
      <c r="U598" s="194">
        <f t="shared" si="138"/>
        <v>0</v>
      </c>
      <c r="V598" s="240">
        <f>IF(OR($B598=0,$C598=0,$J598=0,$J598="Agr ungültig"),0,IF($J598="keine","keine",IF(A_Stammdaten!$B$12-$C598&lt;0,0,MAX(0,$J598-(A_Stammdaten!$B$12-D_SAV!$C598)))))</f>
        <v>0</v>
      </c>
      <c r="W598" s="167">
        <f t="shared" si="139"/>
        <v>0</v>
      </c>
      <c r="X598" s="167">
        <f t="shared" si="140"/>
        <v>0</v>
      </c>
      <c r="Y598" s="209">
        <v>1</v>
      </c>
      <c r="Z598" s="167">
        <f t="shared" si="141"/>
        <v>0</v>
      </c>
      <c r="AA598" s="167">
        <f t="shared" si="142"/>
        <v>0</v>
      </c>
      <c r="AB598" s="167">
        <f t="shared" si="143"/>
        <v>0</v>
      </c>
      <c r="AC598" s="195">
        <f t="shared" si="136"/>
        <v>0</v>
      </c>
      <c r="AD598" s="192">
        <f t="shared" si="144"/>
        <v>0</v>
      </c>
      <c r="AE598" s="192">
        <f t="shared" si="145"/>
        <v>0</v>
      </c>
      <c r="AF598" s="192">
        <f t="shared" si="146"/>
        <v>0</v>
      </c>
    </row>
    <row r="599" spans="1:32" x14ac:dyDescent="0.25">
      <c r="A599" s="196" t="b">
        <f t="shared" si="137"/>
        <v>0</v>
      </c>
      <c r="B599" s="201"/>
      <c r="C599" s="202"/>
      <c r="D599" s="202"/>
      <c r="E599" s="202"/>
      <c r="F599" s="202"/>
      <c r="G599" s="201"/>
      <c r="H599" s="127" t="str">
        <f t="shared" si="133"/>
        <v>Agr ungültig</v>
      </c>
      <c r="I599" s="127" t="str">
        <f t="shared" si="134"/>
        <v>Agr ungültig</v>
      </c>
      <c r="J599" s="202" t="str">
        <f t="shared" si="135"/>
        <v>Agr ungültig</v>
      </c>
      <c r="K599" s="197" t="str">
        <f>IF(D_SAV!$C599&lt;=2005,"ja","nein")</f>
        <v>ja</v>
      </c>
      <c r="L599" s="201" t="str">
        <f>IFERROR(VLOOKUP(D_SAV!$B599,A_Stammdaten!$I$6:$K$105,3,FALSE),"")</f>
        <v/>
      </c>
      <c r="M599" s="206"/>
      <c r="N599" s="206"/>
      <c r="O599" s="207"/>
      <c r="P599" s="207"/>
      <c r="Q599" s="207"/>
      <c r="R599" s="207"/>
      <c r="S599" s="194">
        <f>IF(V599=0,0,IF(A_Stammdaten!$B$12-$C599&lt;0,0,SUM(D_SAV!P599:Q599)-D_SAV!R599))</f>
        <v>0</v>
      </c>
      <c r="T599" s="207"/>
      <c r="U599" s="194">
        <f t="shared" si="138"/>
        <v>0</v>
      </c>
      <c r="V599" s="240">
        <f>IF(OR($B599=0,$C599=0,$J599=0,$J599="Agr ungültig"),0,IF($J599="keine","keine",IF(A_Stammdaten!$B$12-$C599&lt;0,0,MAX(0,$J599-(A_Stammdaten!$B$12-D_SAV!$C599)))))</f>
        <v>0</v>
      </c>
      <c r="W599" s="167">
        <f t="shared" si="139"/>
        <v>0</v>
      </c>
      <c r="X599" s="167">
        <f t="shared" si="140"/>
        <v>0</v>
      </c>
      <c r="Y599" s="209">
        <v>1</v>
      </c>
      <c r="Z599" s="167">
        <f t="shared" si="141"/>
        <v>0</v>
      </c>
      <c r="AA599" s="167">
        <f t="shared" si="142"/>
        <v>0</v>
      </c>
      <c r="AB599" s="167">
        <f t="shared" si="143"/>
        <v>0</v>
      </c>
      <c r="AC599" s="195">
        <f t="shared" si="136"/>
        <v>0</v>
      </c>
      <c r="AD599" s="192">
        <f t="shared" si="144"/>
        <v>0</v>
      </c>
      <c r="AE599" s="192">
        <f t="shared" si="145"/>
        <v>0</v>
      </c>
      <c r="AF599" s="192">
        <f t="shared" si="146"/>
        <v>0</v>
      </c>
    </row>
    <row r="600" spans="1:32" x14ac:dyDescent="0.25">
      <c r="A600" s="196" t="b">
        <f t="shared" si="137"/>
        <v>0</v>
      </c>
      <c r="B600" s="201"/>
      <c r="C600" s="202"/>
      <c r="D600" s="202"/>
      <c r="E600" s="202"/>
      <c r="F600" s="202"/>
      <c r="G600" s="201"/>
      <c r="H600" s="127" t="str">
        <f t="shared" si="133"/>
        <v>Agr ungültig</v>
      </c>
      <c r="I600" s="127" t="str">
        <f t="shared" si="134"/>
        <v>Agr ungültig</v>
      </c>
      <c r="J600" s="202" t="str">
        <f t="shared" si="135"/>
        <v>Agr ungültig</v>
      </c>
      <c r="K600" s="197" t="str">
        <f>IF(D_SAV!$C600&lt;=2005,"ja","nein")</f>
        <v>ja</v>
      </c>
      <c r="L600" s="201" t="str">
        <f>IFERROR(VLOOKUP(D_SAV!$B600,A_Stammdaten!$I$6:$K$105,3,FALSE),"")</f>
        <v/>
      </c>
      <c r="M600" s="206"/>
      <c r="N600" s="206"/>
      <c r="O600" s="207"/>
      <c r="P600" s="207"/>
      <c r="Q600" s="207"/>
      <c r="R600" s="207"/>
      <c r="S600" s="194">
        <f>IF(V600=0,0,IF(A_Stammdaten!$B$12-$C600&lt;0,0,SUM(D_SAV!P600:Q600)-D_SAV!R600))</f>
        <v>0</v>
      </c>
      <c r="T600" s="207"/>
      <c r="U600" s="194">
        <f t="shared" si="138"/>
        <v>0</v>
      </c>
      <c r="V600" s="240">
        <f>IF(OR($B600=0,$C600=0,$J600=0,$J600="Agr ungültig"),0,IF($J600="keine","keine",IF(A_Stammdaten!$B$12-$C600&lt;0,0,MAX(0,$J600-(A_Stammdaten!$B$12-D_SAV!$C600)))))</f>
        <v>0</v>
      </c>
      <c r="W600" s="167">
        <f t="shared" si="139"/>
        <v>0</v>
      </c>
      <c r="X600" s="167">
        <f t="shared" si="140"/>
        <v>0</v>
      </c>
      <c r="Y600" s="209">
        <v>1</v>
      </c>
      <c r="Z600" s="167">
        <f t="shared" si="141"/>
        <v>0</v>
      </c>
      <c r="AA600" s="167">
        <f t="shared" si="142"/>
        <v>0</v>
      </c>
      <c r="AB600" s="167">
        <f t="shared" si="143"/>
        <v>0</v>
      </c>
      <c r="AC600" s="195">
        <f t="shared" si="136"/>
        <v>0</v>
      </c>
      <c r="AD600" s="192">
        <f t="shared" si="144"/>
        <v>0</v>
      </c>
      <c r="AE600" s="192">
        <f t="shared" si="145"/>
        <v>0</v>
      </c>
      <c r="AF600" s="192">
        <f t="shared" si="146"/>
        <v>0</v>
      </c>
    </row>
    <row r="601" spans="1:32" x14ac:dyDescent="0.25">
      <c r="A601" s="198" t="b">
        <f t="shared" si="137"/>
        <v>0</v>
      </c>
      <c r="B601" s="204"/>
      <c r="C601" s="205"/>
      <c r="D601" s="205"/>
      <c r="E601" s="205"/>
      <c r="F601" s="205"/>
      <c r="G601" s="204"/>
      <c r="H601" s="127" t="str">
        <f t="shared" si="133"/>
        <v>Agr ungültig</v>
      </c>
      <c r="I601" s="127" t="str">
        <f t="shared" si="134"/>
        <v>Agr ungültig</v>
      </c>
      <c r="J601" s="205" t="str">
        <f t="shared" si="135"/>
        <v>Agr ungültig</v>
      </c>
      <c r="K601" s="197" t="str">
        <f>IF(D_SAV!$C601&lt;=2005,"ja","nein")</f>
        <v>ja</v>
      </c>
      <c r="L601" s="204" t="str">
        <f>IFERROR(VLOOKUP(D_SAV!$B601,A_Stammdaten!$I$6:$K$105,3,FALSE),"")</f>
        <v/>
      </c>
      <c r="M601" s="208"/>
      <c r="N601" s="208"/>
      <c r="O601" s="207"/>
      <c r="P601" s="207"/>
      <c r="Q601" s="207"/>
      <c r="R601" s="207"/>
      <c r="S601" s="194">
        <f>IF(V601=0,0,IF(A_Stammdaten!$B$12-$C601&lt;0,0,SUM(D_SAV!P601:Q601)-D_SAV!R601))</f>
        <v>0</v>
      </c>
      <c r="T601" s="207"/>
      <c r="U601" s="194">
        <f t="shared" si="138"/>
        <v>0</v>
      </c>
      <c r="V601" s="240">
        <f>IF(OR($B601=0,$C601=0,$J601=0,$J601="Agr ungültig"),0,IF($J601="keine","keine",IF(A_Stammdaten!$B$12-$C601&lt;0,0,MAX(0,$J601-(A_Stammdaten!$B$12-D_SAV!$C601)))))</f>
        <v>0</v>
      </c>
      <c r="W601" s="167">
        <f t="shared" si="139"/>
        <v>0</v>
      </c>
      <c r="X601" s="167">
        <f t="shared" si="140"/>
        <v>0</v>
      </c>
      <c r="Y601" s="209">
        <v>1</v>
      </c>
      <c r="Z601" s="167">
        <f t="shared" si="141"/>
        <v>0</v>
      </c>
      <c r="AA601" s="167">
        <f t="shared" si="142"/>
        <v>0</v>
      </c>
      <c r="AB601" s="167">
        <f t="shared" si="143"/>
        <v>0</v>
      </c>
      <c r="AC601" s="195">
        <f t="shared" si="136"/>
        <v>0</v>
      </c>
      <c r="AD601" s="192">
        <f t="shared" si="144"/>
        <v>0</v>
      </c>
      <c r="AE601" s="192">
        <f t="shared" si="145"/>
        <v>0</v>
      </c>
      <c r="AF601" s="192">
        <f t="shared" si="146"/>
        <v>0</v>
      </c>
    </row>
    <row r="602" spans="1:32" x14ac:dyDescent="0.25">
      <c r="A602" s="196" t="b">
        <f t="shared" si="137"/>
        <v>0</v>
      </c>
      <c r="B602" s="201"/>
      <c r="C602" s="202"/>
      <c r="D602" s="202"/>
      <c r="E602" s="202"/>
      <c r="F602" s="202"/>
      <c r="G602" s="201"/>
      <c r="H602" s="127" t="str">
        <f t="shared" si="133"/>
        <v>Agr ungültig</v>
      </c>
      <c r="I602" s="127" t="str">
        <f t="shared" si="134"/>
        <v>Agr ungültig</v>
      </c>
      <c r="J602" s="202" t="str">
        <f t="shared" si="135"/>
        <v>Agr ungültig</v>
      </c>
      <c r="K602" s="197" t="str">
        <f>IF(D_SAV!$C602&lt;=2005,"ja","nein")</f>
        <v>ja</v>
      </c>
      <c r="L602" s="201" t="str">
        <f>IFERROR(VLOOKUP(D_SAV!$B602,A_Stammdaten!$I$6:$K$105,3,FALSE),"")</f>
        <v/>
      </c>
      <c r="M602" s="206"/>
      <c r="N602" s="206"/>
      <c r="O602" s="207"/>
      <c r="P602" s="207"/>
      <c r="Q602" s="207"/>
      <c r="R602" s="207"/>
      <c r="S602" s="194">
        <f>IF(V602=0,0,IF(A_Stammdaten!$B$12-$C602&lt;0,0,SUM(D_SAV!P602:Q602)-D_SAV!R602))</f>
        <v>0</v>
      </c>
      <c r="T602" s="207"/>
      <c r="U602" s="194">
        <f t="shared" si="138"/>
        <v>0</v>
      </c>
      <c r="V602" s="240">
        <f>IF(OR($B602=0,$C602=0,$J602=0,$J602="Agr ungültig"),0,IF($J602="keine","keine",IF(A_Stammdaten!$B$12-$C602&lt;0,0,MAX(0,$J602-(A_Stammdaten!$B$12-D_SAV!$C602)))))</f>
        <v>0</v>
      </c>
      <c r="W602" s="167">
        <f t="shared" si="139"/>
        <v>0</v>
      </c>
      <c r="X602" s="167">
        <f t="shared" si="140"/>
        <v>0</v>
      </c>
      <c r="Y602" s="209">
        <v>1</v>
      </c>
      <c r="Z602" s="167">
        <f t="shared" si="141"/>
        <v>0</v>
      </c>
      <c r="AA602" s="167">
        <f t="shared" si="142"/>
        <v>0</v>
      </c>
      <c r="AB602" s="167">
        <f t="shared" si="143"/>
        <v>0</v>
      </c>
      <c r="AC602" s="195">
        <f t="shared" si="136"/>
        <v>0</v>
      </c>
      <c r="AD602" s="192">
        <f t="shared" si="144"/>
        <v>0</v>
      </c>
      <c r="AE602" s="192">
        <f t="shared" si="145"/>
        <v>0</v>
      </c>
      <c r="AF602" s="192">
        <f t="shared" si="146"/>
        <v>0</v>
      </c>
    </row>
    <row r="603" spans="1:32" x14ac:dyDescent="0.25">
      <c r="A603" s="196" t="b">
        <f t="shared" si="137"/>
        <v>0</v>
      </c>
      <c r="B603" s="201"/>
      <c r="C603" s="202"/>
      <c r="D603" s="202"/>
      <c r="E603" s="202"/>
      <c r="F603" s="202"/>
      <c r="G603" s="201"/>
      <c r="H603" s="127" t="str">
        <f t="shared" si="133"/>
        <v>Agr ungültig</v>
      </c>
      <c r="I603" s="127" t="str">
        <f t="shared" si="134"/>
        <v>Agr ungültig</v>
      </c>
      <c r="J603" s="202" t="str">
        <f t="shared" si="135"/>
        <v>Agr ungültig</v>
      </c>
      <c r="K603" s="197" t="str">
        <f>IF(D_SAV!$C603&lt;=2005,"ja","nein")</f>
        <v>ja</v>
      </c>
      <c r="L603" s="201" t="str">
        <f>IFERROR(VLOOKUP(D_SAV!$B603,A_Stammdaten!$I$6:$K$105,3,FALSE),"")</f>
        <v/>
      </c>
      <c r="M603" s="206"/>
      <c r="N603" s="206"/>
      <c r="O603" s="207"/>
      <c r="P603" s="207"/>
      <c r="Q603" s="207"/>
      <c r="R603" s="207"/>
      <c r="S603" s="194">
        <f>IF(V603=0,0,IF(A_Stammdaten!$B$12-$C603&lt;0,0,SUM(D_SAV!P603:Q603)-D_SAV!R603))</f>
        <v>0</v>
      </c>
      <c r="T603" s="207"/>
      <c r="U603" s="194">
        <f t="shared" si="138"/>
        <v>0</v>
      </c>
      <c r="V603" s="240">
        <f>IF(OR($B603=0,$C603=0,$J603=0,$J603="Agr ungültig"),0,IF($J603="keine","keine",IF(A_Stammdaten!$B$12-$C603&lt;0,0,MAX(0,$J603-(A_Stammdaten!$B$12-D_SAV!$C603)))))</f>
        <v>0</v>
      </c>
      <c r="W603" s="167">
        <f t="shared" si="139"/>
        <v>0</v>
      </c>
      <c r="X603" s="167">
        <f t="shared" si="140"/>
        <v>0</v>
      </c>
      <c r="Y603" s="209">
        <v>1</v>
      </c>
      <c r="Z603" s="167">
        <f t="shared" si="141"/>
        <v>0</v>
      </c>
      <c r="AA603" s="167">
        <f t="shared" si="142"/>
        <v>0</v>
      </c>
      <c r="AB603" s="167">
        <f t="shared" si="143"/>
        <v>0</v>
      </c>
      <c r="AC603" s="195">
        <f t="shared" si="136"/>
        <v>0</v>
      </c>
      <c r="AD603" s="192">
        <f t="shared" si="144"/>
        <v>0</v>
      </c>
      <c r="AE603" s="192">
        <f t="shared" si="145"/>
        <v>0</v>
      </c>
      <c r="AF603" s="192">
        <f t="shared" si="146"/>
        <v>0</v>
      </c>
    </row>
    <row r="604" spans="1:32" x14ac:dyDescent="0.25">
      <c r="A604" s="198" t="b">
        <f t="shared" si="137"/>
        <v>0</v>
      </c>
      <c r="B604" s="204"/>
      <c r="C604" s="205"/>
      <c r="D604" s="205"/>
      <c r="E604" s="205"/>
      <c r="F604" s="205"/>
      <c r="G604" s="204"/>
      <c r="H604" s="127" t="str">
        <f t="shared" si="133"/>
        <v>Agr ungültig</v>
      </c>
      <c r="I604" s="127" t="str">
        <f t="shared" si="134"/>
        <v>Agr ungültig</v>
      </c>
      <c r="J604" s="205" t="str">
        <f t="shared" si="135"/>
        <v>Agr ungültig</v>
      </c>
      <c r="K604" s="197" t="str">
        <f>IF(D_SAV!$C604&lt;=2005,"ja","nein")</f>
        <v>ja</v>
      </c>
      <c r="L604" s="204" t="str">
        <f>IFERROR(VLOOKUP(D_SAV!$B604,A_Stammdaten!$I$6:$K$105,3,FALSE),"")</f>
        <v/>
      </c>
      <c r="M604" s="208"/>
      <c r="N604" s="208"/>
      <c r="O604" s="207"/>
      <c r="P604" s="207"/>
      <c r="Q604" s="207"/>
      <c r="R604" s="207"/>
      <c r="S604" s="194">
        <f>IF(V604=0,0,IF(A_Stammdaten!$B$12-$C604&lt;0,0,SUM(D_SAV!P604:Q604)-D_SAV!R604))</f>
        <v>0</v>
      </c>
      <c r="T604" s="207"/>
      <c r="U604" s="194">
        <f t="shared" si="138"/>
        <v>0</v>
      </c>
      <c r="V604" s="240">
        <f>IF(OR($B604=0,$C604=0,$J604=0,$J604="Agr ungültig"),0,IF($J604="keine","keine",IF(A_Stammdaten!$B$12-$C604&lt;0,0,MAX(0,$J604-(A_Stammdaten!$B$12-D_SAV!$C604)))))</f>
        <v>0</v>
      </c>
      <c r="W604" s="167">
        <f t="shared" si="139"/>
        <v>0</v>
      </c>
      <c r="X604" s="167">
        <f t="shared" si="140"/>
        <v>0</v>
      </c>
      <c r="Y604" s="209">
        <v>1</v>
      </c>
      <c r="Z604" s="167">
        <f t="shared" si="141"/>
        <v>0</v>
      </c>
      <c r="AA604" s="167">
        <f t="shared" si="142"/>
        <v>0</v>
      </c>
      <c r="AB604" s="167">
        <f t="shared" si="143"/>
        <v>0</v>
      </c>
      <c r="AC604" s="195">
        <f t="shared" si="136"/>
        <v>0</v>
      </c>
      <c r="AD604" s="192">
        <f t="shared" si="144"/>
        <v>0</v>
      </c>
      <c r="AE604" s="192">
        <f t="shared" si="145"/>
        <v>0</v>
      </c>
      <c r="AF604" s="192">
        <f t="shared" si="146"/>
        <v>0</v>
      </c>
    </row>
    <row r="605" spans="1:32" x14ac:dyDescent="0.25">
      <c r="A605" s="196" t="b">
        <f t="shared" si="137"/>
        <v>0</v>
      </c>
      <c r="B605" s="201"/>
      <c r="C605" s="202"/>
      <c r="D605" s="202"/>
      <c r="E605" s="202"/>
      <c r="F605" s="202"/>
      <c r="G605" s="201"/>
      <c r="H605" s="127" t="str">
        <f t="shared" si="133"/>
        <v>Agr ungültig</v>
      </c>
      <c r="I605" s="127" t="str">
        <f t="shared" si="134"/>
        <v>Agr ungültig</v>
      </c>
      <c r="J605" s="202" t="str">
        <f t="shared" si="135"/>
        <v>Agr ungültig</v>
      </c>
      <c r="K605" s="197" t="str">
        <f>IF(D_SAV!$C605&lt;=2005,"ja","nein")</f>
        <v>ja</v>
      </c>
      <c r="L605" s="201" t="str">
        <f>IFERROR(VLOOKUP(D_SAV!$B605,A_Stammdaten!$I$6:$K$105,3,FALSE),"")</f>
        <v/>
      </c>
      <c r="M605" s="206"/>
      <c r="N605" s="206"/>
      <c r="O605" s="207"/>
      <c r="P605" s="207"/>
      <c r="Q605" s="207"/>
      <c r="R605" s="207"/>
      <c r="S605" s="194">
        <f>IF(V605=0,0,IF(A_Stammdaten!$B$12-$C605&lt;0,0,SUM(D_SAV!P605:Q605)-D_SAV!R605))</f>
        <v>0</v>
      </c>
      <c r="T605" s="207"/>
      <c r="U605" s="194">
        <f t="shared" si="138"/>
        <v>0</v>
      </c>
      <c r="V605" s="240">
        <f>IF(OR($B605=0,$C605=0,$J605=0,$J605="Agr ungültig"),0,IF($J605="keine","keine",IF(A_Stammdaten!$B$12-$C605&lt;0,0,MAX(0,$J605-(A_Stammdaten!$B$12-D_SAV!$C605)))))</f>
        <v>0</v>
      </c>
      <c r="W605" s="167">
        <f t="shared" si="139"/>
        <v>0</v>
      </c>
      <c r="X605" s="167">
        <f t="shared" si="140"/>
        <v>0</v>
      </c>
      <c r="Y605" s="209">
        <v>1</v>
      </c>
      <c r="Z605" s="167">
        <f t="shared" si="141"/>
        <v>0</v>
      </c>
      <c r="AA605" s="167">
        <f t="shared" si="142"/>
        <v>0</v>
      </c>
      <c r="AB605" s="167">
        <f t="shared" si="143"/>
        <v>0</v>
      </c>
      <c r="AC605" s="195">
        <f t="shared" si="136"/>
        <v>0</v>
      </c>
      <c r="AD605" s="192">
        <f t="shared" si="144"/>
        <v>0</v>
      </c>
      <c r="AE605" s="192">
        <f t="shared" si="145"/>
        <v>0</v>
      </c>
      <c r="AF605" s="192">
        <f t="shared" si="146"/>
        <v>0</v>
      </c>
    </row>
    <row r="606" spans="1:32" x14ac:dyDescent="0.25">
      <c r="A606" s="196" t="b">
        <f t="shared" si="137"/>
        <v>0</v>
      </c>
      <c r="B606" s="201"/>
      <c r="C606" s="202"/>
      <c r="D606" s="202"/>
      <c r="E606" s="202"/>
      <c r="F606" s="202"/>
      <c r="G606" s="201"/>
      <c r="H606" s="127" t="str">
        <f t="shared" si="133"/>
        <v>Agr ungültig</v>
      </c>
      <c r="I606" s="127" t="str">
        <f t="shared" si="134"/>
        <v>Agr ungültig</v>
      </c>
      <c r="J606" s="202" t="str">
        <f t="shared" si="135"/>
        <v>Agr ungültig</v>
      </c>
      <c r="K606" s="197" t="str">
        <f>IF(D_SAV!$C606&lt;=2005,"ja","nein")</f>
        <v>ja</v>
      </c>
      <c r="L606" s="201" t="str">
        <f>IFERROR(VLOOKUP(D_SAV!$B606,A_Stammdaten!$I$6:$K$105,3,FALSE),"")</f>
        <v/>
      </c>
      <c r="M606" s="206"/>
      <c r="N606" s="206"/>
      <c r="O606" s="207"/>
      <c r="P606" s="207"/>
      <c r="Q606" s="207"/>
      <c r="R606" s="207"/>
      <c r="S606" s="194">
        <f>IF(V606=0,0,IF(A_Stammdaten!$B$12-$C606&lt;0,0,SUM(D_SAV!P606:Q606)-D_SAV!R606))</f>
        <v>0</v>
      </c>
      <c r="T606" s="207"/>
      <c r="U606" s="194">
        <f t="shared" si="138"/>
        <v>0</v>
      </c>
      <c r="V606" s="240">
        <f>IF(OR($B606=0,$C606=0,$J606=0,$J606="Agr ungültig"),0,IF($J606="keine","keine",IF(A_Stammdaten!$B$12-$C606&lt;0,0,MAX(0,$J606-(A_Stammdaten!$B$12-D_SAV!$C606)))))</f>
        <v>0</v>
      </c>
      <c r="W606" s="167">
        <f t="shared" si="139"/>
        <v>0</v>
      </c>
      <c r="X606" s="167">
        <f t="shared" si="140"/>
        <v>0</v>
      </c>
      <c r="Y606" s="209">
        <v>1</v>
      </c>
      <c r="Z606" s="167">
        <f t="shared" si="141"/>
        <v>0</v>
      </c>
      <c r="AA606" s="167">
        <f t="shared" si="142"/>
        <v>0</v>
      </c>
      <c r="AB606" s="167">
        <f t="shared" si="143"/>
        <v>0</v>
      </c>
      <c r="AC606" s="195">
        <f t="shared" si="136"/>
        <v>0</v>
      </c>
      <c r="AD606" s="192">
        <f t="shared" si="144"/>
        <v>0</v>
      </c>
      <c r="AE606" s="192">
        <f t="shared" si="145"/>
        <v>0</v>
      </c>
      <c r="AF606" s="192">
        <f t="shared" si="146"/>
        <v>0</v>
      </c>
    </row>
    <row r="607" spans="1:32" x14ac:dyDescent="0.25">
      <c r="A607" s="198" t="b">
        <f t="shared" si="137"/>
        <v>0</v>
      </c>
      <c r="B607" s="204"/>
      <c r="C607" s="205"/>
      <c r="D607" s="205"/>
      <c r="E607" s="205"/>
      <c r="F607" s="205"/>
      <c r="G607" s="204"/>
      <c r="H607" s="127" t="str">
        <f t="shared" si="133"/>
        <v>Agr ungültig</v>
      </c>
      <c r="I607" s="127" t="str">
        <f t="shared" si="134"/>
        <v>Agr ungültig</v>
      </c>
      <c r="J607" s="205" t="str">
        <f t="shared" si="135"/>
        <v>Agr ungültig</v>
      </c>
      <c r="K607" s="197" t="str">
        <f>IF(D_SAV!$C607&lt;=2005,"ja","nein")</f>
        <v>ja</v>
      </c>
      <c r="L607" s="204" t="str">
        <f>IFERROR(VLOOKUP(D_SAV!$B607,A_Stammdaten!$I$6:$K$105,3,FALSE),"")</f>
        <v/>
      </c>
      <c r="M607" s="208"/>
      <c r="N607" s="208"/>
      <c r="O607" s="207"/>
      <c r="P607" s="207"/>
      <c r="Q607" s="207"/>
      <c r="R607" s="207"/>
      <c r="S607" s="194">
        <f>IF(V607=0,0,IF(A_Stammdaten!$B$12-$C607&lt;0,0,SUM(D_SAV!P607:Q607)-D_SAV!R607))</f>
        <v>0</v>
      </c>
      <c r="T607" s="207"/>
      <c r="U607" s="194">
        <f t="shared" si="138"/>
        <v>0</v>
      </c>
      <c r="V607" s="240">
        <f>IF(OR($B607=0,$C607=0,$J607=0,$J607="Agr ungültig"),0,IF($J607="keine","keine",IF(A_Stammdaten!$B$12-$C607&lt;0,0,MAX(0,$J607-(A_Stammdaten!$B$12-D_SAV!$C607)))))</f>
        <v>0</v>
      </c>
      <c r="W607" s="167">
        <f t="shared" si="139"/>
        <v>0</v>
      </c>
      <c r="X607" s="167">
        <f t="shared" si="140"/>
        <v>0</v>
      </c>
      <c r="Y607" s="209">
        <v>1</v>
      </c>
      <c r="Z607" s="167">
        <f t="shared" si="141"/>
        <v>0</v>
      </c>
      <c r="AA607" s="167">
        <f t="shared" si="142"/>
        <v>0</v>
      </c>
      <c r="AB607" s="167">
        <f t="shared" si="143"/>
        <v>0</v>
      </c>
      <c r="AC607" s="195">
        <f t="shared" si="136"/>
        <v>0</v>
      </c>
      <c r="AD607" s="192">
        <f t="shared" si="144"/>
        <v>0</v>
      </c>
      <c r="AE607" s="192">
        <f t="shared" si="145"/>
        <v>0</v>
      </c>
      <c r="AF607" s="192">
        <f t="shared" si="146"/>
        <v>0</v>
      </c>
    </row>
    <row r="608" spans="1:32" x14ac:dyDescent="0.25">
      <c r="A608" s="196" t="b">
        <f t="shared" si="137"/>
        <v>0</v>
      </c>
      <c r="B608" s="201"/>
      <c r="C608" s="202"/>
      <c r="D608" s="202"/>
      <c r="E608" s="202"/>
      <c r="F608" s="202"/>
      <c r="G608" s="201"/>
      <c r="H608" s="127" t="str">
        <f t="shared" si="133"/>
        <v>Agr ungültig</v>
      </c>
      <c r="I608" s="127" t="str">
        <f t="shared" si="134"/>
        <v>Agr ungültig</v>
      </c>
      <c r="J608" s="202" t="str">
        <f t="shared" si="135"/>
        <v>Agr ungültig</v>
      </c>
      <c r="K608" s="197" t="str">
        <f>IF(D_SAV!$C608&lt;=2005,"ja","nein")</f>
        <v>ja</v>
      </c>
      <c r="L608" s="201" t="str">
        <f>IFERROR(VLOOKUP(D_SAV!$B608,A_Stammdaten!$I$6:$K$105,3,FALSE),"")</f>
        <v/>
      </c>
      <c r="M608" s="206"/>
      <c r="N608" s="206"/>
      <c r="O608" s="207"/>
      <c r="P608" s="207"/>
      <c r="Q608" s="207"/>
      <c r="R608" s="207"/>
      <c r="S608" s="194">
        <f>IF(V608=0,0,IF(A_Stammdaten!$B$12-$C608&lt;0,0,SUM(D_SAV!P608:Q608)-D_SAV!R608))</f>
        <v>0</v>
      </c>
      <c r="T608" s="207"/>
      <c r="U608" s="194">
        <f t="shared" si="138"/>
        <v>0</v>
      </c>
      <c r="V608" s="240">
        <f>IF(OR($B608=0,$C608=0,$J608=0,$J608="Agr ungültig"),0,IF($J608="keine","keine",IF(A_Stammdaten!$B$12-$C608&lt;0,0,MAX(0,$J608-(A_Stammdaten!$B$12-D_SAV!$C608)))))</f>
        <v>0</v>
      </c>
      <c r="W608" s="167">
        <f t="shared" si="139"/>
        <v>0</v>
      </c>
      <c r="X608" s="167">
        <f t="shared" si="140"/>
        <v>0</v>
      </c>
      <c r="Y608" s="209">
        <v>1</v>
      </c>
      <c r="Z608" s="167">
        <f t="shared" si="141"/>
        <v>0</v>
      </c>
      <c r="AA608" s="167">
        <f t="shared" si="142"/>
        <v>0</v>
      </c>
      <c r="AB608" s="167">
        <f t="shared" si="143"/>
        <v>0</v>
      </c>
      <c r="AC608" s="195">
        <f t="shared" si="136"/>
        <v>0</v>
      </c>
      <c r="AD608" s="192">
        <f t="shared" si="144"/>
        <v>0</v>
      </c>
      <c r="AE608" s="192">
        <f t="shared" si="145"/>
        <v>0</v>
      </c>
      <c r="AF608" s="192">
        <f t="shared" si="146"/>
        <v>0</v>
      </c>
    </row>
    <row r="609" spans="1:32" x14ac:dyDescent="0.25">
      <c r="A609" s="196" t="b">
        <f t="shared" si="137"/>
        <v>0</v>
      </c>
      <c r="B609" s="201"/>
      <c r="C609" s="202"/>
      <c r="D609" s="202"/>
      <c r="E609" s="202"/>
      <c r="F609" s="202"/>
      <c r="G609" s="201"/>
      <c r="H609" s="127" t="str">
        <f t="shared" si="133"/>
        <v>Agr ungültig</v>
      </c>
      <c r="I609" s="127" t="str">
        <f t="shared" si="134"/>
        <v>Agr ungültig</v>
      </c>
      <c r="J609" s="202" t="str">
        <f t="shared" si="135"/>
        <v>Agr ungültig</v>
      </c>
      <c r="K609" s="197" t="str">
        <f>IF(D_SAV!$C609&lt;=2005,"ja","nein")</f>
        <v>ja</v>
      </c>
      <c r="L609" s="201" t="str">
        <f>IFERROR(VLOOKUP(D_SAV!$B609,A_Stammdaten!$I$6:$K$105,3,FALSE),"")</f>
        <v/>
      </c>
      <c r="M609" s="206"/>
      <c r="N609" s="206"/>
      <c r="O609" s="207"/>
      <c r="P609" s="207"/>
      <c r="Q609" s="207"/>
      <c r="R609" s="207"/>
      <c r="S609" s="194">
        <f>IF(V609=0,0,IF(A_Stammdaten!$B$12-$C609&lt;0,0,SUM(D_SAV!P609:Q609)-D_SAV!R609))</f>
        <v>0</v>
      </c>
      <c r="T609" s="207"/>
      <c r="U609" s="194">
        <f t="shared" si="138"/>
        <v>0</v>
      </c>
      <c r="V609" s="240">
        <f>IF(OR($B609=0,$C609=0,$J609=0,$J609="Agr ungültig"),0,IF($J609="keine","keine",IF(A_Stammdaten!$B$12-$C609&lt;0,0,MAX(0,$J609-(A_Stammdaten!$B$12-D_SAV!$C609)))))</f>
        <v>0</v>
      </c>
      <c r="W609" s="167">
        <f t="shared" si="139"/>
        <v>0</v>
      </c>
      <c r="X609" s="167">
        <f t="shared" si="140"/>
        <v>0</v>
      </c>
      <c r="Y609" s="209">
        <v>1</v>
      </c>
      <c r="Z609" s="167">
        <f t="shared" si="141"/>
        <v>0</v>
      </c>
      <c r="AA609" s="167">
        <f t="shared" si="142"/>
        <v>0</v>
      </c>
      <c r="AB609" s="167">
        <f t="shared" si="143"/>
        <v>0</v>
      </c>
      <c r="AC609" s="195">
        <f t="shared" si="136"/>
        <v>0</v>
      </c>
      <c r="AD609" s="192">
        <f t="shared" si="144"/>
        <v>0</v>
      </c>
      <c r="AE609" s="192">
        <f t="shared" si="145"/>
        <v>0</v>
      </c>
      <c r="AF609" s="192">
        <f t="shared" si="146"/>
        <v>0</v>
      </c>
    </row>
    <row r="610" spans="1:32" x14ac:dyDescent="0.25">
      <c r="A610" s="198" t="b">
        <f t="shared" si="137"/>
        <v>0</v>
      </c>
      <c r="B610" s="204"/>
      <c r="C610" s="205"/>
      <c r="D610" s="205"/>
      <c r="E610" s="205"/>
      <c r="F610" s="205"/>
      <c r="G610" s="204"/>
      <c r="H610" s="127" t="str">
        <f t="shared" si="133"/>
        <v>Agr ungültig</v>
      </c>
      <c r="I610" s="127" t="str">
        <f t="shared" si="134"/>
        <v>Agr ungültig</v>
      </c>
      <c r="J610" s="205" t="str">
        <f t="shared" si="135"/>
        <v>Agr ungültig</v>
      </c>
      <c r="K610" s="197" t="str">
        <f>IF(D_SAV!$C610&lt;=2005,"ja","nein")</f>
        <v>ja</v>
      </c>
      <c r="L610" s="204" t="str">
        <f>IFERROR(VLOOKUP(D_SAV!$B610,A_Stammdaten!$I$6:$K$105,3,FALSE),"")</f>
        <v/>
      </c>
      <c r="M610" s="208"/>
      <c r="N610" s="208"/>
      <c r="O610" s="207"/>
      <c r="P610" s="207"/>
      <c r="Q610" s="207"/>
      <c r="R610" s="207"/>
      <c r="S610" s="194">
        <f>IF(V610=0,0,IF(A_Stammdaten!$B$12-$C610&lt;0,0,SUM(D_SAV!P610:Q610)-D_SAV!R610))</f>
        <v>0</v>
      </c>
      <c r="T610" s="207"/>
      <c r="U610" s="194">
        <f t="shared" si="138"/>
        <v>0</v>
      </c>
      <c r="V610" s="240">
        <f>IF(OR($B610=0,$C610=0,$J610=0,$J610="Agr ungültig"),0,IF($J610="keine","keine",IF(A_Stammdaten!$B$12-$C610&lt;0,0,MAX(0,$J610-(A_Stammdaten!$B$12-D_SAV!$C610)))))</f>
        <v>0</v>
      </c>
      <c r="W610" s="167">
        <f t="shared" si="139"/>
        <v>0</v>
      </c>
      <c r="X610" s="167">
        <f t="shared" si="140"/>
        <v>0</v>
      </c>
      <c r="Y610" s="209">
        <v>1</v>
      </c>
      <c r="Z610" s="167">
        <f t="shared" si="141"/>
        <v>0</v>
      </c>
      <c r="AA610" s="167">
        <f t="shared" si="142"/>
        <v>0</v>
      </c>
      <c r="AB610" s="167">
        <f t="shared" si="143"/>
        <v>0</v>
      </c>
      <c r="AC610" s="195">
        <f t="shared" si="136"/>
        <v>0</v>
      </c>
      <c r="AD610" s="192">
        <f t="shared" si="144"/>
        <v>0</v>
      </c>
      <c r="AE610" s="192">
        <f t="shared" si="145"/>
        <v>0</v>
      </c>
      <c r="AF610" s="192">
        <f t="shared" si="146"/>
        <v>0</v>
      </c>
    </row>
    <row r="611" spans="1:32" x14ac:dyDescent="0.25">
      <c r="A611" s="196" t="b">
        <f t="shared" si="137"/>
        <v>0</v>
      </c>
      <c r="B611" s="201"/>
      <c r="C611" s="202"/>
      <c r="D611" s="202"/>
      <c r="E611" s="202"/>
      <c r="F611" s="202"/>
      <c r="G611" s="201"/>
      <c r="H611" s="127" t="str">
        <f t="shared" si="133"/>
        <v>Agr ungültig</v>
      </c>
      <c r="I611" s="127" t="str">
        <f t="shared" si="134"/>
        <v>Agr ungültig</v>
      </c>
      <c r="J611" s="202" t="str">
        <f t="shared" si="135"/>
        <v>Agr ungültig</v>
      </c>
      <c r="K611" s="197" t="str">
        <f>IF(D_SAV!$C611&lt;=2005,"ja","nein")</f>
        <v>ja</v>
      </c>
      <c r="L611" s="201" t="str">
        <f>IFERROR(VLOOKUP(D_SAV!$B611,A_Stammdaten!$I$6:$K$105,3,FALSE),"")</f>
        <v/>
      </c>
      <c r="M611" s="206"/>
      <c r="N611" s="206"/>
      <c r="O611" s="207"/>
      <c r="P611" s="207"/>
      <c r="Q611" s="207"/>
      <c r="R611" s="207"/>
      <c r="S611" s="194">
        <f>IF(V611=0,0,IF(A_Stammdaten!$B$12-$C611&lt;0,0,SUM(D_SAV!P611:Q611)-D_SAV!R611))</f>
        <v>0</v>
      </c>
      <c r="T611" s="207"/>
      <c r="U611" s="194">
        <f t="shared" si="138"/>
        <v>0</v>
      </c>
      <c r="V611" s="240">
        <f>IF(OR($B611=0,$C611=0,$J611=0,$J611="Agr ungültig"),0,IF($J611="keine","keine",IF(A_Stammdaten!$B$12-$C611&lt;0,0,MAX(0,$J611-(A_Stammdaten!$B$12-D_SAV!$C611)))))</f>
        <v>0</v>
      </c>
      <c r="W611" s="167">
        <f t="shared" si="139"/>
        <v>0</v>
      </c>
      <c r="X611" s="167">
        <f t="shared" si="140"/>
        <v>0</v>
      </c>
      <c r="Y611" s="209">
        <v>1</v>
      </c>
      <c r="Z611" s="167">
        <f t="shared" si="141"/>
        <v>0</v>
      </c>
      <c r="AA611" s="167">
        <f t="shared" si="142"/>
        <v>0</v>
      </c>
      <c r="AB611" s="167">
        <f t="shared" si="143"/>
        <v>0</v>
      </c>
      <c r="AC611" s="195">
        <f t="shared" si="136"/>
        <v>0</v>
      </c>
      <c r="AD611" s="192">
        <f t="shared" si="144"/>
        <v>0</v>
      </c>
      <c r="AE611" s="192">
        <f t="shared" si="145"/>
        <v>0</v>
      </c>
      <c r="AF611" s="192">
        <f t="shared" si="146"/>
        <v>0</v>
      </c>
    </row>
    <row r="612" spans="1:32" x14ac:dyDescent="0.25">
      <c r="A612" s="196" t="b">
        <f t="shared" si="137"/>
        <v>0</v>
      </c>
      <c r="B612" s="201"/>
      <c r="C612" s="202"/>
      <c r="D612" s="202"/>
      <c r="E612" s="202"/>
      <c r="F612" s="202"/>
      <c r="G612" s="201"/>
      <c r="H612" s="127" t="str">
        <f t="shared" si="133"/>
        <v>Agr ungültig</v>
      </c>
      <c r="I612" s="127" t="str">
        <f t="shared" si="134"/>
        <v>Agr ungültig</v>
      </c>
      <c r="J612" s="202" t="str">
        <f t="shared" si="135"/>
        <v>Agr ungültig</v>
      </c>
      <c r="K612" s="197" t="str">
        <f>IF(D_SAV!$C612&lt;=2005,"ja","nein")</f>
        <v>ja</v>
      </c>
      <c r="L612" s="201" t="str">
        <f>IFERROR(VLOOKUP(D_SAV!$B612,A_Stammdaten!$I$6:$K$105,3,FALSE),"")</f>
        <v/>
      </c>
      <c r="M612" s="206"/>
      <c r="N612" s="206"/>
      <c r="O612" s="207"/>
      <c r="P612" s="207"/>
      <c r="Q612" s="207"/>
      <c r="R612" s="207"/>
      <c r="S612" s="194">
        <f>IF(V612=0,0,IF(A_Stammdaten!$B$12-$C612&lt;0,0,SUM(D_SAV!P612:Q612)-D_SAV!R612))</f>
        <v>0</v>
      </c>
      <c r="T612" s="207"/>
      <c r="U612" s="194">
        <f t="shared" si="138"/>
        <v>0</v>
      </c>
      <c r="V612" s="240">
        <f>IF(OR($B612=0,$C612=0,$J612=0,$J612="Agr ungültig"),0,IF($J612="keine","keine",IF(A_Stammdaten!$B$12-$C612&lt;0,0,MAX(0,$J612-(A_Stammdaten!$B$12-D_SAV!$C612)))))</f>
        <v>0</v>
      </c>
      <c r="W612" s="167">
        <f t="shared" si="139"/>
        <v>0</v>
      </c>
      <c r="X612" s="167">
        <f t="shared" si="140"/>
        <v>0</v>
      </c>
      <c r="Y612" s="209">
        <v>1</v>
      </c>
      <c r="Z612" s="167">
        <f t="shared" si="141"/>
        <v>0</v>
      </c>
      <c r="AA612" s="167">
        <f t="shared" si="142"/>
        <v>0</v>
      </c>
      <c r="AB612" s="167">
        <f t="shared" si="143"/>
        <v>0</v>
      </c>
      <c r="AC612" s="195">
        <f t="shared" si="136"/>
        <v>0</v>
      </c>
      <c r="AD612" s="192">
        <f t="shared" si="144"/>
        <v>0</v>
      </c>
      <c r="AE612" s="192">
        <f t="shared" si="145"/>
        <v>0</v>
      </c>
      <c r="AF612" s="192">
        <f t="shared" si="146"/>
        <v>0</v>
      </c>
    </row>
    <row r="613" spans="1:32" x14ac:dyDescent="0.25">
      <c r="A613" s="198" t="b">
        <f t="shared" si="137"/>
        <v>0</v>
      </c>
      <c r="B613" s="204"/>
      <c r="C613" s="205"/>
      <c r="D613" s="205"/>
      <c r="E613" s="205"/>
      <c r="F613" s="205"/>
      <c r="G613" s="204"/>
      <c r="H613" s="127" t="str">
        <f t="shared" si="133"/>
        <v>Agr ungültig</v>
      </c>
      <c r="I613" s="127" t="str">
        <f t="shared" si="134"/>
        <v>Agr ungültig</v>
      </c>
      <c r="J613" s="205" t="str">
        <f t="shared" si="135"/>
        <v>Agr ungültig</v>
      </c>
      <c r="K613" s="197" t="str">
        <f>IF(D_SAV!$C613&lt;=2005,"ja","nein")</f>
        <v>ja</v>
      </c>
      <c r="L613" s="204" t="str">
        <f>IFERROR(VLOOKUP(D_SAV!$B613,A_Stammdaten!$I$6:$K$105,3,FALSE),"")</f>
        <v/>
      </c>
      <c r="M613" s="208"/>
      <c r="N613" s="208"/>
      <c r="O613" s="207"/>
      <c r="P613" s="207"/>
      <c r="Q613" s="207"/>
      <c r="R613" s="207"/>
      <c r="S613" s="194">
        <f>IF(V613=0,0,IF(A_Stammdaten!$B$12-$C613&lt;0,0,SUM(D_SAV!P613:Q613)-D_SAV!R613))</f>
        <v>0</v>
      </c>
      <c r="T613" s="207"/>
      <c r="U613" s="194">
        <f t="shared" si="138"/>
        <v>0</v>
      </c>
      <c r="V613" s="240">
        <f>IF(OR($B613=0,$C613=0,$J613=0,$J613="Agr ungültig"),0,IF($J613="keine","keine",IF(A_Stammdaten!$B$12-$C613&lt;0,0,MAX(0,$J613-(A_Stammdaten!$B$12-D_SAV!$C613)))))</f>
        <v>0</v>
      </c>
      <c r="W613" s="167">
        <f t="shared" si="139"/>
        <v>0</v>
      </c>
      <c r="X613" s="167">
        <f t="shared" si="140"/>
        <v>0</v>
      </c>
      <c r="Y613" s="209">
        <v>1</v>
      </c>
      <c r="Z613" s="167">
        <f t="shared" si="141"/>
        <v>0</v>
      </c>
      <c r="AA613" s="167">
        <f t="shared" si="142"/>
        <v>0</v>
      </c>
      <c r="AB613" s="167">
        <f t="shared" si="143"/>
        <v>0</v>
      </c>
      <c r="AC613" s="195">
        <f t="shared" si="136"/>
        <v>0</v>
      </c>
      <c r="AD613" s="192">
        <f t="shared" si="144"/>
        <v>0</v>
      </c>
      <c r="AE613" s="192">
        <f t="shared" si="145"/>
        <v>0</v>
      </c>
      <c r="AF613" s="192">
        <f t="shared" si="146"/>
        <v>0</v>
      </c>
    </row>
    <row r="614" spans="1:32" x14ac:dyDescent="0.25">
      <c r="A614" s="196" t="b">
        <f t="shared" si="137"/>
        <v>0</v>
      </c>
      <c r="B614" s="201"/>
      <c r="C614" s="202"/>
      <c r="D614" s="202"/>
      <c r="E614" s="202"/>
      <c r="F614" s="202"/>
      <c r="G614" s="201"/>
      <c r="H614" s="127" t="str">
        <f t="shared" ref="H614:H677" si="147">IFERROR(VLOOKUP($G614,AnlGrTabelle,2,FALSE),"Agr ungültig")</f>
        <v>Agr ungültig</v>
      </c>
      <c r="I614" s="127" t="str">
        <f t="shared" ref="I614:I677" si="148">IFERROR(VLOOKUP($G614,AnlGrTabelle,3,FALSE),"Agr ungültig")</f>
        <v>Agr ungültig</v>
      </c>
      <c r="J614" s="202" t="str">
        <f t="shared" ref="J614:J677" si="149">IFERROR(VLOOKUP($G614,AnlGrTabelle,4,FALSE),"Agr ungültig")</f>
        <v>Agr ungültig</v>
      </c>
      <c r="K614" s="197" t="str">
        <f>IF(D_SAV!$C614&lt;=2005,"ja","nein")</f>
        <v>ja</v>
      </c>
      <c r="L614" s="201" t="str">
        <f>IFERROR(VLOOKUP(D_SAV!$B614,A_Stammdaten!$I$6:$K$105,3,FALSE),"")</f>
        <v/>
      </c>
      <c r="M614" s="206"/>
      <c r="N614" s="206"/>
      <c r="O614" s="207"/>
      <c r="P614" s="207"/>
      <c r="Q614" s="207"/>
      <c r="R614" s="207"/>
      <c r="S614" s="194">
        <f>IF(V614=0,0,IF(A_Stammdaten!$B$12-$C614&lt;0,0,SUM(D_SAV!P614:Q614)-D_SAV!R614))</f>
        <v>0</v>
      </c>
      <c r="T614" s="207"/>
      <c r="U614" s="194">
        <f t="shared" si="138"/>
        <v>0</v>
      </c>
      <c r="V614" s="240">
        <f>IF(OR($B614=0,$C614=0,$J614=0,$J614="Agr ungültig"),0,IF($J614="keine","keine",IF(A_Stammdaten!$B$12-$C614&lt;0,0,MAX(0,$J614-(A_Stammdaten!$B$12-D_SAV!$C614)))))</f>
        <v>0</v>
      </c>
      <c r="W614" s="167">
        <f t="shared" si="139"/>
        <v>0</v>
      </c>
      <c r="X614" s="167">
        <f t="shared" si="140"/>
        <v>0</v>
      </c>
      <c r="Y614" s="209">
        <v>1</v>
      </c>
      <c r="Z614" s="167">
        <f t="shared" si="141"/>
        <v>0</v>
      </c>
      <c r="AA614" s="167">
        <f t="shared" si="142"/>
        <v>0</v>
      </c>
      <c r="AB614" s="167">
        <f t="shared" si="143"/>
        <v>0</v>
      </c>
      <c r="AC614" s="195">
        <f t="shared" ref="AC614:AC677" si="150">IFERROR(IF(VLOOKUP($G614,AnlGrTabelle,5,FALSE)="keine",1,IFERROR(VLOOKUP($C614,TNWFaktoren,VLOOKUP($G614,AnlGrTabelle,5,FALSE)+5,FALSE),0)),0)</f>
        <v>0</v>
      </c>
      <c r="AD614" s="192">
        <f t="shared" si="144"/>
        <v>0</v>
      </c>
      <c r="AE614" s="192">
        <f t="shared" si="145"/>
        <v>0</v>
      </c>
      <c r="AF614" s="192">
        <f t="shared" si="146"/>
        <v>0</v>
      </c>
    </row>
    <row r="615" spans="1:32" x14ac:dyDescent="0.25">
      <c r="A615" s="196" t="b">
        <f t="shared" si="137"/>
        <v>0</v>
      </c>
      <c r="B615" s="201"/>
      <c r="C615" s="202"/>
      <c r="D615" s="202"/>
      <c r="E615" s="202"/>
      <c r="F615" s="202"/>
      <c r="G615" s="201"/>
      <c r="H615" s="127" t="str">
        <f t="shared" si="147"/>
        <v>Agr ungültig</v>
      </c>
      <c r="I615" s="127" t="str">
        <f t="shared" si="148"/>
        <v>Agr ungültig</v>
      </c>
      <c r="J615" s="202" t="str">
        <f t="shared" si="149"/>
        <v>Agr ungültig</v>
      </c>
      <c r="K615" s="197" t="str">
        <f>IF(D_SAV!$C615&lt;=2005,"ja","nein")</f>
        <v>ja</v>
      </c>
      <c r="L615" s="201" t="str">
        <f>IFERROR(VLOOKUP(D_SAV!$B615,A_Stammdaten!$I$6:$K$105,3,FALSE),"")</f>
        <v/>
      </c>
      <c r="M615" s="206"/>
      <c r="N615" s="206"/>
      <c r="O615" s="207"/>
      <c r="P615" s="207"/>
      <c r="Q615" s="207"/>
      <c r="R615" s="207"/>
      <c r="S615" s="194">
        <f>IF(V615=0,0,IF(A_Stammdaten!$B$12-$C615&lt;0,0,SUM(D_SAV!P615:Q615)-D_SAV!R615))</f>
        <v>0</v>
      </c>
      <c r="T615" s="207"/>
      <c r="U615" s="194">
        <f t="shared" si="138"/>
        <v>0</v>
      </c>
      <c r="V615" s="240">
        <f>IF(OR($B615=0,$C615=0,$J615=0,$J615="Agr ungültig"),0,IF($J615="keine","keine",IF(A_Stammdaten!$B$12-$C615&lt;0,0,MAX(0,$J615-(A_Stammdaten!$B$12-D_SAV!$C615)))))</f>
        <v>0</v>
      </c>
      <c r="W615" s="167">
        <f t="shared" si="139"/>
        <v>0</v>
      </c>
      <c r="X615" s="167">
        <f t="shared" si="140"/>
        <v>0</v>
      </c>
      <c r="Y615" s="209">
        <v>1</v>
      </c>
      <c r="Z615" s="167">
        <f t="shared" si="141"/>
        <v>0</v>
      </c>
      <c r="AA615" s="167">
        <f t="shared" si="142"/>
        <v>0</v>
      </c>
      <c r="AB615" s="167">
        <f t="shared" si="143"/>
        <v>0</v>
      </c>
      <c r="AC615" s="195">
        <f t="shared" si="150"/>
        <v>0</v>
      </c>
      <c r="AD615" s="192">
        <f t="shared" si="144"/>
        <v>0</v>
      </c>
      <c r="AE615" s="192">
        <f t="shared" si="145"/>
        <v>0</v>
      </c>
      <c r="AF615" s="192">
        <f t="shared" si="146"/>
        <v>0</v>
      </c>
    </row>
    <row r="616" spans="1:32" x14ac:dyDescent="0.25">
      <c r="A616" s="198" t="b">
        <f t="shared" si="137"/>
        <v>0</v>
      </c>
      <c r="B616" s="204"/>
      <c r="C616" s="205"/>
      <c r="D616" s="205"/>
      <c r="E616" s="205"/>
      <c r="F616" s="205"/>
      <c r="G616" s="204"/>
      <c r="H616" s="127" t="str">
        <f t="shared" si="147"/>
        <v>Agr ungültig</v>
      </c>
      <c r="I616" s="127" t="str">
        <f t="shared" si="148"/>
        <v>Agr ungültig</v>
      </c>
      <c r="J616" s="205" t="str">
        <f t="shared" si="149"/>
        <v>Agr ungültig</v>
      </c>
      <c r="K616" s="197" t="str">
        <f>IF(D_SAV!$C616&lt;=2005,"ja","nein")</f>
        <v>ja</v>
      </c>
      <c r="L616" s="204" t="str">
        <f>IFERROR(VLOOKUP(D_SAV!$B616,A_Stammdaten!$I$6:$K$105,3,FALSE),"")</f>
        <v/>
      </c>
      <c r="M616" s="208"/>
      <c r="N616" s="208"/>
      <c r="O616" s="207"/>
      <c r="P616" s="207"/>
      <c r="Q616" s="207"/>
      <c r="R616" s="207"/>
      <c r="S616" s="194">
        <f>IF(V616=0,0,IF(A_Stammdaten!$B$12-$C616&lt;0,0,SUM(D_SAV!P616:Q616)-D_SAV!R616))</f>
        <v>0</v>
      </c>
      <c r="T616" s="207"/>
      <c r="U616" s="194">
        <f t="shared" si="138"/>
        <v>0</v>
      </c>
      <c r="V616" s="240">
        <f>IF(OR($B616=0,$C616=0,$J616=0,$J616="Agr ungültig"),0,IF($J616="keine","keine",IF(A_Stammdaten!$B$12-$C616&lt;0,0,MAX(0,$J616-(A_Stammdaten!$B$12-D_SAV!$C616)))))</f>
        <v>0</v>
      </c>
      <c r="W616" s="167">
        <f t="shared" si="139"/>
        <v>0</v>
      </c>
      <c r="X616" s="167">
        <f t="shared" si="140"/>
        <v>0</v>
      </c>
      <c r="Y616" s="209">
        <v>1</v>
      </c>
      <c r="Z616" s="167">
        <f t="shared" si="141"/>
        <v>0</v>
      </c>
      <c r="AA616" s="167">
        <f t="shared" si="142"/>
        <v>0</v>
      </c>
      <c r="AB616" s="167">
        <f t="shared" si="143"/>
        <v>0</v>
      </c>
      <c r="AC616" s="195">
        <f t="shared" si="150"/>
        <v>0</v>
      </c>
      <c r="AD616" s="192">
        <f t="shared" si="144"/>
        <v>0</v>
      </c>
      <c r="AE616" s="192">
        <f t="shared" si="145"/>
        <v>0</v>
      </c>
      <c r="AF616" s="192">
        <f t="shared" si="146"/>
        <v>0</v>
      </c>
    </row>
    <row r="617" spans="1:32" x14ac:dyDescent="0.25">
      <c r="A617" s="196" t="b">
        <f t="shared" si="137"/>
        <v>0</v>
      </c>
      <c r="B617" s="201"/>
      <c r="C617" s="202"/>
      <c r="D617" s="202"/>
      <c r="E617" s="202"/>
      <c r="F617" s="202"/>
      <c r="G617" s="201"/>
      <c r="H617" s="127" t="str">
        <f t="shared" si="147"/>
        <v>Agr ungültig</v>
      </c>
      <c r="I617" s="127" t="str">
        <f t="shared" si="148"/>
        <v>Agr ungültig</v>
      </c>
      <c r="J617" s="202" t="str">
        <f t="shared" si="149"/>
        <v>Agr ungültig</v>
      </c>
      <c r="K617" s="197" t="str">
        <f>IF(D_SAV!$C617&lt;=2005,"ja","nein")</f>
        <v>ja</v>
      </c>
      <c r="L617" s="201" t="str">
        <f>IFERROR(VLOOKUP(D_SAV!$B617,A_Stammdaten!$I$6:$K$105,3,FALSE),"")</f>
        <v/>
      </c>
      <c r="M617" s="206"/>
      <c r="N617" s="206"/>
      <c r="O617" s="207"/>
      <c r="P617" s="207"/>
      <c r="Q617" s="207"/>
      <c r="R617" s="207"/>
      <c r="S617" s="194">
        <f>IF(V617=0,0,IF(A_Stammdaten!$B$12-$C617&lt;0,0,SUM(D_SAV!P617:Q617)-D_SAV!R617))</f>
        <v>0</v>
      </c>
      <c r="T617" s="207"/>
      <c r="U617" s="194">
        <f t="shared" si="138"/>
        <v>0</v>
      </c>
      <c r="V617" s="240">
        <f>IF(OR($B617=0,$C617=0,$J617=0,$J617="Agr ungültig"),0,IF($J617="keine","keine",IF(A_Stammdaten!$B$12-$C617&lt;0,0,MAX(0,$J617-(A_Stammdaten!$B$12-D_SAV!$C617)))))</f>
        <v>0</v>
      </c>
      <c r="W617" s="167">
        <f t="shared" si="139"/>
        <v>0</v>
      </c>
      <c r="X617" s="167">
        <f t="shared" si="140"/>
        <v>0</v>
      </c>
      <c r="Y617" s="209">
        <v>1</v>
      </c>
      <c r="Z617" s="167">
        <f t="shared" si="141"/>
        <v>0</v>
      </c>
      <c r="AA617" s="167">
        <f t="shared" si="142"/>
        <v>0</v>
      </c>
      <c r="AB617" s="167">
        <f t="shared" si="143"/>
        <v>0</v>
      </c>
      <c r="AC617" s="195">
        <f t="shared" si="150"/>
        <v>0</v>
      </c>
      <c r="AD617" s="192">
        <f t="shared" si="144"/>
        <v>0</v>
      </c>
      <c r="AE617" s="192">
        <f t="shared" si="145"/>
        <v>0</v>
      </c>
      <c r="AF617" s="192">
        <f t="shared" si="146"/>
        <v>0</v>
      </c>
    </row>
    <row r="618" spans="1:32" x14ac:dyDescent="0.25">
      <c r="A618" s="196" t="b">
        <f t="shared" si="137"/>
        <v>0</v>
      </c>
      <c r="B618" s="201"/>
      <c r="C618" s="202"/>
      <c r="D618" s="202"/>
      <c r="E618" s="202"/>
      <c r="F618" s="202"/>
      <c r="G618" s="201"/>
      <c r="H618" s="127" t="str">
        <f t="shared" si="147"/>
        <v>Agr ungültig</v>
      </c>
      <c r="I618" s="127" t="str">
        <f t="shared" si="148"/>
        <v>Agr ungültig</v>
      </c>
      <c r="J618" s="202" t="str">
        <f t="shared" si="149"/>
        <v>Agr ungültig</v>
      </c>
      <c r="K618" s="197" t="str">
        <f>IF(D_SAV!$C618&lt;=2005,"ja","nein")</f>
        <v>ja</v>
      </c>
      <c r="L618" s="201" t="str">
        <f>IFERROR(VLOOKUP(D_SAV!$B618,A_Stammdaten!$I$6:$K$105,3,FALSE),"")</f>
        <v/>
      </c>
      <c r="M618" s="206"/>
      <c r="N618" s="206"/>
      <c r="O618" s="207"/>
      <c r="P618" s="207"/>
      <c r="Q618" s="207"/>
      <c r="R618" s="207"/>
      <c r="S618" s="194">
        <f>IF(V618=0,0,IF(A_Stammdaten!$B$12-$C618&lt;0,0,SUM(D_SAV!P618:Q618)-D_SAV!R618))</f>
        <v>0</v>
      </c>
      <c r="T618" s="207"/>
      <c r="U618" s="194">
        <f t="shared" si="138"/>
        <v>0</v>
      </c>
      <c r="V618" s="240">
        <f>IF(OR($B618=0,$C618=0,$J618=0,$J618="Agr ungültig"),0,IF($J618="keine","keine",IF(A_Stammdaten!$B$12-$C618&lt;0,0,MAX(0,$J618-(A_Stammdaten!$B$12-D_SAV!$C618)))))</f>
        <v>0</v>
      </c>
      <c r="W618" s="167">
        <f t="shared" si="139"/>
        <v>0</v>
      </c>
      <c r="X618" s="167">
        <f t="shared" si="140"/>
        <v>0</v>
      </c>
      <c r="Y618" s="209">
        <v>1</v>
      </c>
      <c r="Z618" s="167">
        <f t="shared" si="141"/>
        <v>0</v>
      </c>
      <c r="AA618" s="167">
        <f t="shared" si="142"/>
        <v>0</v>
      </c>
      <c r="AB618" s="167">
        <f t="shared" si="143"/>
        <v>0</v>
      </c>
      <c r="AC618" s="195">
        <f t="shared" si="150"/>
        <v>0</v>
      </c>
      <c r="AD618" s="192">
        <f t="shared" si="144"/>
        <v>0</v>
      </c>
      <c r="AE618" s="192">
        <f t="shared" si="145"/>
        <v>0</v>
      </c>
      <c r="AF618" s="192">
        <f t="shared" si="146"/>
        <v>0</v>
      </c>
    </row>
    <row r="619" spans="1:32" x14ac:dyDescent="0.25">
      <c r="A619" s="198" t="b">
        <f t="shared" si="137"/>
        <v>0</v>
      </c>
      <c r="B619" s="204"/>
      <c r="C619" s="205"/>
      <c r="D619" s="205"/>
      <c r="E619" s="205"/>
      <c r="F619" s="205"/>
      <c r="G619" s="204"/>
      <c r="H619" s="127" t="str">
        <f t="shared" si="147"/>
        <v>Agr ungültig</v>
      </c>
      <c r="I619" s="127" t="str">
        <f t="shared" si="148"/>
        <v>Agr ungültig</v>
      </c>
      <c r="J619" s="205" t="str">
        <f t="shared" si="149"/>
        <v>Agr ungültig</v>
      </c>
      <c r="K619" s="197" t="str">
        <f>IF(D_SAV!$C619&lt;=2005,"ja","nein")</f>
        <v>ja</v>
      </c>
      <c r="L619" s="204" t="str">
        <f>IFERROR(VLOOKUP(D_SAV!$B619,A_Stammdaten!$I$6:$K$105,3,FALSE),"")</f>
        <v/>
      </c>
      <c r="M619" s="208"/>
      <c r="N619" s="208"/>
      <c r="O619" s="207"/>
      <c r="P619" s="207"/>
      <c r="Q619" s="207"/>
      <c r="R619" s="207"/>
      <c r="S619" s="194">
        <f>IF(V619=0,0,IF(A_Stammdaten!$B$12-$C619&lt;0,0,SUM(D_SAV!P619:Q619)-D_SAV!R619))</f>
        <v>0</v>
      </c>
      <c r="T619" s="207"/>
      <c r="U619" s="194">
        <f t="shared" si="138"/>
        <v>0</v>
      </c>
      <c r="V619" s="240">
        <f>IF(OR($B619=0,$C619=0,$J619=0,$J619="Agr ungültig"),0,IF($J619="keine","keine",IF(A_Stammdaten!$B$12-$C619&lt;0,0,MAX(0,$J619-(A_Stammdaten!$B$12-D_SAV!$C619)))))</f>
        <v>0</v>
      </c>
      <c r="W619" s="167">
        <f t="shared" si="139"/>
        <v>0</v>
      </c>
      <c r="X619" s="167">
        <f t="shared" si="140"/>
        <v>0</v>
      </c>
      <c r="Y619" s="209">
        <v>1</v>
      </c>
      <c r="Z619" s="167">
        <f t="shared" si="141"/>
        <v>0</v>
      </c>
      <c r="AA619" s="167">
        <f t="shared" si="142"/>
        <v>0</v>
      </c>
      <c r="AB619" s="167">
        <f t="shared" si="143"/>
        <v>0</v>
      </c>
      <c r="AC619" s="195">
        <f t="shared" si="150"/>
        <v>0</v>
      </c>
      <c r="AD619" s="192">
        <f t="shared" si="144"/>
        <v>0</v>
      </c>
      <c r="AE619" s="192">
        <f t="shared" si="145"/>
        <v>0</v>
      </c>
      <c r="AF619" s="192">
        <f t="shared" si="146"/>
        <v>0</v>
      </c>
    </row>
    <row r="620" spans="1:32" x14ac:dyDescent="0.25">
      <c r="A620" s="196" t="b">
        <f t="shared" si="137"/>
        <v>0</v>
      </c>
      <c r="B620" s="201"/>
      <c r="C620" s="202"/>
      <c r="D620" s="202"/>
      <c r="E620" s="202"/>
      <c r="F620" s="202"/>
      <c r="G620" s="201"/>
      <c r="H620" s="127" t="str">
        <f t="shared" si="147"/>
        <v>Agr ungültig</v>
      </c>
      <c r="I620" s="127" t="str">
        <f t="shared" si="148"/>
        <v>Agr ungültig</v>
      </c>
      <c r="J620" s="202" t="str">
        <f t="shared" si="149"/>
        <v>Agr ungültig</v>
      </c>
      <c r="K620" s="197" t="str">
        <f>IF(D_SAV!$C620&lt;=2005,"ja","nein")</f>
        <v>ja</v>
      </c>
      <c r="L620" s="201" t="str">
        <f>IFERROR(VLOOKUP(D_SAV!$B620,A_Stammdaten!$I$6:$K$105,3,FALSE),"")</f>
        <v/>
      </c>
      <c r="M620" s="206"/>
      <c r="N620" s="206"/>
      <c r="O620" s="207"/>
      <c r="P620" s="207"/>
      <c r="Q620" s="207"/>
      <c r="R620" s="207"/>
      <c r="S620" s="194">
        <f>IF(V620=0,0,IF(A_Stammdaten!$B$12-$C620&lt;0,0,SUM(D_SAV!P620:Q620)-D_SAV!R620))</f>
        <v>0</v>
      </c>
      <c r="T620" s="207"/>
      <c r="U620" s="194">
        <f t="shared" si="138"/>
        <v>0</v>
      </c>
      <c r="V620" s="240">
        <f>IF(OR($B620=0,$C620=0,$J620=0,$J620="Agr ungültig"),0,IF($J620="keine","keine",IF(A_Stammdaten!$B$12-$C620&lt;0,0,MAX(0,$J620-(A_Stammdaten!$B$12-D_SAV!$C620)))))</f>
        <v>0</v>
      </c>
      <c r="W620" s="167">
        <f t="shared" si="139"/>
        <v>0</v>
      </c>
      <c r="X620" s="167">
        <f t="shared" si="140"/>
        <v>0</v>
      </c>
      <c r="Y620" s="209">
        <v>1</v>
      </c>
      <c r="Z620" s="167">
        <f t="shared" si="141"/>
        <v>0</v>
      </c>
      <c r="AA620" s="167">
        <f t="shared" si="142"/>
        <v>0</v>
      </c>
      <c r="AB620" s="167">
        <f t="shared" si="143"/>
        <v>0</v>
      </c>
      <c r="AC620" s="195">
        <f t="shared" si="150"/>
        <v>0</v>
      </c>
      <c r="AD620" s="192">
        <f t="shared" si="144"/>
        <v>0</v>
      </c>
      <c r="AE620" s="192">
        <f t="shared" si="145"/>
        <v>0</v>
      </c>
      <c r="AF620" s="192">
        <f t="shared" si="146"/>
        <v>0</v>
      </c>
    </row>
    <row r="621" spans="1:32" x14ac:dyDescent="0.25">
      <c r="A621" s="196" t="b">
        <f t="shared" si="137"/>
        <v>0</v>
      </c>
      <c r="B621" s="201"/>
      <c r="C621" s="202"/>
      <c r="D621" s="202"/>
      <c r="E621" s="202"/>
      <c r="F621" s="202"/>
      <c r="G621" s="201"/>
      <c r="H621" s="127" t="str">
        <f t="shared" si="147"/>
        <v>Agr ungültig</v>
      </c>
      <c r="I621" s="127" t="str">
        <f t="shared" si="148"/>
        <v>Agr ungültig</v>
      </c>
      <c r="J621" s="202" t="str">
        <f t="shared" si="149"/>
        <v>Agr ungültig</v>
      </c>
      <c r="K621" s="197" t="str">
        <f>IF(D_SAV!$C621&lt;=2005,"ja","nein")</f>
        <v>ja</v>
      </c>
      <c r="L621" s="201" t="str">
        <f>IFERROR(VLOOKUP(D_SAV!$B621,A_Stammdaten!$I$6:$K$105,3,FALSE),"")</f>
        <v/>
      </c>
      <c r="M621" s="206"/>
      <c r="N621" s="206"/>
      <c r="O621" s="207"/>
      <c r="P621" s="207"/>
      <c r="Q621" s="207"/>
      <c r="R621" s="207"/>
      <c r="S621" s="194">
        <f>IF(V621=0,0,IF(A_Stammdaten!$B$12-$C621&lt;0,0,SUM(D_SAV!P621:Q621)-D_SAV!R621))</f>
        <v>0</v>
      </c>
      <c r="T621" s="207"/>
      <c r="U621" s="194">
        <f t="shared" si="138"/>
        <v>0</v>
      </c>
      <c r="V621" s="240">
        <f>IF(OR($B621=0,$C621=0,$J621=0,$J621="Agr ungültig"),0,IF($J621="keine","keine",IF(A_Stammdaten!$B$12-$C621&lt;0,0,MAX(0,$J621-(A_Stammdaten!$B$12-D_SAV!$C621)))))</f>
        <v>0</v>
      </c>
      <c r="W621" s="167">
        <f t="shared" si="139"/>
        <v>0</v>
      </c>
      <c r="X621" s="167">
        <f t="shared" si="140"/>
        <v>0</v>
      </c>
      <c r="Y621" s="209">
        <v>1</v>
      </c>
      <c r="Z621" s="167">
        <f t="shared" si="141"/>
        <v>0</v>
      </c>
      <c r="AA621" s="167">
        <f t="shared" si="142"/>
        <v>0</v>
      </c>
      <c r="AB621" s="167">
        <f t="shared" si="143"/>
        <v>0</v>
      </c>
      <c r="AC621" s="195">
        <f t="shared" si="150"/>
        <v>0</v>
      </c>
      <c r="AD621" s="192">
        <f t="shared" si="144"/>
        <v>0</v>
      </c>
      <c r="AE621" s="192">
        <f t="shared" si="145"/>
        <v>0</v>
      </c>
      <c r="AF621" s="192">
        <f t="shared" si="146"/>
        <v>0</v>
      </c>
    </row>
    <row r="622" spans="1:32" x14ac:dyDescent="0.25">
      <c r="A622" s="198" t="b">
        <f t="shared" si="137"/>
        <v>0</v>
      </c>
      <c r="B622" s="204"/>
      <c r="C622" s="205"/>
      <c r="D622" s="205"/>
      <c r="E622" s="205"/>
      <c r="F622" s="205"/>
      <c r="G622" s="204"/>
      <c r="H622" s="127" t="str">
        <f t="shared" si="147"/>
        <v>Agr ungültig</v>
      </c>
      <c r="I622" s="127" t="str">
        <f t="shared" si="148"/>
        <v>Agr ungültig</v>
      </c>
      <c r="J622" s="205" t="str">
        <f t="shared" si="149"/>
        <v>Agr ungültig</v>
      </c>
      <c r="K622" s="197" t="str">
        <f>IF(D_SAV!$C622&lt;=2005,"ja","nein")</f>
        <v>ja</v>
      </c>
      <c r="L622" s="204" t="str">
        <f>IFERROR(VLOOKUP(D_SAV!$B622,A_Stammdaten!$I$6:$K$105,3,FALSE),"")</f>
        <v/>
      </c>
      <c r="M622" s="208"/>
      <c r="N622" s="208"/>
      <c r="O622" s="207"/>
      <c r="P622" s="207"/>
      <c r="Q622" s="207"/>
      <c r="R622" s="207"/>
      <c r="S622" s="194">
        <f>IF(V622=0,0,IF(A_Stammdaten!$B$12-$C622&lt;0,0,SUM(D_SAV!P622:Q622)-D_SAV!R622))</f>
        <v>0</v>
      </c>
      <c r="T622" s="207"/>
      <c r="U622" s="194">
        <f t="shared" si="138"/>
        <v>0</v>
      </c>
      <c r="V622" s="240">
        <f>IF(OR($B622=0,$C622=0,$J622=0,$J622="Agr ungültig"),0,IF($J622="keine","keine",IF(A_Stammdaten!$B$12-$C622&lt;0,0,MAX(0,$J622-(A_Stammdaten!$B$12-D_SAV!$C622)))))</f>
        <v>0</v>
      </c>
      <c r="W622" s="167">
        <f t="shared" si="139"/>
        <v>0</v>
      </c>
      <c r="X622" s="167">
        <f t="shared" si="140"/>
        <v>0</v>
      </c>
      <c r="Y622" s="209">
        <v>1</v>
      </c>
      <c r="Z622" s="167">
        <f t="shared" si="141"/>
        <v>0</v>
      </c>
      <c r="AA622" s="167">
        <f t="shared" si="142"/>
        <v>0</v>
      </c>
      <c r="AB622" s="167">
        <f t="shared" si="143"/>
        <v>0</v>
      </c>
      <c r="AC622" s="195">
        <f t="shared" si="150"/>
        <v>0</v>
      </c>
      <c r="AD622" s="192">
        <f t="shared" si="144"/>
        <v>0</v>
      </c>
      <c r="AE622" s="192">
        <f t="shared" si="145"/>
        <v>0</v>
      </c>
      <c r="AF622" s="192">
        <f t="shared" si="146"/>
        <v>0</v>
      </c>
    </row>
    <row r="623" spans="1:32" x14ac:dyDescent="0.25">
      <c r="A623" s="196" t="b">
        <f t="shared" si="137"/>
        <v>0</v>
      </c>
      <c r="B623" s="201"/>
      <c r="C623" s="202"/>
      <c r="D623" s="202"/>
      <c r="E623" s="202"/>
      <c r="F623" s="202"/>
      <c r="G623" s="201"/>
      <c r="H623" s="127" t="str">
        <f t="shared" si="147"/>
        <v>Agr ungültig</v>
      </c>
      <c r="I623" s="127" t="str">
        <f t="shared" si="148"/>
        <v>Agr ungültig</v>
      </c>
      <c r="J623" s="202" t="str">
        <f t="shared" si="149"/>
        <v>Agr ungültig</v>
      </c>
      <c r="K623" s="197" t="str">
        <f>IF(D_SAV!$C623&lt;=2005,"ja","nein")</f>
        <v>ja</v>
      </c>
      <c r="L623" s="201" t="str">
        <f>IFERROR(VLOOKUP(D_SAV!$B623,A_Stammdaten!$I$6:$K$105,3,FALSE),"")</f>
        <v/>
      </c>
      <c r="M623" s="206"/>
      <c r="N623" s="206"/>
      <c r="O623" s="207"/>
      <c r="P623" s="207"/>
      <c r="Q623" s="207"/>
      <c r="R623" s="207"/>
      <c r="S623" s="194">
        <f>IF(V623=0,0,IF(A_Stammdaten!$B$12-$C623&lt;0,0,SUM(D_SAV!P623:Q623)-D_SAV!R623))</f>
        <v>0</v>
      </c>
      <c r="T623" s="207"/>
      <c r="U623" s="194">
        <f t="shared" si="138"/>
        <v>0</v>
      </c>
      <c r="V623" s="240">
        <f>IF(OR($B623=0,$C623=0,$J623=0,$J623="Agr ungültig"),0,IF($J623="keine","keine",IF(A_Stammdaten!$B$12-$C623&lt;0,0,MAX(0,$J623-(A_Stammdaten!$B$12-D_SAV!$C623)))))</f>
        <v>0</v>
      </c>
      <c r="W623" s="167">
        <f t="shared" si="139"/>
        <v>0</v>
      </c>
      <c r="X623" s="167">
        <f t="shared" si="140"/>
        <v>0</v>
      </c>
      <c r="Y623" s="209">
        <v>1</v>
      </c>
      <c r="Z623" s="167">
        <f t="shared" si="141"/>
        <v>0</v>
      </c>
      <c r="AA623" s="167">
        <f t="shared" si="142"/>
        <v>0</v>
      </c>
      <c r="AB623" s="167">
        <f t="shared" si="143"/>
        <v>0</v>
      </c>
      <c r="AC623" s="195">
        <f t="shared" si="150"/>
        <v>0</v>
      </c>
      <c r="AD623" s="192">
        <f t="shared" si="144"/>
        <v>0</v>
      </c>
      <c r="AE623" s="192">
        <f t="shared" si="145"/>
        <v>0</v>
      </c>
      <c r="AF623" s="192">
        <f t="shared" si="146"/>
        <v>0</v>
      </c>
    </row>
    <row r="624" spans="1:32" x14ac:dyDescent="0.25">
      <c r="A624" s="196" t="b">
        <f t="shared" si="137"/>
        <v>0</v>
      </c>
      <c r="B624" s="201"/>
      <c r="C624" s="202"/>
      <c r="D624" s="202"/>
      <c r="E624" s="202"/>
      <c r="F624" s="202"/>
      <c r="G624" s="201"/>
      <c r="H624" s="127" t="str">
        <f t="shared" si="147"/>
        <v>Agr ungültig</v>
      </c>
      <c r="I624" s="127" t="str">
        <f t="shared" si="148"/>
        <v>Agr ungültig</v>
      </c>
      <c r="J624" s="202" t="str">
        <f t="shared" si="149"/>
        <v>Agr ungültig</v>
      </c>
      <c r="K624" s="197" t="str">
        <f>IF(D_SAV!$C624&lt;=2005,"ja","nein")</f>
        <v>ja</v>
      </c>
      <c r="L624" s="201" t="str">
        <f>IFERROR(VLOOKUP(D_SAV!$B624,A_Stammdaten!$I$6:$K$105,3,FALSE),"")</f>
        <v/>
      </c>
      <c r="M624" s="206"/>
      <c r="N624" s="206"/>
      <c r="O624" s="207"/>
      <c r="P624" s="207"/>
      <c r="Q624" s="207"/>
      <c r="R624" s="207"/>
      <c r="S624" s="194">
        <f>IF(V624=0,0,IF(A_Stammdaten!$B$12-$C624&lt;0,0,SUM(D_SAV!P624:Q624)-D_SAV!R624))</f>
        <v>0</v>
      </c>
      <c r="T624" s="207"/>
      <c r="U624" s="194">
        <f t="shared" si="138"/>
        <v>0</v>
      </c>
      <c r="V624" s="240">
        <f>IF(OR($B624=0,$C624=0,$J624=0,$J624="Agr ungültig"),0,IF($J624="keine","keine",IF(A_Stammdaten!$B$12-$C624&lt;0,0,MAX(0,$J624-(A_Stammdaten!$B$12-D_SAV!$C624)))))</f>
        <v>0</v>
      </c>
      <c r="W624" s="167">
        <f t="shared" si="139"/>
        <v>0</v>
      </c>
      <c r="X624" s="167">
        <f t="shared" si="140"/>
        <v>0</v>
      </c>
      <c r="Y624" s="209">
        <v>1</v>
      </c>
      <c r="Z624" s="167">
        <f t="shared" si="141"/>
        <v>0</v>
      </c>
      <c r="AA624" s="167">
        <f t="shared" si="142"/>
        <v>0</v>
      </c>
      <c r="AB624" s="167">
        <f t="shared" si="143"/>
        <v>0</v>
      </c>
      <c r="AC624" s="195">
        <f t="shared" si="150"/>
        <v>0</v>
      </c>
      <c r="AD624" s="192">
        <f t="shared" si="144"/>
        <v>0</v>
      </c>
      <c r="AE624" s="192">
        <f t="shared" si="145"/>
        <v>0</v>
      </c>
      <c r="AF624" s="192">
        <f t="shared" si="146"/>
        <v>0</v>
      </c>
    </row>
    <row r="625" spans="1:32" x14ac:dyDescent="0.25">
      <c r="A625" s="198" t="b">
        <f t="shared" si="137"/>
        <v>0</v>
      </c>
      <c r="B625" s="204"/>
      <c r="C625" s="205"/>
      <c r="D625" s="205"/>
      <c r="E625" s="205"/>
      <c r="F625" s="205"/>
      <c r="G625" s="204"/>
      <c r="H625" s="127" t="str">
        <f t="shared" si="147"/>
        <v>Agr ungültig</v>
      </c>
      <c r="I625" s="127" t="str">
        <f t="shared" si="148"/>
        <v>Agr ungültig</v>
      </c>
      <c r="J625" s="205" t="str">
        <f t="shared" si="149"/>
        <v>Agr ungültig</v>
      </c>
      <c r="K625" s="197" t="str">
        <f>IF(D_SAV!$C625&lt;=2005,"ja","nein")</f>
        <v>ja</v>
      </c>
      <c r="L625" s="204" t="str">
        <f>IFERROR(VLOOKUP(D_SAV!$B625,A_Stammdaten!$I$6:$K$105,3,FALSE),"")</f>
        <v/>
      </c>
      <c r="M625" s="208"/>
      <c r="N625" s="208"/>
      <c r="O625" s="207"/>
      <c r="P625" s="207"/>
      <c r="Q625" s="207"/>
      <c r="R625" s="207"/>
      <c r="S625" s="194">
        <f>IF(V625=0,0,IF(A_Stammdaten!$B$12-$C625&lt;0,0,SUM(D_SAV!P625:Q625)-D_SAV!R625))</f>
        <v>0</v>
      </c>
      <c r="T625" s="207"/>
      <c r="U625" s="194">
        <f t="shared" si="138"/>
        <v>0</v>
      </c>
      <c r="V625" s="240">
        <f>IF(OR($B625=0,$C625=0,$J625=0,$J625="Agr ungültig"),0,IF($J625="keine","keine",IF(A_Stammdaten!$B$12-$C625&lt;0,0,MAX(0,$J625-(A_Stammdaten!$B$12-D_SAV!$C625)))))</f>
        <v>0</v>
      </c>
      <c r="W625" s="167">
        <f t="shared" si="139"/>
        <v>0</v>
      </c>
      <c r="X625" s="167">
        <f t="shared" si="140"/>
        <v>0</v>
      </c>
      <c r="Y625" s="209">
        <v>1</v>
      </c>
      <c r="Z625" s="167">
        <f t="shared" si="141"/>
        <v>0</v>
      </c>
      <c r="AA625" s="167">
        <f t="shared" si="142"/>
        <v>0</v>
      </c>
      <c r="AB625" s="167">
        <f t="shared" si="143"/>
        <v>0</v>
      </c>
      <c r="AC625" s="195">
        <f t="shared" si="150"/>
        <v>0</v>
      </c>
      <c r="AD625" s="192">
        <f t="shared" si="144"/>
        <v>0</v>
      </c>
      <c r="AE625" s="192">
        <f t="shared" si="145"/>
        <v>0</v>
      </c>
      <c r="AF625" s="192">
        <f t="shared" si="146"/>
        <v>0</v>
      </c>
    </row>
    <row r="626" spans="1:32" x14ac:dyDescent="0.25">
      <c r="A626" s="196" t="b">
        <f t="shared" si="137"/>
        <v>0</v>
      </c>
      <c r="B626" s="201"/>
      <c r="C626" s="202"/>
      <c r="D626" s="202"/>
      <c r="E626" s="202"/>
      <c r="F626" s="202"/>
      <c r="G626" s="201"/>
      <c r="H626" s="127" t="str">
        <f t="shared" si="147"/>
        <v>Agr ungültig</v>
      </c>
      <c r="I626" s="127" t="str">
        <f t="shared" si="148"/>
        <v>Agr ungültig</v>
      </c>
      <c r="J626" s="202" t="str">
        <f t="shared" si="149"/>
        <v>Agr ungültig</v>
      </c>
      <c r="K626" s="197" t="str">
        <f>IF(D_SAV!$C626&lt;=2005,"ja","nein")</f>
        <v>ja</v>
      </c>
      <c r="L626" s="201" t="str">
        <f>IFERROR(VLOOKUP(D_SAV!$B626,A_Stammdaten!$I$6:$K$105,3,FALSE),"")</f>
        <v/>
      </c>
      <c r="M626" s="206"/>
      <c r="N626" s="206"/>
      <c r="O626" s="207"/>
      <c r="P626" s="207"/>
      <c r="Q626" s="207"/>
      <c r="R626" s="207"/>
      <c r="S626" s="194">
        <f>IF(V626=0,0,IF(A_Stammdaten!$B$12-$C626&lt;0,0,SUM(D_SAV!P626:Q626)-D_SAV!R626))</f>
        <v>0</v>
      </c>
      <c r="T626" s="207"/>
      <c r="U626" s="194">
        <f t="shared" si="138"/>
        <v>0</v>
      </c>
      <c r="V626" s="240">
        <f>IF(OR($B626=0,$C626=0,$J626=0,$J626="Agr ungültig"),0,IF($J626="keine","keine",IF(A_Stammdaten!$B$12-$C626&lt;0,0,MAX(0,$J626-(A_Stammdaten!$B$12-D_SAV!$C626)))))</f>
        <v>0</v>
      </c>
      <c r="W626" s="167">
        <f t="shared" si="139"/>
        <v>0</v>
      </c>
      <c r="X626" s="167">
        <f t="shared" si="140"/>
        <v>0</v>
      </c>
      <c r="Y626" s="209">
        <v>1</v>
      </c>
      <c r="Z626" s="167">
        <f t="shared" si="141"/>
        <v>0</v>
      </c>
      <c r="AA626" s="167">
        <f t="shared" si="142"/>
        <v>0</v>
      </c>
      <c r="AB626" s="167">
        <f t="shared" si="143"/>
        <v>0</v>
      </c>
      <c r="AC626" s="195">
        <f t="shared" si="150"/>
        <v>0</v>
      </c>
      <c r="AD626" s="192">
        <f t="shared" si="144"/>
        <v>0</v>
      </c>
      <c r="AE626" s="192">
        <f t="shared" si="145"/>
        <v>0</v>
      </c>
      <c r="AF626" s="192">
        <f t="shared" si="146"/>
        <v>0</v>
      </c>
    </row>
    <row r="627" spans="1:32" x14ac:dyDescent="0.25">
      <c r="A627" s="196" t="b">
        <f t="shared" si="137"/>
        <v>0</v>
      </c>
      <c r="B627" s="201"/>
      <c r="C627" s="202"/>
      <c r="D627" s="202"/>
      <c r="E627" s="202"/>
      <c r="F627" s="202"/>
      <c r="G627" s="201"/>
      <c r="H627" s="127" t="str">
        <f t="shared" si="147"/>
        <v>Agr ungültig</v>
      </c>
      <c r="I627" s="127" t="str">
        <f t="shared" si="148"/>
        <v>Agr ungültig</v>
      </c>
      <c r="J627" s="202" t="str">
        <f t="shared" si="149"/>
        <v>Agr ungültig</v>
      </c>
      <c r="K627" s="197" t="str">
        <f>IF(D_SAV!$C627&lt;=2005,"ja","nein")</f>
        <v>ja</v>
      </c>
      <c r="L627" s="201" t="str">
        <f>IFERROR(VLOOKUP(D_SAV!$B627,A_Stammdaten!$I$6:$K$105,3,FALSE),"")</f>
        <v/>
      </c>
      <c r="M627" s="206"/>
      <c r="N627" s="206"/>
      <c r="O627" s="207"/>
      <c r="P627" s="207"/>
      <c r="Q627" s="207"/>
      <c r="R627" s="207"/>
      <c r="S627" s="194">
        <f>IF(V627=0,0,IF(A_Stammdaten!$B$12-$C627&lt;0,0,SUM(D_SAV!P627:Q627)-D_SAV!R627))</f>
        <v>0</v>
      </c>
      <c r="T627" s="207"/>
      <c r="U627" s="194">
        <f t="shared" si="138"/>
        <v>0</v>
      </c>
      <c r="V627" s="240">
        <f>IF(OR($B627=0,$C627=0,$J627=0,$J627="Agr ungültig"),0,IF($J627="keine","keine",IF(A_Stammdaten!$B$12-$C627&lt;0,0,MAX(0,$J627-(A_Stammdaten!$B$12-D_SAV!$C627)))))</f>
        <v>0</v>
      </c>
      <c r="W627" s="167">
        <f t="shared" si="139"/>
        <v>0</v>
      </c>
      <c r="X627" s="167">
        <f t="shared" si="140"/>
        <v>0</v>
      </c>
      <c r="Y627" s="209">
        <v>1</v>
      </c>
      <c r="Z627" s="167">
        <f t="shared" si="141"/>
        <v>0</v>
      </c>
      <c r="AA627" s="167">
        <f t="shared" si="142"/>
        <v>0</v>
      </c>
      <c r="AB627" s="167">
        <f t="shared" si="143"/>
        <v>0</v>
      </c>
      <c r="AC627" s="195">
        <f t="shared" si="150"/>
        <v>0</v>
      </c>
      <c r="AD627" s="192">
        <f t="shared" si="144"/>
        <v>0</v>
      </c>
      <c r="AE627" s="192">
        <f t="shared" si="145"/>
        <v>0</v>
      </c>
      <c r="AF627" s="192">
        <f t="shared" si="146"/>
        <v>0</v>
      </c>
    </row>
    <row r="628" spans="1:32" x14ac:dyDescent="0.25">
      <c r="A628" s="198" t="b">
        <f t="shared" si="137"/>
        <v>0</v>
      </c>
      <c r="B628" s="204"/>
      <c r="C628" s="205"/>
      <c r="D628" s="205"/>
      <c r="E628" s="205"/>
      <c r="F628" s="205"/>
      <c r="G628" s="204"/>
      <c r="H628" s="127" t="str">
        <f t="shared" si="147"/>
        <v>Agr ungültig</v>
      </c>
      <c r="I628" s="127" t="str">
        <f t="shared" si="148"/>
        <v>Agr ungültig</v>
      </c>
      <c r="J628" s="205" t="str">
        <f t="shared" si="149"/>
        <v>Agr ungültig</v>
      </c>
      <c r="K628" s="197" t="str">
        <f>IF(D_SAV!$C628&lt;=2005,"ja","nein")</f>
        <v>ja</v>
      </c>
      <c r="L628" s="204" t="str">
        <f>IFERROR(VLOOKUP(D_SAV!$B628,A_Stammdaten!$I$6:$K$105,3,FALSE),"")</f>
        <v/>
      </c>
      <c r="M628" s="208"/>
      <c r="N628" s="208"/>
      <c r="O628" s="207"/>
      <c r="P628" s="207"/>
      <c r="Q628" s="207"/>
      <c r="R628" s="207"/>
      <c r="S628" s="194">
        <f>IF(V628=0,0,IF(A_Stammdaten!$B$12-$C628&lt;0,0,SUM(D_SAV!P628:Q628)-D_SAV!R628))</f>
        <v>0</v>
      </c>
      <c r="T628" s="207"/>
      <c r="U628" s="194">
        <f t="shared" si="138"/>
        <v>0</v>
      </c>
      <c r="V628" s="240">
        <f>IF(OR($B628=0,$C628=0,$J628=0,$J628="Agr ungültig"),0,IF($J628="keine","keine",IF(A_Stammdaten!$B$12-$C628&lt;0,0,MAX(0,$J628-(A_Stammdaten!$B$12-D_SAV!$C628)))))</f>
        <v>0</v>
      </c>
      <c r="W628" s="167">
        <f t="shared" si="139"/>
        <v>0</v>
      </c>
      <c r="X628" s="167">
        <f t="shared" si="140"/>
        <v>0</v>
      </c>
      <c r="Y628" s="209">
        <v>1</v>
      </c>
      <c r="Z628" s="167">
        <f t="shared" si="141"/>
        <v>0</v>
      </c>
      <c r="AA628" s="167">
        <f t="shared" si="142"/>
        <v>0</v>
      </c>
      <c r="AB628" s="167">
        <f t="shared" si="143"/>
        <v>0</v>
      </c>
      <c r="AC628" s="195">
        <f t="shared" si="150"/>
        <v>0</v>
      </c>
      <c r="AD628" s="192">
        <f t="shared" si="144"/>
        <v>0</v>
      </c>
      <c r="AE628" s="192">
        <f t="shared" si="145"/>
        <v>0</v>
      </c>
      <c r="AF628" s="192">
        <f t="shared" si="146"/>
        <v>0</v>
      </c>
    </row>
    <row r="629" spans="1:32" x14ac:dyDescent="0.25">
      <c r="A629" s="196" t="b">
        <f t="shared" si="137"/>
        <v>0</v>
      </c>
      <c r="B629" s="201"/>
      <c r="C629" s="202"/>
      <c r="D629" s="202"/>
      <c r="E629" s="202"/>
      <c r="F629" s="202"/>
      <c r="G629" s="201"/>
      <c r="H629" s="127" t="str">
        <f t="shared" si="147"/>
        <v>Agr ungültig</v>
      </c>
      <c r="I629" s="127" t="str">
        <f t="shared" si="148"/>
        <v>Agr ungültig</v>
      </c>
      <c r="J629" s="202" t="str">
        <f t="shared" si="149"/>
        <v>Agr ungültig</v>
      </c>
      <c r="K629" s="197" t="str">
        <f>IF(D_SAV!$C629&lt;=2005,"ja","nein")</f>
        <v>ja</v>
      </c>
      <c r="L629" s="201" t="str">
        <f>IFERROR(VLOOKUP(D_SAV!$B629,A_Stammdaten!$I$6:$K$105,3,FALSE),"")</f>
        <v/>
      </c>
      <c r="M629" s="206"/>
      <c r="N629" s="206"/>
      <c r="O629" s="207"/>
      <c r="P629" s="207"/>
      <c r="Q629" s="207"/>
      <c r="R629" s="207"/>
      <c r="S629" s="194">
        <f>IF(V629=0,0,IF(A_Stammdaten!$B$12-$C629&lt;0,0,SUM(D_SAV!P629:Q629)-D_SAV!R629))</f>
        <v>0</v>
      </c>
      <c r="T629" s="207"/>
      <c r="U629" s="194">
        <f t="shared" si="138"/>
        <v>0</v>
      </c>
      <c r="V629" s="240">
        <f>IF(OR($B629=0,$C629=0,$J629=0,$J629="Agr ungültig"),0,IF($J629="keine","keine",IF(A_Stammdaten!$B$12-$C629&lt;0,0,MAX(0,$J629-(A_Stammdaten!$B$12-D_SAV!$C629)))))</f>
        <v>0</v>
      </c>
      <c r="W629" s="167">
        <f t="shared" si="139"/>
        <v>0</v>
      </c>
      <c r="X629" s="167">
        <f t="shared" si="140"/>
        <v>0</v>
      </c>
      <c r="Y629" s="209">
        <v>1</v>
      </c>
      <c r="Z629" s="167">
        <f t="shared" si="141"/>
        <v>0</v>
      </c>
      <c r="AA629" s="167">
        <f t="shared" si="142"/>
        <v>0</v>
      </c>
      <c r="AB629" s="167">
        <f t="shared" si="143"/>
        <v>0</v>
      </c>
      <c r="AC629" s="195">
        <f t="shared" si="150"/>
        <v>0</v>
      </c>
      <c r="AD629" s="192">
        <f t="shared" si="144"/>
        <v>0</v>
      </c>
      <c r="AE629" s="192">
        <f t="shared" si="145"/>
        <v>0</v>
      </c>
      <c r="AF629" s="192">
        <f t="shared" si="146"/>
        <v>0</v>
      </c>
    </row>
    <row r="630" spans="1:32" x14ac:dyDescent="0.25">
      <c r="A630" s="196" t="b">
        <f t="shared" si="137"/>
        <v>0</v>
      </c>
      <c r="B630" s="201"/>
      <c r="C630" s="202"/>
      <c r="D630" s="202"/>
      <c r="E630" s="202"/>
      <c r="F630" s="202"/>
      <c r="G630" s="201"/>
      <c r="H630" s="127" t="str">
        <f t="shared" si="147"/>
        <v>Agr ungültig</v>
      </c>
      <c r="I630" s="127" t="str">
        <f t="shared" si="148"/>
        <v>Agr ungültig</v>
      </c>
      <c r="J630" s="202" t="str">
        <f t="shared" si="149"/>
        <v>Agr ungültig</v>
      </c>
      <c r="K630" s="197" t="str">
        <f>IF(D_SAV!$C630&lt;=2005,"ja","nein")</f>
        <v>ja</v>
      </c>
      <c r="L630" s="201" t="str">
        <f>IFERROR(VLOOKUP(D_SAV!$B630,A_Stammdaten!$I$6:$K$105,3,FALSE),"")</f>
        <v/>
      </c>
      <c r="M630" s="206"/>
      <c r="N630" s="206"/>
      <c r="O630" s="207"/>
      <c r="P630" s="207"/>
      <c r="Q630" s="207"/>
      <c r="R630" s="207"/>
      <c r="S630" s="194">
        <f>IF(V630=0,0,IF(A_Stammdaten!$B$12-$C630&lt;0,0,SUM(D_SAV!P630:Q630)-D_SAV!R630))</f>
        <v>0</v>
      </c>
      <c r="T630" s="207"/>
      <c r="U630" s="194">
        <f t="shared" si="138"/>
        <v>0</v>
      </c>
      <c r="V630" s="240">
        <f>IF(OR($B630=0,$C630=0,$J630=0,$J630="Agr ungültig"),0,IF($J630="keine","keine",IF(A_Stammdaten!$B$12-$C630&lt;0,0,MAX(0,$J630-(A_Stammdaten!$B$12-D_SAV!$C630)))))</f>
        <v>0</v>
      </c>
      <c r="W630" s="167">
        <f t="shared" si="139"/>
        <v>0</v>
      </c>
      <c r="X630" s="167">
        <f t="shared" si="140"/>
        <v>0</v>
      </c>
      <c r="Y630" s="209">
        <v>1</v>
      </c>
      <c r="Z630" s="167">
        <f t="shared" si="141"/>
        <v>0</v>
      </c>
      <c r="AA630" s="167">
        <f t="shared" si="142"/>
        <v>0</v>
      </c>
      <c r="AB630" s="167">
        <f t="shared" si="143"/>
        <v>0</v>
      </c>
      <c r="AC630" s="195">
        <f t="shared" si="150"/>
        <v>0</v>
      </c>
      <c r="AD630" s="192">
        <f t="shared" si="144"/>
        <v>0</v>
      </c>
      <c r="AE630" s="192">
        <f t="shared" si="145"/>
        <v>0</v>
      </c>
      <c r="AF630" s="192">
        <f t="shared" si="146"/>
        <v>0</v>
      </c>
    </row>
    <row r="631" spans="1:32" x14ac:dyDescent="0.25">
      <c r="A631" s="198" t="b">
        <f t="shared" si="137"/>
        <v>0</v>
      </c>
      <c r="B631" s="204"/>
      <c r="C631" s="205"/>
      <c r="D631" s="205"/>
      <c r="E631" s="205"/>
      <c r="F631" s="205"/>
      <c r="G631" s="204"/>
      <c r="H631" s="127" t="str">
        <f t="shared" si="147"/>
        <v>Agr ungültig</v>
      </c>
      <c r="I631" s="127" t="str">
        <f t="shared" si="148"/>
        <v>Agr ungültig</v>
      </c>
      <c r="J631" s="205" t="str">
        <f t="shared" si="149"/>
        <v>Agr ungültig</v>
      </c>
      <c r="K631" s="197" t="str">
        <f>IF(D_SAV!$C631&lt;=2005,"ja","nein")</f>
        <v>ja</v>
      </c>
      <c r="L631" s="204" t="str">
        <f>IFERROR(VLOOKUP(D_SAV!$B631,A_Stammdaten!$I$6:$K$105,3,FALSE),"")</f>
        <v/>
      </c>
      <c r="M631" s="208"/>
      <c r="N631" s="208"/>
      <c r="O631" s="207"/>
      <c r="P631" s="207"/>
      <c r="Q631" s="207"/>
      <c r="R631" s="207"/>
      <c r="S631" s="194">
        <f>IF(V631=0,0,IF(A_Stammdaten!$B$12-$C631&lt;0,0,SUM(D_SAV!P631:Q631)-D_SAV!R631))</f>
        <v>0</v>
      </c>
      <c r="T631" s="207"/>
      <c r="U631" s="194">
        <f t="shared" si="138"/>
        <v>0</v>
      </c>
      <c r="V631" s="240">
        <f>IF(OR($B631=0,$C631=0,$J631=0,$J631="Agr ungültig"),0,IF($J631="keine","keine",IF(A_Stammdaten!$B$12-$C631&lt;0,0,MAX(0,$J631-(A_Stammdaten!$B$12-D_SAV!$C631)))))</f>
        <v>0</v>
      </c>
      <c r="W631" s="167">
        <f t="shared" si="139"/>
        <v>0</v>
      </c>
      <c r="X631" s="167">
        <f t="shared" si="140"/>
        <v>0</v>
      </c>
      <c r="Y631" s="209">
        <v>1</v>
      </c>
      <c r="Z631" s="167">
        <f t="shared" si="141"/>
        <v>0</v>
      </c>
      <c r="AA631" s="167">
        <f t="shared" si="142"/>
        <v>0</v>
      </c>
      <c r="AB631" s="167">
        <f t="shared" si="143"/>
        <v>0</v>
      </c>
      <c r="AC631" s="195">
        <f t="shared" si="150"/>
        <v>0</v>
      </c>
      <c r="AD631" s="192">
        <f t="shared" si="144"/>
        <v>0</v>
      </c>
      <c r="AE631" s="192">
        <f t="shared" si="145"/>
        <v>0</v>
      </c>
      <c r="AF631" s="192">
        <f t="shared" si="146"/>
        <v>0</v>
      </c>
    </row>
    <row r="632" spans="1:32" x14ac:dyDescent="0.25">
      <c r="A632" s="196" t="b">
        <f t="shared" si="137"/>
        <v>0</v>
      </c>
      <c r="B632" s="201"/>
      <c r="C632" s="202"/>
      <c r="D632" s="202"/>
      <c r="E632" s="202"/>
      <c r="F632" s="202"/>
      <c r="G632" s="201"/>
      <c r="H632" s="127" t="str">
        <f t="shared" si="147"/>
        <v>Agr ungültig</v>
      </c>
      <c r="I632" s="127" t="str">
        <f t="shared" si="148"/>
        <v>Agr ungültig</v>
      </c>
      <c r="J632" s="202" t="str">
        <f t="shared" si="149"/>
        <v>Agr ungültig</v>
      </c>
      <c r="K632" s="197" t="str">
        <f>IF(D_SAV!$C632&lt;=2005,"ja","nein")</f>
        <v>ja</v>
      </c>
      <c r="L632" s="201" t="str">
        <f>IFERROR(VLOOKUP(D_SAV!$B632,A_Stammdaten!$I$6:$K$105,3,FALSE),"")</f>
        <v/>
      </c>
      <c r="M632" s="206"/>
      <c r="N632" s="206"/>
      <c r="O632" s="207"/>
      <c r="P632" s="207"/>
      <c r="Q632" s="207"/>
      <c r="R632" s="207"/>
      <c r="S632" s="194">
        <f>IF(V632=0,0,IF(A_Stammdaten!$B$12-$C632&lt;0,0,SUM(D_SAV!P632:Q632)-D_SAV!R632))</f>
        <v>0</v>
      </c>
      <c r="T632" s="207"/>
      <c r="U632" s="194">
        <f t="shared" si="138"/>
        <v>0</v>
      </c>
      <c r="V632" s="240">
        <f>IF(OR($B632=0,$C632=0,$J632=0,$J632="Agr ungültig"),0,IF($J632="keine","keine",IF(A_Stammdaten!$B$12-$C632&lt;0,0,MAX(0,$J632-(A_Stammdaten!$B$12-D_SAV!$C632)))))</f>
        <v>0</v>
      </c>
      <c r="W632" s="167">
        <f t="shared" si="139"/>
        <v>0</v>
      </c>
      <c r="X632" s="167">
        <f t="shared" si="140"/>
        <v>0</v>
      </c>
      <c r="Y632" s="209">
        <v>1</v>
      </c>
      <c r="Z632" s="167">
        <f t="shared" si="141"/>
        <v>0</v>
      </c>
      <c r="AA632" s="167">
        <f t="shared" si="142"/>
        <v>0</v>
      </c>
      <c r="AB632" s="167">
        <f t="shared" si="143"/>
        <v>0</v>
      </c>
      <c r="AC632" s="195">
        <f t="shared" si="150"/>
        <v>0</v>
      </c>
      <c r="AD632" s="192">
        <f t="shared" si="144"/>
        <v>0</v>
      </c>
      <c r="AE632" s="192">
        <f t="shared" si="145"/>
        <v>0</v>
      </c>
      <c r="AF632" s="192">
        <f t="shared" si="146"/>
        <v>0</v>
      </c>
    </row>
    <row r="633" spans="1:32" x14ac:dyDescent="0.25">
      <c r="A633" s="196" t="b">
        <f t="shared" si="137"/>
        <v>0</v>
      </c>
      <c r="B633" s="201"/>
      <c r="C633" s="202"/>
      <c r="D633" s="202"/>
      <c r="E633" s="202"/>
      <c r="F633" s="202"/>
      <c r="G633" s="201"/>
      <c r="H633" s="127" t="str">
        <f t="shared" si="147"/>
        <v>Agr ungültig</v>
      </c>
      <c r="I633" s="127" t="str">
        <f t="shared" si="148"/>
        <v>Agr ungültig</v>
      </c>
      <c r="J633" s="202" t="str">
        <f t="shared" si="149"/>
        <v>Agr ungültig</v>
      </c>
      <c r="K633" s="197" t="str">
        <f>IF(D_SAV!$C633&lt;=2005,"ja","nein")</f>
        <v>ja</v>
      </c>
      <c r="L633" s="201" t="str">
        <f>IFERROR(VLOOKUP(D_SAV!$B633,A_Stammdaten!$I$6:$K$105,3,FALSE),"")</f>
        <v/>
      </c>
      <c r="M633" s="206"/>
      <c r="N633" s="206"/>
      <c r="O633" s="207"/>
      <c r="P633" s="207"/>
      <c r="Q633" s="207"/>
      <c r="R633" s="207"/>
      <c r="S633" s="194">
        <f>IF(V633=0,0,IF(A_Stammdaten!$B$12-$C633&lt;0,0,SUM(D_SAV!P633:Q633)-D_SAV!R633))</f>
        <v>0</v>
      </c>
      <c r="T633" s="207"/>
      <c r="U633" s="194">
        <f t="shared" si="138"/>
        <v>0</v>
      </c>
      <c r="V633" s="240">
        <f>IF(OR($B633=0,$C633=0,$J633=0,$J633="Agr ungültig"),0,IF($J633="keine","keine",IF(A_Stammdaten!$B$12-$C633&lt;0,0,MAX(0,$J633-(A_Stammdaten!$B$12-D_SAV!$C633)))))</f>
        <v>0</v>
      </c>
      <c r="W633" s="167">
        <f t="shared" si="139"/>
        <v>0</v>
      </c>
      <c r="X633" s="167">
        <f t="shared" si="140"/>
        <v>0</v>
      </c>
      <c r="Y633" s="209">
        <v>1</v>
      </c>
      <c r="Z633" s="167">
        <f t="shared" si="141"/>
        <v>0</v>
      </c>
      <c r="AA633" s="167">
        <f t="shared" si="142"/>
        <v>0</v>
      </c>
      <c r="AB633" s="167">
        <f t="shared" si="143"/>
        <v>0</v>
      </c>
      <c r="AC633" s="195">
        <f t="shared" si="150"/>
        <v>0</v>
      </c>
      <c r="AD633" s="192">
        <f t="shared" si="144"/>
        <v>0</v>
      </c>
      <c r="AE633" s="192">
        <f t="shared" si="145"/>
        <v>0</v>
      </c>
      <c r="AF633" s="192">
        <f t="shared" si="146"/>
        <v>0</v>
      </c>
    </row>
    <row r="634" spans="1:32" x14ac:dyDescent="0.25">
      <c r="A634" s="198" t="b">
        <f t="shared" si="137"/>
        <v>0</v>
      </c>
      <c r="B634" s="204"/>
      <c r="C634" s="205"/>
      <c r="D634" s="205"/>
      <c r="E634" s="205"/>
      <c r="F634" s="205"/>
      <c r="G634" s="204"/>
      <c r="H634" s="127" t="str">
        <f t="shared" si="147"/>
        <v>Agr ungültig</v>
      </c>
      <c r="I634" s="127" t="str">
        <f t="shared" si="148"/>
        <v>Agr ungültig</v>
      </c>
      <c r="J634" s="205" t="str">
        <f t="shared" si="149"/>
        <v>Agr ungültig</v>
      </c>
      <c r="K634" s="197" t="str">
        <f>IF(D_SAV!$C634&lt;=2005,"ja","nein")</f>
        <v>ja</v>
      </c>
      <c r="L634" s="204" t="str">
        <f>IFERROR(VLOOKUP(D_SAV!$B634,A_Stammdaten!$I$6:$K$105,3,FALSE),"")</f>
        <v/>
      </c>
      <c r="M634" s="208"/>
      <c r="N634" s="208"/>
      <c r="O634" s="207"/>
      <c r="P634" s="207"/>
      <c r="Q634" s="207"/>
      <c r="R634" s="207"/>
      <c r="S634" s="194">
        <f>IF(V634=0,0,IF(A_Stammdaten!$B$12-$C634&lt;0,0,SUM(D_SAV!P634:Q634)-D_SAV!R634))</f>
        <v>0</v>
      </c>
      <c r="T634" s="207"/>
      <c r="U634" s="194">
        <f t="shared" si="138"/>
        <v>0</v>
      </c>
      <c r="V634" s="240">
        <f>IF(OR($B634=0,$C634=0,$J634=0,$J634="Agr ungültig"),0,IF($J634="keine","keine",IF(A_Stammdaten!$B$12-$C634&lt;0,0,MAX(0,$J634-(A_Stammdaten!$B$12-D_SAV!$C634)))))</f>
        <v>0</v>
      </c>
      <c r="W634" s="167">
        <f t="shared" si="139"/>
        <v>0</v>
      </c>
      <c r="X634" s="167">
        <f t="shared" si="140"/>
        <v>0</v>
      </c>
      <c r="Y634" s="209">
        <v>1</v>
      </c>
      <c r="Z634" s="167">
        <f t="shared" si="141"/>
        <v>0</v>
      </c>
      <c r="AA634" s="167">
        <f t="shared" si="142"/>
        <v>0</v>
      </c>
      <c r="AB634" s="167">
        <f t="shared" si="143"/>
        <v>0</v>
      </c>
      <c r="AC634" s="195">
        <f t="shared" si="150"/>
        <v>0</v>
      </c>
      <c r="AD634" s="192">
        <f t="shared" si="144"/>
        <v>0</v>
      </c>
      <c r="AE634" s="192">
        <f t="shared" si="145"/>
        <v>0</v>
      </c>
      <c r="AF634" s="192">
        <f t="shared" si="146"/>
        <v>0</v>
      </c>
    </row>
    <row r="635" spans="1:32" x14ac:dyDescent="0.25">
      <c r="A635" s="196" t="b">
        <f t="shared" ref="A635:A698" si="151">IF(AND(B635&lt;&gt;0,C635&lt;&gt;0),IF(D635&lt;&gt;0,CONCATENATE(B635,"-",C635,"-",D635),CONCATENATE(B635,"-",C635)))</f>
        <v>0</v>
      </c>
      <c r="B635" s="201"/>
      <c r="C635" s="202"/>
      <c r="D635" s="202"/>
      <c r="E635" s="202"/>
      <c r="F635" s="202"/>
      <c r="G635" s="201"/>
      <c r="H635" s="127" t="str">
        <f t="shared" si="147"/>
        <v>Agr ungültig</v>
      </c>
      <c r="I635" s="127" t="str">
        <f t="shared" si="148"/>
        <v>Agr ungültig</v>
      </c>
      <c r="J635" s="202" t="str">
        <f t="shared" si="149"/>
        <v>Agr ungültig</v>
      </c>
      <c r="K635" s="197" t="str">
        <f>IF(D_SAV!$C635&lt;=2005,"ja","nein")</f>
        <v>ja</v>
      </c>
      <c r="L635" s="201" t="str">
        <f>IFERROR(VLOOKUP(D_SAV!$B635,A_Stammdaten!$I$6:$K$105,3,FALSE),"")</f>
        <v/>
      </c>
      <c r="M635" s="206"/>
      <c r="N635" s="206"/>
      <c r="O635" s="207"/>
      <c r="P635" s="207"/>
      <c r="Q635" s="207"/>
      <c r="R635" s="207"/>
      <c r="S635" s="194">
        <f>IF(V635=0,0,IF(A_Stammdaten!$B$12-$C635&lt;0,0,SUM(D_SAV!P635:Q635)-D_SAV!R635))</f>
        <v>0</v>
      </c>
      <c r="T635" s="207"/>
      <c r="U635" s="194">
        <f t="shared" ref="U635:U698" si="152">IF(OR(G635="Anlagen im Bau/geleistete Anzahlungen des Sachanlagevermögens",G635="geleistete Anzahlungen des immateriellen Vermögens"),S635,S635+T635)</f>
        <v>0</v>
      </c>
      <c r="V635" s="240">
        <f>IF(OR($B635=0,$C635=0,$J635=0,$J635="Agr ungültig"),0,IF($J635="keine","keine",IF(A_Stammdaten!$B$12-$C635&lt;0,0,MAX(0,$J635-(A_Stammdaten!$B$12-D_SAV!$C635)))))</f>
        <v>0</v>
      </c>
      <c r="W635" s="167">
        <f t="shared" ref="W635:W698" si="153">IF(G635="Anlagen im Bau/geleistete Anzahlungen des Sachanlagevermögens",0,S635+T635-X635)</f>
        <v>0</v>
      </c>
      <c r="X635" s="167">
        <f t="shared" ref="X635:X698" si="154">IF(V635=0,0,IF(V635="keine",S635+T635,(S635+T635)/V635*(V635-1)))</f>
        <v>0</v>
      </c>
      <c r="Y635" s="209">
        <v>1</v>
      </c>
      <c r="Z635" s="167">
        <f t="shared" ref="Z635:Z698" si="155">S635*Y635</f>
        <v>0</v>
      </c>
      <c r="AA635" s="167">
        <f t="shared" ref="AA635:AA698" si="156">W635*Y635</f>
        <v>0</v>
      </c>
      <c r="AB635" s="167">
        <f t="shared" ref="AB635:AB698" si="157">X635*Y635</f>
        <v>0</v>
      </c>
      <c r="AC635" s="195">
        <f t="shared" si="150"/>
        <v>0</v>
      </c>
      <c r="AD635" s="192">
        <f t="shared" ref="AD635:AD698" si="158">$AC635*Z635</f>
        <v>0</v>
      </c>
      <c r="AE635" s="192">
        <f t="shared" ref="AE635:AE698" si="159">$AC635*AA635</f>
        <v>0</v>
      </c>
      <c r="AF635" s="192">
        <f t="shared" ref="AF635:AF698" si="160">$AC635*AB635</f>
        <v>0</v>
      </c>
    </row>
    <row r="636" spans="1:32" x14ac:dyDescent="0.25">
      <c r="A636" s="196" t="b">
        <f t="shared" si="151"/>
        <v>0</v>
      </c>
      <c r="B636" s="201"/>
      <c r="C636" s="202"/>
      <c r="D636" s="202"/>
      <c r="E636" s="202"/>
      <c r="F636" s="202"/>
      <c r="G636" s="201"/>
      <c r="H636" s="127" t="str">
        <f t="shared" si="147"/>
        <v>Agr ungültig</v>
      </c>
      <c r="I636" s="127" t="str">
        <f t="shared" si="148"/>
        <v>Agr ungültig</v>
      </c>
      <c r="J636" s="202" t="str">
        <f t="shared" si="149"/>
        <v>Agr ungültig</v>
      </c>
      <c r="K636" s="197" t="str">
        <f>IF(D_SAV!$C636&lt;=2005,"ja","nein")</f>
        <v>ja</v>
      </c>
      <c r="L636" s="201" t="str">
        <f>IFERROR(VLOOKUP(D_SAV!$B636,A_Stammdaten!$I$6:$K$105,3,FALSE),"")</f>
        <v/>
      </c>
      <c r="M636" s="206"/>
      <c r="N636" s="206"/>
      <c r="O636" s="207"/>
      <c r="P636" s="207"/>
      <c r="Q636" s="207"/>
      <c r="R636" s="207"/>
      <c r="S636" s="194">
        <f>IF(V636=0,0,IF(A_Stammdaten!$B$12-$C636&lt;0,0,SUM(D_SAV!P636:Q636)-D_SAV!R636))</f>
        <v>0</v>
      </c>
      <c r="T636" s="207"/>
      <c r="U636" s="194">
        <f t="shared" si="152"/>
        <v>0</v>
      </c>
      <c r="V636" s="240">
        <f>IF(OR($B636=0,$C636=0,$J636=0,$J636="Agr ungültig"),0,IF($J636="keine","keine",IF(A_Stammdaten!$B$12-$C636&lt;0,0,MAX(0,$J636-(A_Stammdaten!$B$12-D_SAV!$C636)))))</f>
        <v>0</v>
      </c>
      <c r="W636" s="167">
        <f t="shared" si="153"/>
        <v>0</v>
      </c>
      <c r="X636" s="167">
        <f t="shared" si="154"/>
        <v>0</v>
      </c>
      <c r="Y636" s="209">
        <v>1</v>
      </c>
      <c r="Z636" s="167">
        <f t="shared" si="155"/>
        <v>0</v>
      </c>
      <c r="AA636" s="167">
        <f t="shared" si="156"/>
        <v>0</v>
      </c>
      <c r="AB636" s="167">
        <f t="shared" si="157"/>
        <v>0</v>
      </c>
      <c r="AC636" s="195">
        <f t="shared" si="150"/>
        <v>0</v>
      </c>
      <c r="AD636" s="192">
        <f t="shared" si="158"/>
        <v>0</v>
      </c>
      <c r="AE636" s="192">
        <f t="shared" si="159"/>
        <v>0</v>
      </c>
      <c r="AF636" s="192">
        <f t="shared" si="160"/>
        <v>0</v>
      </c>
    </row>
    <row r="637" spans="1:32" x14ac:dyDescent="0.25">
      <c r="A637" s="198" t="b">
        <f t="shared" si="151"/>
        <v>0</v>
      </c>
      <c r="B637" s="204"/>
      <c r="C637" s="205"/>
      <c r="D637" s="205"/>
      <c r="E637" s="205"/>
      <c r="F637" s="205"/>
      <c r="G637" s="204"/>
      <c r="H637" s="127" t="str">
        <f t="shared" si="147"/>
        <v>Agr ungültig</v>
      </c>
      <c r="I637" s="127" t="str">
        <f t="shared" si="148"/>
        <v>Agr ungültig</v>
      </c>
      <c r="J637" s="205" t="str">
        <f t="shared" si="149"/>
        <v>Agr ungültig</v>
      </c>
      <c r="K637" s="197" t="str">
        <f>IF(D_SAV!$C637&lt;=2005,"ja","nein")</f>
        <v>ja</v>
      </c>
      <c r="L637" s="204" t="str">
        <f>IFERROR(VLOOKUP(D_SAV!$B637,A_Stammdaten!$I$6:$K$105,3,FALSE),"")</f>
        <v/>
      </c>
      <c r="M637" s="208"/>
      <c r="N637" s="208"/>
      <c r="O637" s="207"/>
      <c r="P637" s="207"/>
      <c r="Q637" s="207"/>
      <c r="R637" s="207"/>
      <c r="S637" s="194">
        <f>IF(V637=0,0,IF(A_Stammdaten!$B$12-$C637&lt;0,0,SUM(D_SAV!P637:Q637)-D_SAV!R637))</f>
        <v>0</v>
      </c>
      <c r="T637" s="207"/>
      <c r="U637" s="194">
        <f t="shared" si="152"/>
        <v>0</v>
      </c>
      <c r="V637" s="240">
        <f>IF(OR($B637=0,$C637=0,$J637=0,$J637="Agr ungültig"),0,IF($J637="keine","keine",IF(A_Stammdaten!$B$12-$C637&lt;0,0,MAX(0,$J637-(A_Stammdaten!$B$12-D_SAV!$C637)))))</f>
        <v>0</v>
      </c>
      <c r="W637" s="167">
        <f t="shared" si="153"/>
        <v>0</v>
      </c>
      <c r="X637" s="167">
        <f t="shared" si="154"/>
        <v>0</v>
      </c>
      <c r="Y637" s="209">
        <v>1</v>
      </c>
      <c r="Z637" s="167">
        <f t="shared" si="155"/>
        <v>0</v>
      </c>
      <c r="AA637" s="167">
        <f t="shared" si="156"/>
        <v>0</v>
      </c>
      <c r="AB637" s="167">
        <f t="shared" si="157"/>
        <v>0</v>
      </c>
      <c r="AC637" s="195">
        <f t="shared" si="150"/>
        <v>0</v>
      </c>
      <c r="AD637" s="192">
        <f t="shared" si="158"/>
        <v>0</v>
      </c>
      <c r="AE637" s="192">
        <f t="shared" si="159"/>
        <v>0</v>
      </c>
      <c r="AF637" s="192">
        <f t="shared" si="160"/>
        <v>0</v>
      </c>
    </row>
    <row r="638" spans="1:32" x14ac:dyDescent="0.25">
      <c r="A638" s="196" t="b">
        <f t="shared" si="151"/>
        <v>0</v>
      </c>
      <c r="B638" s="201"/>
      <c r="C638" s="202"/>
      <c r="D638" s="202"/>
      <c r="E638" s="202"/>
      <c r="F638" s="202"/>
      <c r="G638" s="201"/>
      <c r="H638" s="127" t="str">
        <f t="shared" si="147"/>
        <v>Agr ungültig</v>
      </c>
      <c r="I638" s="127" t="str">
        <f t="shared" si="148"/>
        <v>Agr ungültig</v>
      </c>
      <c r="J638" s="202" t="str">
        <f t="shared" si="149"/>
        <v>Agr ungültig</v>
      </c>
      <c r="K638" s="197" t="str">
        <f>IF(D_SAV!$C638&lt;=2005,"ja","nein")</f>
        <v>ja</v>
      </c>
      <c r="L638" s="201" t="str">
        <f>IFERROR(VLOOKUP(D_SAV!$B638,A_Stammdaten!$I$6:$K$105,3,FALSE),"")</f>
        <v/>
      </c>
      <c r="M638" s="206"/>
      <c r="N638" s="206"/>
      <c r="O638" s="207"/>
      <c r="P638" s="207"/>
      <c r="Q638" s="207"/>
      <c r="R638" s="207"/>
      <c r="S638" s="194">
        <f>IF(V638=0,0,IF(A_Stammdaten!$B$12-$C638&lt;0,0,SUM(D_SAV!P638:Q638)-D_SAV!R638))</f>
        <v>0</v>
      </c>
      <c r="T638" s="207"/>
      <c r="U638" s="194">
        <f t="shared" si="152"/>
        <v>0</v>
      </c>
      <c r="V638" s="240">
        <f>IF(OR($B638=0,$C638=0,$J638=0,$J638="Agr ungültig"),0,IF($J638="keine","keine",IF(A_Stammdaten!$B$12-$C638&lt;0,0,MAX(0,$J638-(A_Stammdaten!$B$12-D_SAV!$C638)))))</f>
        <v>0</v>
      </c>
      <c r="W638" s="167">
        <f t="shared" si="153"/>
        <v>0</v>
      </c>
      <c r="X638" s="167">
        <f t="shared" si="154"/>
        <v>0</v>
      </c>
      <c r="Y638" s="209">
        <v>1</v>
      </c>
      <c r="Z638" s="167">
        <f t="shared" si="155"/>
        <v>0</v>
      </c>
      <c r="AA638" s="167">
        <f t="shared" si="156"/>
        <v>0</v>
      </c>
      <c r="AB638" s="167">
        <f t="shared" si="157"/>
        <v>0</v>
      </c>
      <c r="AC638" s="195">
        <f t="shared" si="150"/>
        <v>0</v>
      </c>
      <c r="AD638" s="192">
        <f t="shared" si="158"/>
        <v>0</v>
      </c>
      <c r="AE638" s="192">
        <f t="shared" si="159"/>
        <v>0</v>
      </c>
      <c r="AF638" s="192">
        <f t="shared" si="160"/>
        <v>0</v>
      </c>
    </row>
    <row r="639" spans="1:32" x14ac:dyDescent="0.25">
      <c r="A639" s="196" t="b">
        <f t="shared" si="151"/>
        <v>0</v>
      </c>
      <c r="B639" s="201"/>
      <c r="C639" s="202"/>
      <c r="D639" s="202"/>
      <c r="E639" s="202"/>
      <c r="F639" s="202"/>
      <c r="G639" s="201"/>
      <c r="H639" s="127" t="str">
        <f t="shared" si="147"/>
        <v>Agr ungültig</v>
      </c>
      <c r="I639" s="127" t="str">
        <f t="shared" si="148"/>
        <v>Agr ungültig</v>
      </c>
      <c r="J639" s="202" t="str">
        <f t="shared" si="149"/>
        <v>Agr ungültig</v>
      </c>
      <c r="K639" s="197" t="str">
        <f>IF(D_SAV!$C639&lt;=2005,"ja","nein")</f>
        <v>ja</v>
      </c>
      <c r="L639" s="201" t="str">
        <f>IFERROR(VLOOKUP(D_SAV!$B639,A_Stammdaten!$I$6:$K$105,3,FALSE),"")</f>
        <v/>
      </c>
      <c r="M639" s="206"/>
      <c r="N639" s="206"/>
      <c r="O639" s="207"/>
      <c r="P639" s="207"/>
      <c r="Q639" s="207"/>
      <c r="R639" s="207"/>
      <c r="S639" s="194">
        <f>IF(V639=0,0,IF(A_Stammdaten!$B$12-$C639&lt;0,0,SUM(D_SAV!P639:Q639)-D_SAV!R639))</f>
        <v>0</v>
      </c>
      <c r="T639" s="207"/>
      <c r="U639" s="194">
        <f t="shared" si="152"/>
        <v>0</v>
      </c>
      <c r="V639" s="240">
        <f>IF(OR($B639=0,$C639=0,$J639=0,$J639="Agr ungültig"),0,IF($J639="keine","keine",IF(A_Stammdaten!$B$12-$C639&lt;0,0,MAX(0,$J639-(A_Stammdaten!$B$12-D_SAV!$C639)))))</f>
        <v>0</v>
      </c>
      <c r="W639" s="167">
        <f t="shared" si="153"/>
        <v>0</v>
      </c>
      <c r="X639" s="167">
        <f t="shared" si="154"/>
        <v>0</v>
      </c>
      <c r="Y639" s="209">
        <v>1</v>
      </c>
      <c r="Z639" s="167">
        <f t="shared" si="155"/>
        <v>0</v>
      </c>
      <c r="AA639" s="167">
        <f t="shared" si="156"/>
        <v>0</v>
      </c>
      <c r="AB639" s="167">
        <f t="shared" si="157"/>
        <v>0</v>
      </c>
      <c r="AC639" s="195">
        <f t="shared" si="150"/>
        <v>0</v>
      </c>
      <c r="AD639" s="192">
        <f t="shared" si="158"/>
        <v>0</v>
      </c>
      <c r="AE639" s="192">
        <f t="shared" si="159"/>
        <v>0</v>
      </c>
      <c r="AF639" s="192">
        <f t="shared" si="160"/>
        <v>0</v>
      </c>
    </row>
    <row r="640" spans="1:32" x14ac:dyDescent="0.25">
      <c r="A640" s="198" t="b">
        <f t="shared" si="151"/>
        <v>0</v>
      </c>
      <c r="B640" s="204"/>
      <c r="C640" s="205"/>
      <c r="D640" s="205"/>
      <c r="E640" s="205"/>
      <c r="F640" s="205"/>
      <c r="G640" s="204"/>
      <c r="H640" s="127" t="str">
        <f t="shared" si="147"/>
        <v>Agr ungültig</v>
      </c>
      <c r="I640" s="127" t="str">
        <f t="shared" si="148"/>
        <v>Agr ungültig</v>
      </c>
      <c r="J640" s="205" t="str">
        <f t="shared" si="149"/>
        <v>Agr ungültig</v>
      </c>
      <c r="K640" s="197" t="str">
        <f>IF(D_SAV!$C640&lt;=2005,"ja","nein")</f>
        <v>ja</v>
      </c>
      <c r="L640" s="204" t="str">
        <f>IFERROR(VLOOKUP(D_SAV!$B640,A_Stammdaten!$I$6:$K$105,3,FALSE),"")</f>
        <v/>
      </c>
      <c r="M640" s="208"/>
      <c r="N640" s="208"/>
      <c r="O640" s="207"/>
      <c r="P640" s="207"/>
      <c r="Q640" s="207"/>
      <c r="R640" s="207"/>
      <c r="S640" s="194">
        <f>IF(V640=0,0,IF(A_Stammdaten!$B$12-$C640&lt;0,0,SUM(D_SAV!P640:Q640)-D_SAV!R640))</f>
        <v>0</v>
      </c>
      <c r="T640" s="207"/>
      <c r="U640" s="194">
        <f t="shared" si="152"/>
        <v>0</v>
      </c>
      <c r="V640" s="240">
        <f>IF(OR($B640=0,$C640=0,$J640=0,$J640="Agr ungültig"),0,IF($J640="keine","keine",IF(A_Stammdaten!$B$12-$C640&lt;0,0,MAX(0,$J640-(A_Stammdaten!$B$12-D_SAV!$C640)))))</f>
        <v>0</v>
      </c>
      <c r="W640" s="167">
        <f t="shared" si="153"/>
        <v>0</v>
      </c>
      <c r="X640" s="167">
        <f t="shared" si="154"/>
        <v>0</v>
      </c>
      <c r="Y640" s="209">
        <v>1</v>
      </c>
      <c r="Z640" s="167">
        <f t="shared" si="155"/>
        <v>0</v>
      </c>
      <c r="AA640" s="167">
        <f t="shared" si="156"/>
        <v>0</v>
      </c>
      <c r="AB640" s="167">
        <f t="shared" si="157"/>
        <v>0</v>
      </c>
      <c r="AC640" s="195">
        <f t="shared" si="150"/>
        <v>0</v>
      </c>
      <c r="AD640" s="192">
        <f t="shared" si="158"/>
        <v>0</v>
      </c>
      <c r="AE640" s="192">
        <f t="shared" si="159"/>
        <v>0</v>
      </c>
      <c r="AF640" s="192">
        <f t="shared" si="160"/>
        <v>0</v>
      </c>
    </row>
    <row r="641" spans="1:32" x14ac:dyDescent="0.25">
      <c r="A641" s="196" t="b">
        <f t="shared" si="151"/>
        <v>0</v>
      </c>
      <c r="B641" s="201"/>
      <c r="C641" s="202"/>
      <c r="D641" s="202"/>
      <c r="E641" s="202"/>
      <c r="F641" s="202"/>
      <c r="G641" s="201"/>
      <c r="H641" s="127" t="str">
        <f t="shared" si="147"/>
        <v>Agr ungültig</v>
      </c>
      <c r="I641" s="127" t="str">
        <f t="shared" si="148"/>
        <v>Agr ungültig</v>
      </c>
      <c r="J641" s="202" t="str">
        <f t="shared" si="149"/>
        <v>Agr ungültig</v>
      </c>
      <c r="K641" s="197" t="str">
        <f>IF(D_SAV!$C641&lt;=2005,"ja","nein")</f>
        <v>ja</v>
      </c>
      <c r="L641" s="201" t="str">
        <f>IFERROR(VLOOKUP(D_SAV!$B641,A_Stammdaten!$I$6:$K$105,3,FALSE),"")</f>
        <v/>
      </c>
      <c r="M641" s="206"/>
      <c r="N641" s="206"/>
      <c r="O641" s="207"/>
      <c r="P641" s="207"/>
      <c r="Q641" s="207"/>
      <c r="R641" s="207"/>
      <c r="S641" s="194">
        <f>IF(V641=0,0,IF(A_Stammdaten!$B$12-$C641&lt;0,0,SUM(D_SAV!P641:Q641)-D_SAV!R641))</f>
        <v>0</v>
      </c>
      <c r="T641" s="207"/>
      <c r="U641" s="194">
        <f t="shared" si="152"/>
        <v>0</v>
      </c>
      <c r="V641" s="240">
        <f>IF(OR($B641=0,$C641=0,$J641=0,$J641="Agr ungültig"),0,IF($J641="keine","keine",IF(A_Stammdaten!$B$12-$C641&lt;0,0,MAX(0,$J641-(A_Stammdaten!$B$12-D_SAV!$C641)))))</f>
        <v>0</v>
      </c>
      <c r="W641" s="167">
        <f t="shared" si="153"/>
        <v>0</v>
      </c>
      <c r="X641" s="167">
        <f t="shared" si="154"/>
        <v>0</v>
      </c>
      <c r="Y641" s="209">
        <v>1</v>
      </c>
      <c r="Z641" s="167">
        <f t="shared" si="155"/>
        <v>0</v>
      </c>
      <c r="AA641" s="167">
        <f t="shared" si="156"/>
        <v>0</v>
      </c>
      <c r="AB641" s="167">
        <f t="shared" si="157"/>
        <v>0</v>
      </c>
      <c r="AC641" s="195">
        <f t="shared" si="150"/>
        <v>0</v>
      </c>
      <c r="AD641" s="192">
        <f t="shared" si="158"/>
        <v>0</v>
      </c>
      <c r="AE641" s="192">
        <f t="shared" si="159"/>
        <v>0</v>
      </c>
      <c r="AF641" s="192">
        <f t="shared" si="160"/>
        <v>0</v>
      </c>
    </row>
    <row r="642" spans="1:32" x14ac:dyDescent="0.25">
      <c r="A642" s="196" t="b">
        <f t="shared" si="151"/>
        <v>0</v>
      </c>
      <c r="B642" s="201"/>
      <c r="C642" s="202"/>
      <c r="D642" s="202"/>
      <c r="E642" s="202"/>
      <c r="F642" s="202"/>
      <c r="G642" s="201"/>
      <c r="H642" s="127" t="str">
        <f t="shared" si="147"/>
        <v>Agr ungültig</v>
      </c>
      <c r="I642" s="127" t="str">
        <f t="shared" si="148"/>
        <v>Agr ungültig</v>
      </c>
      <c r="J642" s="202" t="str">
        <f t="shared" si="149"/>
        <v>Agr ungültig</v>
      </c>
      <c r="K642" s="197" t="str">
        <f>IF(D_SAV!$C642&lt;=2005,"ja","nein")</f>
        <v>ja</v>
      </c>
      <c r="L642" s="201" t="str">
        <f>IFERROR(VLOOKUP(D_SAV!$B642,A_Stammdaten!$I$6:$K$105,3,FALSE),"")</f>
        <v/>
      </c>
      <c r="M642" s="206"/>
      <c r="N642" s="206"/>
      <c r="O642" s="207"/>
      <c r="P642" s="207"/>
      <c r="Q642" s="207"/>
      <c r="R642" s="207"/>
      <c r="S642" s="194">
        <f>IF(V642=0,0,IF(A_Stammdaten!$B$12-$C642&lt;0,0,SUM(D_SAV!P642:Q642)-D_SAV!R642))</f>
        <v>0</v>
      </c>
      <c r="T642" s="207"/>
      <c r="U642" s="194">
        <f t="shared" si="152"/>
        <v>0</v>
      </c>
      <c r="V642" s="240">
        <f>IF(OR($B642=0,$C642=0,$J642=0,$J642="Agr ungültig"),0,IF($J642="keine","keine",IF(A_Stammdaten!$B$12-$C642&lt;0,0,MAX(0,$J642-(A_Stammdaten!$B$12-D_SAV!$C642)))))</f>
        <v>0</v>
      </c>
      <c r="W642" s="167">
        <f t="shared" si="153"/>
        <v>0</v>
      </c>
      <c r="X642" s="167">
        <f t="shared" si="154"/>
        <v>0</v>
      </c>
      <c r="Y642" s="209">
        <v>1</v>
      </c>
      <c r="Z642" s="167">
        <f t="shared" si="155"/>
        <v>0</v>
      </c>
      <c r="AA642" s="167">
        <f t="shared" si="156"/>
        <v>0</v>
      </c>
      <c r="AB642" s="167">
        <f t="shared" si="157"/>
        <v>0</v>
      </c>
      <c r="AC642" s="195">
        <f t="shared" si="150"/>
        <v>0</v>
      </c>
      <c r="AD642" s="192">
        <f t="shared" si="158"/>
        <v>0</v>
      </c>
      <c r="AE642" s="192">
        <f t="shared" si="159"/>
        <v>0</v>
      </c>
      <c r="AF642" s="192">
        <f t="shared" si="160"/>
        <v>0</v>
      </c>
    </row>
    <row r="643" spans="1:32" x14ac:dyDescent="0.25">
      <c r="A643" s="198" t="b">
        <f t="shared" si="151"/>
        <v>0</v>
      </c>
      <c r="B643" s="204"/>
      <c r="C643" s="205"/>
      <c r="D643" s="205"/>
      <c r="E643" s="205"/>
      <c r="F643" s="205"/>
      <c r="G643" s="204"/>
      <c r="H643" s="127" t="str">
        <f t="shared" si="147"/>
        <v>Agr ungültig</v>
      </c>
      <c r="I643" s="127" t="str">
        <f t="shared" si="148"/>
        <v>Agr ungültig</v>
      </c>
      <c r="J643" s="205" t="str">
        <f t="shared" si="149"/>
        <v>Agr ungültig</v>
      </c>
      <c r="K643" s="197" t="str">
        <f>IF(D_SAV!$C643&lt;=2005,"ja","nein")</f>
        <v>ja</v>
      </c>
      <c r="L643" s="204" t="str">
        <f>IFERROR(VLOOKUP(D_SAV!$B643,A_Stammdaten!$I$6:$K$105,3,FALSE),"")</f>
        <v/>
      </c>
      <c r="M643" s="208"/>
      <c r="N643" s="208"/>
      <c r="O643" s="207"/>
      <c r="P643" s="207"/>
      <c r="Q643" s="207"/>
      <c r="R643" s="207"/>
      <c r="S643" s="194">
        <f>IF(V643=0,0,IF(A_Stammdaten!$B$12-$C643&lt;0,0,SUM(D_SAV!P643:Q643)-D_SAV!R643))</f>
        <v>0</v>
      </c>
      <c r="T643" s="207"/>
      <c r="U643" s="194">
        <f t="shared" si="152"/>
        <v>0</v>
      </c>
      <c r="V643" s="240">
        <f>IF(OR($B643=0,$C643=0,$J643=0,$J643="Agr ungültig"),0,IF($J643="keine","keine",IF(A_Stammdaten!$B$12-$C643&lt;0,0,MAX(0,$J643-(A_Stammdaten!$B$12-D_SAV!$C643)))))</f>
        <v>0</v>
      </c>
      <c r="W643" s="167">
        <f t="shared" si="153"/>
        <v>0</v>
      </c>
      <c r="X643" s="167">
        <f t="shared" si="154"/>
        <v>0</v>
      </c>
      <c r="Y643" s="209">
        <v>1</v>
      </c>
      <c r="Z643" s="167">
        <f t="shared" si="155"/>
        <v>0</v>
      </c>
      <c r="AA643" s="167">
        <f t="shared" si="156"/>
        <v>0</v>
      </c>
      <c r="AB643" s="167">
        <f t="shared" si="157"/>
        <v>0</v>
      </c>
      <c r="AC643" s="195">
        <f t="shared" si="150"/>
        <v>0</v>
      </c>
      <c r="AD643" s="192">
        <f t="shared" si="158"/>
        <v>0</v>
      </c>
      <c r="AE643" s="192">
        <f t="shared" si="159"/>
        <v>0</v>
      </c>
      <c r="AF643" s="192">
        <f t="shared" si="160"/>
        <v>0</v>
      </c>
    </row>
    <row r="644" spans="1:32" x14ac:dyDescent="0.25">
      <c r="A644" s="196" t="b">
        <f t="shared" si="151"/>
        <v>0</v>
      </c>
      <c r="B644" s="201"/>
      <c r="C644" s="202"/>
      <c r="D644" s="202"/>
      <c r="E644" s="202"/>
      <c r="F644" s="202"/>
      <c r="G644" s="201"/>
      <c r="H644" s="127" t="str">
        <f t="shared" si="147"/>
        <v>Agr ungültig</v>
      </c>
      <c r="I644" s="127" t="str">
        <f t="shared" si="148"/>
        <v>Agr ungültig</v>
      </c>
      <c r="J644" s="202" t="str">
        <f t="shared" si="149"/>
        <v>Agr ungültig</v>
      </c>
      <c r="K644" s="197" t="str">
        <f>IF(D_SAV!$C644&lt;=2005,"ja","nein")</f>
        <v>ja</v>
      </c>
      <c r="L644" s="201" t="str">
        <f>IFERROR(VLOOKUP(D_SAV!$B644,A_Stammdaten!$I$6:$K$105,3,FALSE),"")</f>
        <v/>
      </c>
      <c r="M644" s="206"/>
      <c r="N644" s="206"/>
      <c r="O644" s="207"/>
      <c r="P644" s="207"/>
      <c r="Q644" s="207"/>
      <c r="R644" s="207"/>
      <c r="S644" s="194">
        <f>IF(V644=0,0,IF(A_Stammdaten!$B$12-$C644&lt;0,0,SUM(D_SAV!P644:Q644)-D_SAV!R644))</f>
        <v>0</v>
      </c>
      <c r="T644" s="207"/>
      <c r="U644" s="194">
        <f t="shared" si="152"/>
        <v>0</v>
      </c>
      <c r="V644" s="240">
        <f>IF(OR($B644=0,$C644=0,$J644=0,$J644="Agr ungültig"),0,IF($J644="keine","keine",IF(A_Stammdaten!$B$12-$C644&lt;0,0,MAX(0,$J644-(A_Stammdaten!$B$12-D_SAV!$C644)))))</f>
        <v>0</v>
      </c>
      <c r="W644" s="167">
        <f t="shared" si="153"/>
        <v>0</v>
      </c>
      <c r="X644" s="167">
        <f t="shared" si="154"/>
        <v>0</v>
      </c>
      <c r="Y644" s="209">
        <v>1</v>
      </c>
      <c r="Z644" s="167">
        <f t="shared" si="155"/>
        <v>0</v>
      </c>
      <c r="AA644" s="167">
        <f t="shared" si="156"/>
        <v>0</v>
      </c>
      <c r="AB644" s="167">
        <f t="shared" si="157"/>
        <v>0</v>
      </c>
      <c r="AC644" s="195">
        <f t="shared" si="150"/>
        <v>0</v>
      </c>
      <c r="AD644" s="192">
        <f t="shared" si="158"/>
        <v>0</v>
      </c>
      <c r="AE644" s="192">
        <f t="shared" si="159"/>
        <v>0</v>
      </c>
      <c r="AF644" s="192">
        <f t="shared" si="160"/>
        <v>0</v>
      </c>
    </row>
    <row r="645" spans="1:32" x14ac:dyDescent="0.25">
      <c r="A645" s="196" t="b">
        <f t="shared" si="151"/>
        <v>0</v>
      </c>
      <c r="B645" s="201"/>
      <c r="C645" s="202"/>
      <c r="D645" s="202"/>
      <c r="E645" s="202"/>
      <c r="F645" s="202"/>
      <c r="G645" s="201"/>
      <c r="H645" s="127" t="str">
        <f t="shared" si="147"/>
        <v>Agr ungültig</v>
      </c>
      <c r="I645" s="127" t="str">
        <f t="shared" si="148"/>
        <v>Agr ungültig</v>
      </c>
      <c r="J645" s="202" t="str">
        <f t="shared" si="149"/>
        <v>Agr ungültig</v>
      </c>
      <c r="K645" s="197" t="str">
        <f>IF(D_SAV!$C645&lt;=2005,"ja","nein")</f>
        <v>ja</v>
      </c>
      <c r="L645" s="201" t="str">
        <f>IFERROR(VLOOKUP(D_SAV!$B645,A_Stammdaten!$I$6:$K$105,3,FALSE),"")</f>
        <v/>
      </c>
      <c r="M645" s="206"/>
      <c r="N645" s="206"/>
      <c r="O645" s="207"/>
      <c r="P645" s="207"/>
      <c r="Q645" s="207"/>
      <c r="R645" s="207"/>
      <c r="S645" s="194">
        <f>IF(V645=0,0,IF(A_Stammdaten!$B$12-$C645&lt;0,0,SUM(D_SAV!P645:Q645)-D_SAV!R645))</f>
        <v>0</v>
      </c>
      <c r="T645" s="207"/>
      <c r="U645" s="194">
        <f t="shared" si="152"/>
        <v>0</v>
      </c>
      <c r="V645" s="240">
        <f>IF(OR($B645=0,$C645=0,$J645=0,$J645="Agr ungültig"),0,IF($J645="keine","keine",IF(A_Stammdaten!$B$12-$C645&lt;0,0,MAX(0,$J645-(A_Stammdaten!$B$12-D_SAV!$C645)))))</f>
        <v>0</v>
      </c>
      <c r="W645" s="167">
        <f t="shared" si="153"/>
        <v>0</v>
      </c>
      <c r="X645" s="167">
        <f t="shared" si="154"/>
        <v>0</v>
      </c>
      <c r="Y645" s="209">
        <v>1</v>
      </c>
      <c r="Z645" s="167">
        <f t="shared" si="155"/>
        <v>0</v>
      </c>
      <c r="AA645" s="167">
        <f t="shared" si="156"/>
        <v>0</v>
      </c>
      <c r="AB645" s="167">
        <f t="shared" si="157"/>
        <v>0</v>
      </c>
      <c r="AC645" s="195">
        <f t="shared" si="150"/>
        <v>0</v>
      </c>
      <c r="AD645" s="192">
        <f t="shared" si="158"/>
        <v>0</v>
      </c>
      <c r="AE645" s="192">
        <f t="shared" si="159"/>
        <v>0</v>
      </c>
      <c r="AF645" s="192">
        <f t="shared" si="160"/>
        <v>0</v>
      </c>
    </row>
    <row r="646" spans="1:32" x14ac:dyDescent="0.25">
      <c r="A646" s="198" t="b">
        <f t="shared" si="151"/>
        <v>0</v>
      </c>
      <c r="B646" s="204"/>
      <c r="C646" s="205"/>
      <c r="D646" s="205"/>
      <c r="E646" s="205"/>
      <c r="F646" s="205"/>
      <c r="G646" s="204"/>
      <c r="H646" s="127" t="str">
        <f t="shared" si="147"/>
        <v>Agr ungültig</v>
      </c>
      <c r="I646" s="127" t="str">
        <f t="shared" si="148"/>
        <v>Agr ungültig</v>
      </c>
      <c r="J646" s="205" t="str">
        <f t="shared" si="149"/>
        <v>Agr ungültig</v>
      </c>
      <c r="K646" s="197" t="str">
        <f>IF(D_SAV!$C646&lt;=2005,"ja","nein")</f>
        <v>ja</v>
      </c>
      <c r="L646" s="204" t="str">
        <f>IFERROR(VLOOKUP(D_SAV!$B646,A_Stammdaten!$I$6:$K$105,3,FALSE),"")</f>
        <v/>
      </c>
      <c r="M646" s="208"/>
      <c r="N646" s="208"/>
      <c r="O646" s="207"/>
      <c r="P646" s="207"/>
      <c r="Q646" s="207"/>
      <c r="R646" s="207"/>
      <c r="S646" s="194">
        <f>IF(V646=0,0,IF(A_Stammdaten!$B$12-$C646&lt;0,0,SUM(D_SAV!P646:Q646)-D_SAV!R646))</f>
        <v>0</v>
      </c>
      <c r="T646" s="207"/>
      <c r="U646" s="194">
        <f t="shared" si="152"/>
        <v>0</v>
      </c>
      <c r="V646" s="240">
        <f>IF(OR($B646=0,$C646=0,$J646=0,$J646="Agr ungültig"),0,IF($J646="keine","keine",IF(A_Stammdaten!$B$12-$C646&lt;0,0,MAX(0,$J646-(A_Stammdaten!$B$12-D_SAV!$C646)))))</f>
        <v>0</v>
      </c>
      <c r="W646" s="167">
        <f t="shared" si="153"/>
        <v>0</v>
      </c>
      <c r="X646" s="167">
        <f t="shared" si="154"/>
        <v>0</v>
      </c>
      <c r="Y646" s="209">
        <v>1</v>
      </c>
      <c r="Z646" s="167">
        <f t="shared" si="155"/>
        <v>0</v>
      </c>
      <c r="AA646" s="167">
        <f t="shared" si="156"/>
        <v>0</v>
      </c>
      <c r="AB646" s="167">
        <f t="shared" si="157"/>
        <v>0</v>
      </c>
      <c r="AC646" s="195">
        <f t="shared" si="150"/>
        <v>0</v>
      </c>
      <c r="AD646" s="192">
        <f t="shared" si="158"/>
        <v>0</v>
      </c>
      <c r="AE646" s="192">
        <f t="shared" si="159"/>
        <v>0</v>
      </c>
      <c r="AF646" s="192">
        <f t="shared" si="160"/>
        <v>0</v>
      </c>
    </row>
    <row r="647" spans="1:32" x14ac:dyDescent="0.25">
      <c r="A647" s="196" t="b">
        <f t="shared" si="151"/>
        <v>0</v>
      </c>
      <c r="B647" s="201"/>
      <c r="C647" s="202"/>
      <c r="D647" s="202"/>
      <c r="E647" s="202"/>
      <c r="F647" s="202"/>
      <c r="G647" s="201"/>
      <c r="H647" s="127" t="str">
        <f t="shared" si="147"/>
        <v>Agr ungültig</v>
      </c>
      <c r="I647" s="127" t="str">
        <f t="shared" si="148"/>
        <v>Agr ungültig</v>
      </c>
      <c r="J647" s="202" t="str">
        <f t="shared" si="149"/>
        <v>Agr ungültig</v>
      </c>
      <c r="K647" s="197" t="str">
        <f>IF(D_SAV!$C647&lt;=2005,"ja","nein")</f>
        <v>ja</v>
      </c>
      <c r="L647" s="201" t="str">
        <f>IFERROR(VLOOKUP(D_SAV!$B647,A_Stammdaten!$I$6:$K$105,3,FALSE),"")</f>
        <v/>
      </c>
      <c r="M647" s="206"/>
      <c r="N647" s="206"/>
      <c r="O647" s="207"/>
      <c r="P647" s="207"/>
      <c r="Q647" s="207"/>
      <c r="R647" s="207"/>
      <c r="S647" s="194">
        <f>IF(V647=0,0,IF(A_Stammdaten!$B$12-$C647&lt;0,0,SUM(D_SAV!P647:Q647)-D_SAV!R647))</f>
        <v>0</v>
      </c>
      <c r="T647" s="207"/>
      <c r="U647" s="194">
        <f t="shared" si="152"/>
        <v>0</v>
      </c>
      <c r="V647" s="240">
        <f>IF(OR($B647=0,$C647=0,$J647=0,$J647="Agr ungültig"),0,IF($J647="keine","keine",IF(A_Stammdaten!$B$12-$C647&lt;0,0,MAX(0,$J647-(A_Stammdaten!$B$12-D_SAV!$C647)))))</f>
        <v>0</v>
      </c>
      <c r="W647" s="167">
        <f t="shared" si="153"/>
        <v>0</v>
      </c>
      <c r="X647" s="167">
        <f t="shared" si="154"/>
        <v>0</v>
      </c>
      <c r="Y647" s="209">
        <v>1</v>
      </c>
      <c r="Z647" s="167">
        <f t="shared" si="155"/>
        <v>0</v>
      </c>
      <c r="AA647" s="167">
        <f t="shared" si="156"/>
        <v>0</v>
      </c>
      <c r="AB647" s="167">
        <f t="shared" si="157"/>
        <v>0</v>
      </c>
      <c r="AC647" s="195">
        <f t="shared" si="150"/>
        <v>0</v>
      </c>
      <c r="AD647" s="192">
        <f t="shared" si="158"/>
        <v>0</v>
      </c>
      <c r="AE647" s="192">
        <f t="shared" si="159"/>
        <v>0</v>
      </c>
      <c r="AF647" s="192">
        <f t="shared" si="160"/>
        <v>0</v>
      </c>
    </row>
    <row r="648" spans="1:32" x14ac:dyDescent="0.25">
      <c r="A648" s="196" t="b">
        <f t="shared" si="151"/>
        <v>0</v>
      </c>
      <c r="B648" s="201"/>
      <c r="C648" s="202"/>
      <c r="D648" s="202"/>
      <c r="E648" s="202"/>
      <c r="F648" s="202"/>
      <c r="G648" s="201"/>
      <c r="H648" s="127" t="str">
        <f t="shared" si="147"/>
        <v>Agr ungültig</v>
      </c>
      <c r="I648" s="127" t="str">
        <f t="shared" si="148"/>
        <v>Agr ungültig</v>
      </c>
      <c r="J648" s="202" t="str">
        <f t="shared" si="149"/>
        <v>Agr ungültig</v>
      </c>
      <c r="K648" s="197" t="str">
        <f>IF(D_SAV!$C648&lt;=2005,"ja","nein")</f>
        <v>ja</v>
      </c>
      <c r="L648" s="201" t="str">
        <f>IFERROR(VLOOKUP(D_SAV!$B648,A_Stammdaten!$I$6:$K$105,3,FALSE),"")</f>
        <v/>
      </c>
      <c r="M648" s="206"/>
      <c r="N648" s="206"/>
      <c r="O648" s="207"/>
      <c r="P648" s="207"/>
      <c r="Q648" s="207"/>
      <c r="R648" s="207"/>
      <c r="S648" s="194">
        <f>IF(V648=0,0,IF(A_Stammdaten!$B$12-$C648&lt;0,0,SUM(D_SAV!P648:Q648)-D_SAV!R648))</f>
        <v>0</v>
      </c>
      <c r="T648" s="207"/>
      <c r="U648" s="194">
        <f t="shared" si="152"/>
        <v>0</v>
      </c>
      <c r="V648" s="240">
        <f>IF(OR($B648=0,$C648=0,$J648=0,$J648="Agr ungültig"),0,IF($J648="keine","keine",IF(A_Stammdaten!$B$12-$C648&lt;0,0,MAX(0,$J648-(A_Stammdaten!$B$12-D_SAV!$C648)))))</f>
        <v>0</v>
      </c>
      <c r="W648" s="167">
        <f t="shared" si="153"/>
        <v>0</v>
      </c>
      <c r="X648" s="167">
        <f t="shared" si="154"/>
        <v>0</v>
      </c>
      <c r="Y648" s="209">
        <v>1</v>
      </c>
      <c r="Z648" s="167">
        <f t="shared" si="155"/>
        <v>0</v>
      </c>
      <c r="AA648" s="167">
        <f t="shared" si="156"/>
        <v>0</v>
      </c>
      <c r="AB648" s="167">
        <f t="shared" si="157"/>
        <v>0</v>
      </c>
      <c r="AC648" s="195">
        <f t="shared" si="150"/>
        <v>0</v>
      </c>
      <c r="AD648" s="192">
        <f t="shared" si="158"/>
        <v>0</v>
      </c>
      <c r="AE648" s="192">
        <f t="shared" si="159"/>
        <v>0</v>
      </c>
      <c r="AF648" s="192">
        <f t="shared" si="160"/>
        <v>0</v>
      </c>
    </row>
    <row r="649" spans="1:32" x14ac:dyDescent="0.25">
      <c r="A649" s="198" t="b">
        <f t="shared" si="151"/>
        <v>0</v>
      </c>
      <c r="B649" s="204"/>
      <c r="C649" s="205"/>
      <c r="D649" s="205"/>
      <c r="E649" s="205"/>
      <c r="F649" s="205"/>
      <c r="G649" s="204"/>
      <c r="H649" s="127" t="str">
        <f t="shared" si="147"/>
        <v>Agr ungültig</v>
      </c>
      <c r="I649" s="127" t="str">
        <f t="shared" si="148"/>
        <v>Agr ungültig</v>
      </c>
      <c r="J649" s="205" t="str">
        <f t="shared" si="149"/>
        <v>Agr ungültig</v>
      </c>
      <c r="K649" s="197" t="str">
        <f>IF(D_SAV!$C649&lt;=2005,"ja","nein")</f>
        <v>ja</v>
      </c>
      <c r="L649" s="204" t="str">
        <f>IFERROR(VLOOKUP(D_SAV!$B649,A_Stammdaten!$I$6:$K$105,3,FALSE),"")</f>
        <v/>
      </c>
      <c r="M649" s="208"/>
      <c r="N649" s="208"/>
      <c r="O649" s="207"/>
      <c r="P649" s="207"/>
      <c r="Q649" s="207"/>
      <c r="R649" s="207"/>
      <c r="S649" s="194">
        <f>IF(V649=0,0,IF(A_Stammdaten!$B$12-$C649&lt;0,0,SUM(D_SAV!P649:Q649)-D_SAV!R649))</f>
        <v>0</v>
      </c>
      <c r="T649" s="207"/>
      <c r="U649" s="194">
        <f t="shared" si="152"/>
        <v>0</v>
      </c>
      <c r="V649" s="240">
        <f>IF(OR($B649=0,$C649=0,$J649=0,$J649="Agr ungültig"),0,IF($J649="keine","keine",IF(A_Stammdaten!$B$12-$C649&lt;0,0,MAX(0,$J649-(A_Stammdaten!$B$12-D_SAV!$C649)))))</f>
        <v>0</v>
      </c>
      <c r="W649" s="167">
        <f t="shared" si="153"/>
        <v>0</v>
      </c>
      <c r="X649" s="167">
        <f t="shared" si="154"/>
        <v>0</v>
      </c>
      <c r="Y649" s="209">
        <v>1</v>
      </c>
      <c r="Z649" s="167">
        <f t="shared" si="155"/>
        <v>0</v>
      </c>
      <c r="AA649" s="167">
        <f t="shared" si="156"/>
        <v>0</v>
      </c>
      <c r="AB649" s="167">
        <f t="shared" si="157"/>
        <v>0</v>
      </c>
      <c r="AC649" s="195">
        <f t="shared" si="150"/>
        <v>0</v>
      </c>
      <c r="AD649" s="192">
        <f t="shared" si="158"/>
        <v>0</v>
      </c>
      <c r="AE649" s="192">
        <f t="shared" si="159"/>
        <v>0</v>
      </c>
      <c r="AF649" s="192">
        <f t="shared" si="160"/>
        <v>0</v>
      </c>
    </row>
    <row r="650" spans="1:32" x14ac:dyDescent="0.25">
      <c r="A650" s="196" t="b">
        <f t="shared" si="151"/>
        <v>0</v>
      </c>
      <c r="B650" s="201"/>
      <c r="C650" s="202"/>
      <c r="D650" s="202"/>
      <c r="E650" s="202"/>
      <c r="F650" s="202"/>
      <c r="G650" s="201"/>
      <c r="H650" s="127" t="str">
        <f t="shared" si="147"/>
        <v>Agr ungültig</v>
      </c>
      <c r="I650" s="127" t="str">
        <f t="shared" si="148"/>
        <v>Agr ungültig</v>
      </c>
      <c r="J650" s="202" t="str">
        <f t="shared" si="149"/>
        <v>Agr ungültig</v>
      </c>
      <c r="K650" s="197" t="str">
        <f>IF(D_SAV!$C650&lt;=2005,"ja","nein")</f>
        <v>ja</v>
      </c>
      <c r="L650" s="201" t="str">
        <f>IFERROR(VLOOKUP(D_SAV!$B650,A_Stammdaten!$I$6:$K$105,3,FALSE),"")</f>
        <v/>
      </c>
      <c r="M650" s="206"/>
      <c r="N650" s="206"/>
      <c r="O650" s="207"/>
      <c r="P650" s="207"/>
      <c r="Q650" s="207"/>
      <c r="R650" s="207"/>
      <c r="S650" s="194">
        <f>IF(V650=0,0,IF(A_Stammdaten!$B$12-$C650&lt;0,0,SUM(D_SAV!P650:Q650)-D_SAV!R650))</f>
        <v>0</v>
      </c>
      <c r="T650" s="207"/>
      <c r="U650" s="194">
        <f t="shared" si="152"/>
        <v>0</v>
      </c>
      <c r="V650" s="240">
        <f>IF(OR($B650=0,$C650=0,$J650=0,$J650="Agr ungültig"),0,IF($J650="keine","keine",IF(A_Stammdaten!$B$12-$C650&lt;0,0,MAX(0,$J650-(A_Stammdaten!$B$12-D_SAV!$C650)))))</f>
        <v>0</v>
      </c>
      <c r="W650" s="167">
        <f t="shared" si="153"/>
        <v>0</v>
      </c>
      <c r="X650" s="167">
        <f t="shared" si="154"/>
        <v>0</v>
      </c>
      <c r="Y650" s="209">
        <v>1</v>
      </c>
      <c r="Z650" s="167">
        <f t="shared" si="155"/>
        <v>0</v>
      </c>
      <c r="AA650" s="167">
        <f t="shared" si="156"/>
        <v>0</v>
      </c>
      <c r="AB650" s="167">
        <f t="shared" si="157"/>
        <v>0</v>
      </c>
      <c r="AC650" s="195">
        <f t="shared" si="150"/>
        <v>0</v>
      </c>
      <c r="AD650" s="192">
        <f t="shared" si="158"/>
        <v>0</v>
      </c>
      <c r="AE650" s="192">
        <f t="shared" si="159"/>
        <v>0</v>
      </c>
      <c r="AF650" s="192">
        <f t="shared" si="160"/>
        <v>0</v>
      </c>
    </row>
    <row r="651" spans="1:32" x14ac:dyDescent="0.25">
      <c r="A651" s="196" t="b">
        <f t="shared" si="151"/>
        <v>0</v>
      </c>
      <c r="B651" s="201"/>
      <c r="C651" s="202"/>
      <c r="D651" s="202"/>
      <c r="E651" s="202"/>
      <c r="F651" s="202"/>
      <c r="G651" s="201"/>
      <c r="H651" s="127" t="str">
        <f t="shared" si="147"/>
        <v>Agr ungültig</v>
      </c>
      <c r="I651" s="127" t="str">
        <f t="shared" si="148"/>
        <v>Agr ungültig</v>
      </c>
      <c r="J651" s="202" t="str">
        <f t="shared" si="149"/>
        <v>Agr ungültig</v>
      </c>
      <c r="K651" s="197" t="str">
        <f>IF(D_SAV!$C651&lt;=2005,"ja","nein")</f>
        <v>ja</v>
      </c>
      <c r="L651" s="201" t="str">
        <f>IFERROR(VLOOKUP(D_SAV!$B651,A_Stammdaten!$I$6:$K$105,3,FALSE),"")</f>
        <v/>
      </c>
      <c r="M651" s="206"/>
      <c r="N651" s="206"/>
      <c r="O651" s="207"/>
      <c r="P651" s="207"/>
      <c r="Q651" s="207"/>
      <c r="R651" s="207"/>
      <c r="S651" s="194">
        <f>IF(V651=0,0,IF(A_Stammdaten!$B$12-$C651&lt;0,0,SUM(D_SAV!P651:Q651)-D_SAV!R651))</f>
        <v>0</v>
      </c>
      <c r="T651" s="207"/>
      <c r="U651" s="194">
        <f t="shared" si="152"/>
        <v>0</v>
      </c>
      <c r="V651" s="240">
        <f>IF(OR($B651=0,$C651=0,$J651=0,$J651="Agr ungültig"),0,IF($J651="keine","keine",IF(A_Stammdaten!$B$12-$C651&lt;0,0,MAX(0,$J651-(A_Stammdaten!$B$12-D_SAV!$C651)))))</f>
        <v>0</v>
      </c>
      <c r="W651" s="167">
        <f t="shared" si="153"/>
        <v>0</v>
      </c>
      <c r="X651" s="167">
        <f t="shared" si="154"/>
        <v>0</v>
      </c>
      <c r="Y651" s="209">
        <v>1</v>
      </c>
      <c r="Z651" s="167">
        <f t="shared" si="155"/>
        <v>0</v>
      </c>
      <c r="AA651" s="167">
        <f t="shared" si="156"/>
        <v>0</v>
      </c>
      <c r="AB651" s="167">
        <f t="shared" si="157"/>
        <v>0</v>
      </c>
      <c r="AC651" s="195">
        <f t="shared" si="150"/>
        <v>0</v>
      </c>
      <c r="AD651" s="192">
        <f t="shared" si="158"/>
        <v>0</v>
      </c>
      <c r="AE651" s="192">
        <f t="shared" si="159"/>
        <v>0</v>
      </c>
      <c r="AF651" s="192">
        <f t="shared" si="160"/>
        <v>0</v>
      </c>
    </row>
    <row r="652" spans="1:32" x14ac:dyDescent="0.25">
      <c r="A652" s="198" t="b">
        <f t="shared" si="151"/>
        <v>0</v>
      </c>
      <c r="B652" s="204"/>
      <c r="C652" s="205"/>
      <c r="D652" s="205"/>
      <c r="E652" s="205"/>
      <c r="F652" s="205"/>
      <c r="G652" s="204"/>
      <c r="H652" s="127" t="str">
        <f t="shared" si="147"/>
        <v>Agr ungültig</v>
      </c>
      <c r="I652" s="127" t="str">
        <f t="shared" si="148"/>
        <v>Agr ungültig</v>
      </c>
      <c r="J652" s="205" t="str">
        <f t="shared" si="149"/>
        <v>Agr ungültig</v>
      </c>
      <c r="K652" s="197" t="str">
        <f>IF(D_SAV!$C652&lt;=2005,"ja","nein")</f>
        <v>ja</v>
      </c>
      <c r="L652" s="204" t="str">
        <f>IFERROR(VLOOKUP(D_SAV!$B652,A_Stammdaten!$I$6:$K$105,3,FALSE),"")</f>
        <v/>
      </c>
      <c r="M652" s="208"/>
      <c r="N652" s="208"/>
      <c r="O652" s="207"/>
      <c r="P652" s="207"/>
      <c r="Q652" s="207"/>
      <c r="R652" s="207"/>
      <c r="S652" s="194">
        <f>IF(V652=0,0,IF(A_Stammdaten!$B$12-$C652&lt;0,0,SUM(D_SAV!P652:Q652)-D_SAV!R652))</f>
        <v>0</v>
      </c>
      <c r="T652" s="207"/>
      <c r="U652" s="194">
        <f t="shared" si="152"/>
        <v>0</v>
      </c>
      <c r="V652" s="240">
        <f>IF(OR($B652=0,$C652=0,$J652=0,$J652="Agr ungültig"),0,IF($J652="keine","keine",IF(A_Stammdaten!$B$12-$C652&lt;0,0,MAX(0,$J652-(A_Stammdaten!$B$12-D_SAV!$C652)))))</f>
        <v>0</v>
      </c>
      <c r="W652" s="167">
        <f t="shared" si="153"/>
        <v>0</v>
      </c>
      <c r="X652" s="167">
        <f t="shared" si="154"/>
        <v>0</v>
      </c>
      <c r="Y652" s="209">
        <v>1</v>
      </c>
      <c r="Z652" s="167">
        <f t="shared" si="155"/>
        <v>0</v>
      </c>
      <c r="AA652" s="167">
        <f t="shared" si="156"/>
        <v>0</v>
      </c>
      <c r="AB652" s="167">
        <f t="shared" si="157"/>
        <v>0</v>
      </c>
      <c r="AC652" s="195">
        <f t="shared" si="150"/>
        <v>0</v>
      </c>
      <c r="AD652" s="192">
        <f t="shared" si="158"/>
        <v>0</v>
      </c>
      <c r="AE652" s="192">
        <f t="shared" si="159"/>
        <v>0</v>
      </c>
      <c r="AF652" s="192">
        <f t="shared" si="160"/>
        <v>0</v>
      </c>
    </row>
    <row r="653" spans="1:32" x14ac:dyDescent="0.25">
      <c r="A653" s="196" t="b">
        <f t="shared" si="151"/>
        <v>0</v>
      </c>
      <c r="B653" s="201"/>
      <c r="C653" s="202"/>
      <c r="D653" s="202"/>
      <c r="E653" s="202"/>
      <c r="F653" s="202"/>
      <c r="G653" s="201"/>
      <c r="H653" s="127" t="str">
        <f t="shared" si="147"/>
        <v>Agr ungültig</v>
      </c>
      <c r="I653" s="127" t="str">
        <f t="shared" si="148"/>
        <v>Agr ungültig</v>
      </c>
      <c r="J653" s="202" t="str">
        <f t="shared" si="149"/>
        <v>Agr ungültig</v>
      </c>
      <c r="K653" s="197" t="str">
        <f>IF(D_SAV!$C653&lt;=2005,"ja","nein")</f>
        <v>ja</v>
      </c>
      <c r="L653" s="201" t="str">
        <f>IFERROR(VLOOKUP(D_SAV!$B653,A_Stammdaten!$I$6:$K$105,3,FALSE),"")</f>
        <v/>
      </c>
      <c r="M653" s="206"/>
      <c r="N653" s="206"/>
      <c r="O653" s="207"/>
      <c r="P653" s="207"/>
      <c r="Q653" s="207"/>
      <c r="R653" s="207"/>
      <c r="S653" s="194">
        <f>IF(V653=0,0,IF(A_Stammdaten!$B$12-$C653&lt;0,0,SUM(D_SAV!P653:Q653)-D_SAV!R653))</f>
        <v>0</v>
      </c>
      <c r="T653" s="207"/>
      <c r="U653" s="194">
        <f t="shared" si="152"/>
        <v>0</v>
      </c>
      <c r="V653" s="240">
        <f>IF(OR($B653=0,$C653=0,$J653=0,$J653="Agr ungültig"),0,IF($J653="keine","keine",IF(A_Stammdaten!$B$12-$C653&lt;0,0,MAX(0,$J653-(A_Stammdaten!$B$12-D_SAV!$C653)))))</f>
        <v>0</v>
      </c>
      <c r="W653" s="167">
        <f t="shared" si="153"/>
        <v>0</v>
      </c>
      <c r="X653" s="167">
        <f t="shared" si="154"/>
        <v>0</v>
      </c>
      <c r="Y653" s="209">
        <v>1</v>
      </c>
      <c r="Z653" s="167">
        <f t="shared" si="155"/>
        <v>0</v>
      </c>
      <c r="AA653" s="167">
        <f t="shared" si="156"/>
        <v>0</v>
      </c>
      <c r="AB653" s="167">
        <f t="shared" si="157"/>
        <v>0</v>
      </c>
      <c r="AC653" s="195">
        <f t="shared" si="150"/>
        <v>0</v>
      </c>
      <c r="AD653" s="192">
        <f t="shared" si="158"/>
        <v>0</v>
      </c>
      <c r="AE653" s="192">
        <f t="shared" si="159"/>
        <v>0</v>
      </c>
      <c r="AF653" s="192">
        <f t="shared" si="160"/>
        <v>0</v>
      </c>
    </row>
    <row r="654" spans="1:32" x14ac:dyDescent="0.25">
      <c r="A654" s="196" t="b">
        <f t="shared" si="151"/>
        <v>0</v>
      </c>
      <c r="B654" s="201"/>
      <c r="C654" s="202"/>
      <c r="D654" s="202"/>
      <c r="E654" s="202"/>
      <c r="F654" s="202"/>
      <c r="G654" s="201"/>
      <c r="H654" s="127" t="str">
        <f t="shared" si="147"/>
        <v>Agr ungültig</v>
      </c>
      <c r="I654" s="127" t="str">
        <f t="shared" si="148"/>
        <v>Agr ungültig</v>
      </c>
      <c r="J654" s="202" t="str">
        <f t="shared" si="149"/>
        <v>Agr ungültig</v>
      </c>
      <c r="K654" s="197" t="str">
        <f>IF(D_SAV!$C654&lt;=2005,"ja","nein")</f>
        <v>ja</v>
      </c>
      <c r="L654" s="201" t="str">
        <f>IFERROR(VLOOKUP(D_SAV!$B654,A_Stammdaten!$I$6:$K$105,3,FALSE),"")</f>
        <v/>
      </c>
      <c r="M654" s="206"/>
      <c r="N654" s="206"/>
      <c r="O654" s="207"/>
      <c r="P654" s="207"/>
      <c r="Q654" s="207"/>
      <c r="R654" s="207"/>
      <c r="S654" s="194">
        <f>IF(V654=0,0,IF(A_Stammdaten!$B$12-$C654&lt;0,0,SUM(D_SAV!P654:Q654)-D_SAV!R654))</f>
        <v>0</v>
      </c>
      <c r="T654" s="207"/>
      <c r="U654" s="194">
        <f t="shared" si="152"/>
        <v>0</v>
      </c>
      <c r="V654" s="240">
        <f>IF(OR($B654=0,$C654=0,$J654=0,$J654="Agr ungültig"),0,IF($J654="keine","keine",IF(A_Stammdaten!$B$12-$C654&lt;0,0,MAX(0,$J654-(A_Stammdaten!$B$12-D_SAV!$C654)))))</f>
        <v>0</v>
      </c>
      <c r="W654" s="167">
        <f t="shared" si="153"/>
        <v>0</v>
      </c>
      <c r="X654" s="167">
        <f t="shared" si="154"/>
        <v>0</v>
      </c>
      <c r="Y654" s="209">
        <v>1</v>
      </c>
      <c r="Z654" s="167">
        <f t="shared" si="155"/>
        <v>0</v>
      </c>
      <c r="AA654" s="167">
        <f t="shared" si="156"/>
        <v>0</v>
      </c>
      <c r="AB654" s="167">
        <f t="shared" si="157"/>
        <v>0</v>
      </c>
      <c r="AC654" s="195">
        <f t="shared" si="150"/>
        <v>0</v>
      </c>
      <c r="AD654" s="192">
        <f t="shared" si="158"/>
        <v>0</v>
      </c>
      <c r="AE654" s="192">
        <f t="shared" si="159"/>
        <v>0</v>
      </c>
      <c r="AF654" s="192">
        <f t="shared" si="160"/>
        <v>0</v>
      </c>
    </row>
    <row r="655" spans="1:32" x14ac:dyDescent="0.25">
      <c r="A655" s="198" t="b">
        <f t="shared" si="151"/>
        <v>0</v>
      </c>
      <c r="B655" s="204"/>
      <c r="C655" s="205"/>
      <c r="D655" s="205"/>
      <c r="E655" s="205"/>
      <c r="F655" s="205"/>
      <c r="G655" s="204"/>
      <c r="H655" s="127" t="str">
        <f t="shared" si="147"/>
        <v>Agr ungültig</v>
      </c>
      <c r="I655" s="127" t="str">
        <f t="shared" si="148"/>
        <v>Agr ungültig</v>
      </c>
      <c r="J655" s="205" t="str">
        <f t="shared" si="149"/>
        <v>Agr ungültig</v>
      </c>
      <c r="K655" s="197" t="str">
        <f>IF(D_SAV!$C655&lt;=2005,"ja","nein")</f>
        <v>ja</v>
      </c>
      <c r="L655" s="204" t="str">
        <f>IFERROR(VLOOKUP(D_SAV!$B655,A_Stammdaten!$I$6:$K$105,3,FALSE),"")</f>
        <v/>
      </c>
      <c r="M655" s="208"/>
      <c r="N655" s="208"/>
      <c r="O655" s="207"/>
      <c r="P655" s="207"/>
      <c r="Q655" s="207"/>
      <c r="R655" s="207"/>
      <c r="S655" s="194">
        <f>IF(V655=0,0,IF(A_Stammdaten!$B$12-$C655&lt;0,0,SUM(D_SAV!P655:Q655)-D_SAV!R655))</f>
        <v>0</v>
      </c>
      <c r="T655" s="207"/>
      <c r="U655" s="194">
        <f t="shared" si="152"/>
        <v>0</v>
      </c>
      <c r="V655" s="240">
        <f>IF(OR($B655=0,$C655=0,$J655=0,$J655="Agr ungültig"),0,IF($J655="keine","keine",IF(A_Stammdaten!$B$12-$C655&lt;0,0,MAX(0,$J655-(A_Stammdaten!$B$12-D_SAV!$C655)))))</f>
        <v>0</v>
      </c>
      <c r="W655" s="167">
        <f t="shared" si="153"/>
        <v>0</v>
      </c>
      <c r="X655" s="167">
        <f t="shared" si="154"/>
        <v>0</v>
      </c>
      <c r="Y655" s="209">
        <v>1</v>
      </c>
      <c r="Z655" s="167">
        <f t="shared" si="155"/>
        <v>0</v>
      </c>
      <c r="AA655" s="167">
        <f t="shared" si="156"/>
        <v>0</v>
      </c>
      <c r="AB655" s="167">
        <f t="shared" si="157"/>
        <v>0</v>
      </c>
      <c r="AC655" s="195">
        <f t="shared" si="150"/>
        <v>0</v>
      </c>
      <c r="AD655" s="192">
        <f t="shared" si="158"/>
        <v>0</v>
      </c>
      <c r="AE655" s="192">
        <f t="shared" si="159"/>
        <v>0</v>
      </c>
      <c r="AF655" s="192">
        <f t="shared" si="160"/>
        <v>0</v>
      </c>
    </row>
    <row r="656" spans="1:32" x14ac:dyDescent="0.25">
      <c r="A656" s="196" t="b">
        <f t="shared" si="151"/>
        <v>0</v>
      </c>
      <c r="B656" s="201"/>
      <c r="C656" s="202"/>
      <c r="D656" s="202"/>
      <c r="E656" s="202"/>
      <c r="F656" s="202"/>
      <c r="G656" s="201"/>
      <c r="H656" s="127" t="str">
        <f t="shared" si="147"/>
        <v>Agr ungültig</v>
      </c>
      <c r="I656" s="127" t="str">
        <f t="shared" si="148"/>
        <v>Agr ungültig</v>
      </c>
      <c r="J656" s="202" t="str">
        <f t="shared" si="149"/>
        <v>Agr ungültig</v>
      </c>
      <c r="K656" s="197" t="str">
        <f>IF(D_SAV!$C656&lt;=2005,"ja","nein")</f>
        <v>ja</v>
      </c>
      <c r="L656" s="201" t="str">
        <f>IFERROR(VLOOKUP(D_SAV!$B656,A_Stammdaten!$I$6:$K$105,3,FALSE),"")</f>
        <v/>
      </c>
      <c r="M656" s="206"/>
      <c r="N656" s="206"/>
      <c r="O656" s="207"/>
      <c r="P656" s="207"/>
      <c r="Q656" s="207"/>
      <c r="R656" s="207"/>
      <c r="S656" s="194">
        <f>IF(V656=0,0,IF(A_Stammdaten!$B$12-$C656&lt;0,0,SUM(D_SAV!P656:Q656)-D_SAV!R656))</f>
        <v>0</v>
      </c>
      <c r="T656" s="207"/>
      <c r="U656" s="194">
        <f t="shared" si="152"/>
        <v>0</v>
      </c>
      <c r="V656" s="240">
        <f>IF(OR($B656=0,$C656=0,$J656=0,$J656="Agr ungültig"),0,IF($J656="keine","keine",IF(A_Stammdaten!$B$12-$C656&lt;0,0,MAX(0,$J656-(A_Stammdaten!$B$12-D_SAV!$C656)))))</f>
        <v>0</v>
      </c>
      <c r="W656" s="167">
        <f t="shared" si="153"/>
        <v>0</v>
      </c>
      <c r="X656" s="167">
        <f t="shared" si="154"/>
        <v>0</v>
      </c>
      <c r="Y656" s="209">
        <v>1</v>
      </c>
      <c r="Z656" s="167">
        <f t="shared" si="155"/>
        <v>0</v>
      </c>
      <c r="AA656" s="167">
        <f t="shared" si="156"/>
        <v>0</v>
      </c>
      <c r="AB656" s="167">
        <f t="shared" si="157"/>
        <v>0</v>
      </c>
      <c r="AC656" s="195">
        <f t="shared" si="150"/>
        <v>0</v>
      </c>
      <c r="AD656" s="192">
        <f t="shared" si="158"/>
        <v>0</v>
      </c>
      <c r="AE656" s="192">
        <f t="shared" si="159"/>
        <v>0</v>
      </c>
      <c r="AF656" s="192">
        <f t="shared" si="160"/>
        <v>0</v>
      </c>
    </row>
    <row r="657" spans="1:32" x14ac:dyDescent="0.25">
      <c r="A657" s="196" t="b">
        <f t="shared" si="151"/>
        <v>0</v>
      </c>
      <c r="B657" s="201"/>
      <c r="C657" s="202"/>
      <c r="D657" s="202"/>
      <c r="E657" s="202"/>
      <c r="F657" s="202"/>
      <c r="G657" s="201"/>
      <c r="H657" s="127" t="str">
        <f t="shared" si="147"/>
        <v>Agr ungültig</v>
      </c>
      <c r="I657" s="127" t="str">
        <f t="shared" si="148"/>
        <v>Agr ungültig</v>
      </c>
      <c r="J657" s="202" t="str">
        <f t="shared" si="149"/>
        <v>Agr ungültig</v>
      </c>
      <c r="K657" s="197" t="str">
        <f>IF(D_SAV!$C657&lt;=2005,"ja","nein")</f>
        <v>ja</v>
      </c>
      <c r="L657" s="201" t="str">
        <f>IFERROR(VLOOKUP(D_SAV!$B657,A_Stammdaten!$I$6:$K$105,3,FALSE),"")</f>
        <v/>
      </c>
      <c r="M657" s="206"/>
      <c r="N657" s="206"/>
      <c r="O657" s="207"/>
      <c r="P657" s="207"/>
      <c r="Q657" s="207"/>
      <c r="R657" s="207"/>
      <c r="S657" s="194">
        <f>IF(V657=0,0,IF(A_Stammdaten!$B$12-$C657&lt;0,0,SUM(D_SAV!P657:Q657)-D_SAV!R657))</f>
        <v>0</v>
      </c>
      <c r="T657" s="207"/>
      <c r="U657" s="194">
        <f t="shared" si="152"/>
        <v>0</v>
      </c>
      <c r="V657" s="240">
        <f>IF(OR($B657=0,$C657=0,$J657=0,$J657="Agr ungültig"),0,IF($J657="keine","keine",IF(A_Stammdaten!$B$12-$C657&lt;0,0,MAX(0,$J657-(A_Stammdaten!$B$12-D_SAV!$C657)))))</f>
        <v>0</v>
      </c>
      <c r="W657" s="167">
        <f t="shared" si="153"/>
        <v>0</v>
      </c>
      <c r="X657" s="167">
        <f t="shared" si="154"/>
        <v>0</v>
      </c>
      <c r="Y657" s="209">
        <v>1</v>
      </c>
      <c r="Z657" s="167">
        <f t="shared" si="155"/>
        <v>0</v>
      </c>
      <c r="AA657" s="167">
        <f t="shared" si="156"/>
        <v>0</v>
      </c>
      <c r="AB657" s="167">
        <f t="shared" si="157"/>
        <v>0</v>
      </c>
      <c r="AC657" s="195">
        <f t="shared" si="150"/>
        <v>0</v>
      </c>
      <c r="AD657" s="192">
        <f t="shared" si="158"/>
        <v>0</v>
      </c>
      <c r="AE657" s="192">
        <f t="shared" si="159"/>
        <v>0</v>
      </c>
      <c r="AF657" s="192">
        <f t="shared" si="160"/>
        <v>0</v>
      </c>
    </row>
    <row r="658" spans="1:32" x14ac:dyDescent="0.25">
      <c r="A658" s="198" t="b">
        <f t="shared" si="151"/>
        <v>0</v>
      </c>
      <c r="B658" s="204"/>
      <c r="C658" s="205"/>
      <c r="D658" s="205"/>
      <c r="E658" s="205"/>
      <c r="F658" s="205"/>
      <c r="G658" s="204"/>
      <c r="H658" s="127" t="str">
        <f t="shared" si="147"/>
        <v>Agr ungültig</v>
      </c>
      <c r="I658" s="127" t="str">
        <f t="shared" si="148"/>
        <v>Agr ungültig</v>
      </c>
      <c r="J658" s="205" t="str">
        <f t="shared" si="149"/>
        <v>Agr ungültig</v>
      </c>
      <c r="K658" s="197" t="str">
        <f>IF(D_SAV!$C658&lt;=2005,"ja","nein")</f>
        <v>ja</v>
      </c>
      <c r="L658" s="204" t="str">
        <f>IFERROR(VLOOKUP(D_SAV!$B658,A_Stammdaten!$I$6:$K$105,3,FALSE),"")</f>
        <v/>
      </c>
      <c r="M658" s="208"/>
      <c r="N658" s="208"/>
      <c r="O658" s="207"/>
      <c r="P658" s="207"/>
      <c r="Q658" s="207"/>
      <c r="R658" s="207"/>
      <c r="S658" s="194">
        <f>IF(V658=0,0,IF(A_Stammdaten!$B$12-$C658&lt;0,0,SUM(D_SAV!P658:Q658)-D_SAV!R658))</f>
        <v>0</v>
      </c>
      <c r="T658" s="207"/>
      <c r="U658" s="194">
        <f t="shared" si="152"/>
        <v>0</v>
      </c>
      <c r="V658" s="240">
        <f>IF(OR($B658=0,$C658=0,$J658=0,$J658="Agr ungültig"),0,IF($J658="keine","keine",IF(A_Stammdaten!$B$12-$C658&lt;0,0,MAX(0,$J658-(A_Stammdaten!$B$12-D_SAV!$C658)))))</f>
        <v>0</v>
      </c>
      <c r="W658" s="167">
        <f t="shared" si="153"/>
        <v>0</v>
      </c>
      <c r="X658" s="167">
        <f t="shared" si="154"/>
        <v>0</v>
      </c>
      <c r="Y658" s="209">
        <v>1</v>
      </c>
      <c r="Z658" s="167">
        <f t="shared" si="155"/>
        <v>0</v>
      </c>
      <c r="AA658" s="167">
        <f t="shared" si="156"/>
        <v>0</v>
      </c>
      <c r="AB658" s="167">
        <f t="shared" si="157"/>
        <v>0</v>
      </c>
      <c r="AC658" s="195">
        <f t="shared" si="150"/>
        <v>0</v>
      </c>
      <c r="AD658" s="192">
        <f t="shared" si="158"/>
        <v>0</v>
      </c>
      <c r="AE658" s="192">
        <f t="shared" si="159"/>
        <v>0</v>
      </c>
      <c r="AF658" s="192">
        <f t="shared" si="160"/>
        <v>0</v>
      </c>
    </row>
    <row r="659" spans="1:32" x14ac:dyDescent="0.25">
      <c r="A659" s="196" t="b">
        <f t="shared" si="151"/>
        <v>0</v>
      </c>
      <c r="B659" s="201"/>
      <c r="C659" s="202"/>
      <c r="D659" s="202"/>
      <c r="E659" s="202"/>
      <c r="F659" s="202"/>
      <c r="G659" s="201"/>
      <c r="H659" s="127" t="str">
        <f t="shared" si="147"/>
        <v>Agr ungültig</v>
      </c>
      <c r="I659" s="127" t="str">
        <f t="shared" si="148"/>
        <v>Agr ungültig</v>
      </c>
      <c r="J659" s="202" t="str">
        <f t="shared" si="149"/>
        <v>Agr ungültig</v>
      </c>
      <c r="K659" s="197" t="str">
        <f>IF(D_SAV!$C659&lt;=2005,"ja","nein")</f>
        <v>ja</v>
      </c>
      <c r="L659" s="201" t="str">
        <f>IFERROR(VLOOKUP(D_SAV!$B659,A_Stammdaten!$I$6:$K$105,3,FALSE),"")</f>
        <v/>
      </c>
      <c r="M659" s="206"/>
      <c r="N659" s="206"/>
      <c r="O659" s="207"/>
      <c r="P659" s="207"/>
      <c r="Q659" s="207"/>
      <c r="R659" s="207"/>
      <c r="S659" s="194">
        <f>IF(V659=0,0,IF(A_Stammdaten!$B$12-$C659&lt;0,0,SUM(D_SAV!P659:Q659)-D_SAV!R659))</f>
        <v>0</v>
      </c>
      <c r="T659" s="207"/>
      <c r="U659" s="194">
        <f t="shared" si="152"/>
        <v>0</v>
      </c>
      <c r="V659" s="240">
        <f>IF(OR($B659=0,$C659=0,$J659=0,$J659="Agr ungültig"),0,IF($J659="keine","keine",IF(A_Stammdaten!$B$12-$C659&lt;0,0,MAX(0,$J659-(A_Stammdaten!$B$12-D_SAV!$C659)))))</f>
        <v>0</v>
      </c>
      <c r="W659" s="167">
        <f t="shared" si="153"/>
        <v>0</v>
      </c>
      <c r="X659" s="167">
        <f t="shared" si="154"/>
        <v>0</v>
      </c>
      <c r="Y659" s="209">
        <v>1</v>
      </c>
      <c r="Z659" s="167">
        <f t="shared" si="155"/>
        <v>0</v>
      </c>
      <c r="AA659" s="167">
        <f t="shared" si="156"/>
        <v>0</v>
      </c>
      <c r="AB659" s="167">
        <f t="shared" si="157"/>
        <v>0</v>
      </c>
      <c r="AC659" s="195">
        <f t="shared" si="150"/>
        <v>0</v>
      </c>
      <c r="AD659" s="192">
        <f t="shared" si="158"/>
        <v>0</v>
      </c>
      <c r="AE659" s="192">
        <f t="shared" si="159"/>
        <v>0</v>
      </c>
      <c r="AF659" s="192">
        <f t="shared" si="160"/>
        <v>0</v>
      </c>
    </row>
    <row r="660" spans="1:32" x14ac:dyDescent="0.25">
      <c r="A660" s="196" t="b">
        <f t="shared" si="151"/>
        <v>0</v>
      </c>
      <c r="B660" s="201"/>
      <c r="C660" s="202"/>
      <c r="D660" s="202"/>
      <c r="E660" s="202"/>
      <c r="F660" s="202"/>
      <c r="G660" s="201"/>
      <c r="H660" s="127" t="str">
        <f t="shared" si="147"/>
        <v>Agr ungültig</v>
      </c>
      <c r="I660" s="127" t="str">
        <f t="shared" si="148"/>
        <v>Agr ungültig</v>
      </c>
      <c r="J660" s="202" t="str">
        <f t="shared" si="149"/>
        <v>Agr ungültig</v>
      </c>
      <c r="K660" s="197" t="str">
        <f>IF(D_SAV!$C660&lt;=2005,"ja","nein")</f>
        <v>ja</v>
      </c>
      <c r="L660" s="201" t="str">
        <f>IFERROR(VLOOKUP(D_SAV!$B660,A_Stammdaten!$I$6:$K$105,3,FALSE),"")</f>
        <v/>
      </c>
      <c r="M660" s="206"/>
      <c r="N660" s="206"/>
      <c r="O660" s="207"/>
      <c r="P660" s="207"/>
      <c r="Q660" s="207"/>
      <c r="R660" s="207"/>
      <c r="S660" s="194">
        <f>IF(V660=0,0,IF(A_Stammdaten!$B$12-$C660&lt;0,0,SUM(D_SAV!P660:Q660)-D_SAV!R660))</f>
        <v>0</v>
      </c>
      <c r="T660" s="207"/>
      <c r="U660" s="194">
        <f t="shared" si="152"/>
        <v>0</v>
      </c>
      <c r="V660" s="240">
        <f>IF(OR($B660=0,$C660=0,$J660=0,$J660="Agr ungültig"),0,IF($J660="keine","keine",IF(A_Stammdaten!$B$12-$C660&lt;0,0,MAX(0,$J660-(A_Stammdaten!$B$12-D_SAV!$C660)))))</f>
        <v>0</v>
      </c>
      <c r="W660" s="167">
        <f t="shared" si="153"/>
        <v>0</v>
      </c>
      <c r="X660" s="167">
        <f t="shared" si="154"/>
        <v>0</v>
      </c>
      <c r="Y660" s="209">
        <v>1</v>
      </c>
      <c r="Z660" s="167">
        <f t="shared" si="155"/>
        <v>0</v>
      </c>
      <c r="AA660" s="167">
        <f t="shared" si="156"/>
        <v>0</v>
      </c>
      <c r="AB660" s="167">
        <f t="shared" si="157"/>
        <v>0</v>
      </c>
      <c r="AC660" s="195">
        <f t="shared" si="150"/>
        <v>0</v>
      </c>
      <c r="AD660" s="192">
        <f t="shared" si="158"/>
        <v>0</v>
      </c>
      <c r="AE660" s="192">
        <f t="shared" si="159"/>
        <v>0</v>
      </c>
      <c r="AF660" s="192">
        <f t="shared" si="160"/>
        <v>0</v>
      </c>
    </row>
    <row r="661" spans="1:32" x14ac:dyDescent="0.25">
      <c r="A661" s="198" t="b">
        <f t="shared" si="151"/>
        <v>0</v>
      </c>
      <c r="B661" s="204"/>
      <c r="C661" s="205"/>
      <c r="D661" s="205"/>
      <c r="E661" s="205"/>
      <c r="F661" s="205"/>
      <c r="G661" s="204"/>
      <c r="H661" s="127" t="str">
        <f t="shared" si="147"/>
        <v>Agr ungültig</v>
      </c>
      <c r="I661" s="127" t="str">
        <f t="shared" si="148"/>
        <v>Agr ungültig</v>
      </c>
      <c r="J661" s="205" t="str">
        <f t="shared" si="149"/>
        <v>Agr ungültig</v>
      </c>
      <c r="K661" s="197" t="str">
        <f>IF(D_SAV!$C661&lt;=2005,"ja","nein")</f>
        <v>ja</v>
      </c>
      <c r="L661" s="204" t="str">
        <f>IFERROR(VLOOKUP(D_SAV!$B661,A_Stammdaten!$I$6:$K$105,3,FALSE),"")</f>
        <v/>
      </c>
      <c r="M661" s="208"/>
      <c r="N661" s="208"/>
      <c r="O661" s="207"/>
      <c r="P661" s="207"/>
      <c r="Q661" s="207"/>
      <c r="R661" s="207"/>
      <c r="S661" s="194">
        <f>IF(V661=0,0,IF(A_Stammdaten!$B$12-$C661&lt;0,0,SUM(D_SAV!P661:Q661)-D_SAV!R661))</f>
        <v>0</v>
      </c>
      <c r="T661" s="207"/>
      <c r="U661" s="194">
        <f t="shared" si="152"/>
        <v>0</v>
      </c>
      <c r="V661" s="240">
        <f>IF(OR($B661=0,$C661=0,$J661=0,$J661="Agr ungültig"),0,IF($J661="keine","keine",IF(A_Stammdaten!$B$12-$C661&lt;0,0,MAX(0,$J661-(A_Stammdaten!$B$12-D_SAV!$C661)))))</f>
        <v>0</v>
      </c>
      <c r="W661" s="167">
        <f t="shared" si="153"/>
        <v>0</v>
      </c>
      <c r="X661" s="167">
        <f t="shared" si="154"/>
        <v>0</v>
      </c>
      <c r="Y661" s="209">
        <v>1</v>
      </c>
      <c r="Z661" s="167">
        <f t="shared" si="155"/>
        <v>0</v>
      </c>
      <c r="AA661" s="167">
        <f t="shared" si="156"/>
        <v>0</v>
      </c>
      <c r="AB661" s="167">
        <f t="shared" si="157"/>
        <v>0</v>
      </c>
      <c r="AC661" s="195">
        <f t="shared" si="150"/>
        <v>0</v>
      </c>
      <c r="AD661" s="192">
        <f t="shared" si="158"/>
        <v>0</v>
      </c>
      <c r="AE661" s="192">
        <f t="shared" si="159"/>
        <v>0</v>
      </c>
      <c r="AF661" s="192">
        <f t="shared" si="160"/>
        <v>0</v>
      </c>
    </row>
    <row r="662" spans="1:32" x14ac:dyDescent="0.25">
      <c r="A662" s="196" t="b">
        <f t="shared" si="151"/>
        <v>0</v>
      </c>
      <c r="B662" s="201"/>
      <c r="C662" s="202"/>
      <c r="D662" s="202"/>
      <c r="E662" s="202"/>
      <c r="F662" s="202"/>
      <c r="G662" s="201"/>
      <c r="H662" s="127" t="str">
        <f t="shared" si="147"/>
        <v>Agr ungültig</v>
      </c>
      <c r="I662" s="127" t="str">
        <f t="shared" si="148"/>
        <v>Agr ungültig</v>
      </c>
      <c r="J662" s="202" t="str">
        <f t="shared" si="149"/>
        <v>Agr ungültig</v>
      </c>
      <c r="K662" s="197" t="str">
        <f>IF(D_SAV!$C662&lt;=2005,"ja","nein")</f>
        <v>ja</v>
      </c>
      <c r="L662" s="201" t="str">
        <f>IFERROR(VLOOKUP(D_SAV!$B662,A_Stammdaten!$I$6:$K$105,3,FALSE),"")</f>
        <v/>
      </c>
      <c r="M662" s="206"/>
      <c r="N662" s="206"/>
      <c r="O662" s="207"/>
      <c r="P662" s="207"/>
      <c r="Q662" s="207"/>
      <c r="R662" s="207"/>
      <c r="S662" s="194">
        <f>IF(V662=0,0,IF(A_Stammdaten!$B$12-$C662&lt;0,0,SUM(D_SAV!P662:Q662)-D_SAV!R662))</f>
        <v>0</v>
      </c>
      <c r="T662" s="207"/>
      <c r="U662" s="194">
        <f t="shared" si="152"/>
        <v>0</v>
      </c>
      <c r="V662" s="240">
        <f>IF(OR($B662=0,$C662=0,$J662=0,$J662="Agr ungültig"),0,IF($J662="keine","keine",IF(A_Stammdaten!$B$12-$C662&lt;0,0,MAX(0,$J662-(A_Stammdaten!$B$12-D_SAV!$C662)))))</f>
        <v>0</v>
      </c>
      <c r="W662" s="167">
        <f t="shared" si="153"/>
        <v>0</v>
      </c>
      <c r="X662" s="167">
        <f t="shared" si="154"/>
        <v>0</v>
      </c>
      <c r="Y662" s="209">
        <v>1</v>
      </c>
      <c r="Z662" s="167">
        <f t="shared" si="155"/>
        <v>0</v>
      </c>
      <c r="AA662" s="167">
        <f t="shared" si="156"/>
        <v>0</v>
      </c>
      <c r="AB662" s="167">
        <f t="shared" si="157"/>
        <v>0</v>
      </c>
      <c r="AC662" s="195">
        <f t="shared" si="150"/>
        <v>0</v>
      </c>
      <c r="AD662" s="192">
        <f t="shared" si="158"/>
        <v>0</v>
      </c>
      <c r="AE662" s="192">
        <f t="shared" si="159"/>
        <v>0</v>
      </c>
      <c r="AF662" s="192">
        <f t="shared" si="160"/>
        <v>0</v>
      </c>
    </row>
    <row r="663" spans="1:32" x14ac:dyDescent="0.25">
      <c r="A663" s="196" t="b">
        <f t="shared" si="151"/>
        <v>0</v>
      </c>
      <c r="B663" s="201"/>
      <c r="C663" s="202"/>
      <c r="D663" s="202"/>
      <c r="E663" s="202"/>
      <c r="F663" s="202"/>
      <c r="G663" s="201"/>
      <c r="H663" s="127" t="str">
        <f t="shared" si="147"/>
        <v>Agr ungültig</v>
      </c>
      <c r="I663" s="127" t="str">
        <f t="shared" si="148"/>
        <v>Agr ungültig</v>
      </c>
      <c r="J663" s="202" t="str">
        <f t="shared" si="149"/>
        <v>Agr ungültig</v>
      </c>
      <c r="K663" s="197" t="str">
        <f>IF(D_SAV!$C663&lt;=2005,"ja","nein")</f>
        <v>ja</v>
      </c>
      <c r="L663" s="201" t="str">
        <f>IFERROR(VLOOKUP(D_SAV!$B663,A_Stammdaten!$I$6:$K$105,3,FALSE),"")</f>
        <v/>
      </c>
      <c r="M663" s="206"/>
      <c r="N663" s="206"/>
      <c r="O663" s="207"/>
      <c r="P663" s="207"/>
      <c r="Q663" s="207"/>
      <c r="R663" s="207"/>
      <c r="S663" s="194">
        <f>IF(V663=0,0,IF(A_Stammdaten!$B$12-$C663&lt;0,0,SUM(D_SAV!P663:Q663)-D_SAV!R663))</f>
        <v>0</v>
      </c>
      <c r="T663" s="207"/>
      <c r="U663" s="194">
        <f t="shared" si="152"/>
        <v>0</v>
      </c>
      <c r="V663" s="240">
        <f>IF(OR($B663=0,$C663=0,$J663=0,$J663="Agr ungültig"),0,IF($J663="keine","keine",IF(A_Stammdaten!$B$12-$C663&lt;0,0,MAX(0,$J663-(A_Stammdaten!$B$12-D_SAV!$C663)))))</f>
        <v>0</v>
      </c>
      <c r="W663" s="167">
        <f t="shared" si="153"/>
        <v>0</v>
      </c>
      <c r="X663" s="167">
        <f t="shared" si="154"/>
        <v>0</v>
      </c>
      <c r="Y663" s="209">
        <v>1</v>
      </c>
      <c r="Z663" s="167">
        <f t="shared" si="155"/>
        <v>0</v>
      </c>
      <c r="AA663" s="167">
        <f t="shared" si="156"/>
        <v>0</v>
      </c>
      <c r="AB663" s="167">
        <f t="shared" si="157"/>
        <v>0</v>
      </c>
      <c r="AC663" s="195">
        <f t="shared" si="150"/>
        <v>0</v>
      </c>
      <c r="AD663" s="192">
        <f t="shared" si="158"/>
        <v>0</v>
      </c>
      <c r="AE663" s="192">
        <f t="shared" si="159"/>
        <v>0</v>
      </c>
      <c r="AF663" s="192">
        <f t="shared" si="160"/>
        <v>0</v>
      </c>
    </row>
    <row r="664" spans="1:32" x14ac:dyDescent="0.25">
      <c r="A664" s="198" t="b">
        <f t="shared" si="151"/>
        <v>0</v>
      </c>
      <c r="B664" s="204"/>
      <c r="C664" s="205"/>
      <c r="D664" s="205"/>
      <c r="E664" s="205"/>
      <c r="F664" s="205"/>
      <c r="G664" s="204"/>
      <c r="H664" s="127" t="str">
        <f t="shared" si="147"/>
        <v>Agr ungültig</v>
      </c>
      <c r="I664" s="127" t="str">
        <f t="shared" si="148"/>
        <v>Agr ungültig</v>
      </c>
      <c r="J664" s="205" t="str">
        <f t="shared" si="149"/>
        <v>Agr ungültig</v>
      </c>
      <c r="K664" s="197" t="str">
        <f>IF(D_SAV!$C664&lt;=2005,"ja","nein")</f>
        <v>ja</v>
      </c>
      <c r="L664" s="204" t="str">
        <f>IFERROR(VLOOKUP(D_SAV!$B664,A_Stammdaten!$I$6:$K$105,3,FALSE),"")</f>
        <v/>
      </c>
      <c r="M664" s="208"/>
      <c r="N664" s="208"/>
      <c r="O664" s="207"/>
      <c r="P664" s="207"/>
      <c r="Q664" s="207"/>
      <c r="R664" s="207"/>
      <c r="S664" s="194">
        <f>IF(V664=0,0,IF(A_Stammdaten!$B$12-$C664&lt;0,0,SUM(D_SAV!P664:Q664)-D_SAV!R664))</f>
        <v>0</v>
      </c>
      <c r="T664" s="207"/>
      <c r="U664" s="194">
        <f t="shared" si="152"/>
        <v>0</v>
      </c>
      <c r="V664" s="240">
        <f>IF(OR($B664=0,$C664=0,$J664=0,$J664="Agr ungültig"),0,IF($J664="keine","keine",IF(A_Stammdaten!$B$12-$C664&lt;0,0,MAX(0,$J664-(A_Stammdaten!$B$12-D_SAV!$C664)))))</f>
        <v>0</v>
      </c>
      <c r="W664" s="167">
        <f t="shared" si="153"/>
        <v>0</v>
      </c>
      <c r="X664" s="167">
        <f t="shared" si="154"/>
        <v>0</v>
      </c>
      <c r="Y664" s="209">
        <v>1</v>
      </c>
      <c r="Z664" s="167">
        <f t="shared" si="155"/>
        <v>0</v>
      </c>
      <c r="AA664" s="167">
        <f t="shared" si="156"/>
        <v>0</v>
      </c>
      <c r="AB664" s="167">
        <f t="shared" si="157"/>
        <v>0</v>
      </c>
      <c r="AC664" s="195">
        <f t="shared" si="150"/>
        <v>0</v>
      </c>
      <c r="AD664" s="192">
        <f t="shared" si="158"/>
        <v>0</v>
      </c>
      <c r="AE664" s="192">
        <f t="shared" si="159"/>
        <v>0</v>
      </c>
      <c r="AF664" s="192">
        <f t="shared" si="160"/>
        <v>0</v>
      </c>
    </row>
    <row r="665" spans="1:32" x14ac:dyDescent="0.25">
      <c r="A665" s="196" t="b">
        <f t="shared" si="151"/>
        <v>0</v>
      </c>
      <c r="B665" s="201"/>
      <c r="C665" s="202"/>
      <c r="D665" s="202"/>
      <c r="E665" s="202"/>
      <c r="F665" s="202"/>
      <c r="G665" s="201"/>
      <c r="H665" s="127" t="str">
        <f t="shared" si="147"/>
        <v>Agr ungültig</v>
      </c>
      <c r="I665" s="127" t="str">
        <f t="shared" si="148"/>
        <v>Agr ungültig</v>
      </c>
      <c r="J665" s="202" t="str">
        <f t="shared" si="149"/>
        <v>Agr ungültig</v>
      </c>
      <c r="K665" s="197" t="str">
        <f>IF(D_SAV!$C665&lt;=2005,"ja","nein")</f>
        <v>ja</v>
      </c>
      <c r="L665" s="201" t="str">
        <f>IFERROR(VLOOKUP(D_SAV!$B665,A_Stammdaten!$I$6:$K$105,3,FALSE),"")</f>
        <v/>
      </c>
      <c r="M665" s="206"/>
      <c r="N665" s="206"/>
      <c r="O665" s="207"/>
      <c r="P665" s="207"/>
      <c r="Q665" s="207"/>
      <c r="R665" s="207"/>
      <c r="S665" s="194">
        <f>IF(V665=0,0,IF(A_Stammdaten!$B$12-$C665&lt;0,0,SUM(D_SAV!P665:Q665)-D_SAV!R665))</f>
        <v>0</v>
      </c>
      <c r="T665" s="207"/>
      <c r="U665" s="194">
        <f t="shared" si="152"/>
        <v>0</v>
      </c>
      <c r="V665" s="240">
        <f>IF(OR($B665=0,$C665=0,$J665=0,$J665="Agr ungültig"),0,IF($J665="keine","keine",IF(A_Stammdaten!$B$12-$C665&lt;0,0,MAX(0,$J665-(A_Stammdaten!$B$12-D_SAV!$C665)))))</f>
        <v>0</v>
      </c>
      <c r="W665" s="167">
        <f t="shared" si="153"/>
        <v>0</v>
      </c>
      <c r="X665" s="167">
        <f t="shared" si="154"/>
        <v>0</v>
      </c>
      <c r="Y665" s="209">
        <v>1</v>
      </c>
      <c r="Z665" s="167">
        <f t="shared" si="155"/>
        <v>0</v>
      </c>
      <c r="AA665" s="167">
        <f t="shared" si="156"/>
        <v>0</v>
      </c>
      <c r="AB665" s="167">
        <f t="shared" si="157"/>
        <v>0</v>
      </c>
      <c r="AC665" s="195">
        <f t="shared" si="150"/>
        <v>0</v>
      </c>
      <c r="AD665" s="192">
        <f t="shared" si="158"/>
        <v>0</v>
      </c>
      <c r="AE665" s="192">
        <f t="shared" si="159"/>
        <v>0</v>
      </c>
      <c r="AF665" s="192">
        <f t="shared" si="160"/>
        <v>0</v>
      </c>
    </row>
    <row r="666" spans="1:32" x14ac:dyDescent="0.25">
      <c r="A666" s="196" t="b">
        <f t="shared" si="151"/>
        <v>0</v>
      </c>
      <c r="B666" s="201"/>
      <c r="C666" s="202"/>
      <c r="D666" s="202"/>
      <c r="E666" s="202"/>
      <c r="F666" s="202"/>
      <c r="G666" s="201"/>
      <c r="H666" s="127" t="str">
        <f t="shared" si="147"/>
        <v>Agr ungültig</v>
      </c>
      <c r="I666" s="127" t="str">
        <f t="shared" si="148"/>
        <v>Agr ungültig</v>
      </c>
      <c r="J666" s="202" t="str">
        <f t="shared" si="149"/>
        <v>Agr ungültig</v>
      </c>
      <c r="K666" s="197" t="str">
        <f>IF(D_SAV!$C666&lt;=2005,"ja","nein")</f>
        <v>ja</v>
      </c>
      <c r="L666" s="201" t="str">
        <f>IFERROR(VLOOKUP(D_SAV!$B666,A_Stammdaten!$I$6:$K$105,3,FALSE),"")</f>
        <v/>
      </c>
      <c r="M666" s="206"/>
      <c r="N666" s="206"/>
      <c r="O666" s="207"/>
      <c r="P666" s="207"/>
      <c r="Q666" s="207"/>
      <c r="R666" s="207"/>
      <c r="S666" s="194">
        <f>IF(V666=0,0,IF(A_Stammdaten!$B$12-$C666&lt;0,0,SUM(D_SAV!P666:Q666)-D_SAV!R666))</f>
        <v>0</v>
      </c>
      <c r="T666" s="207"/>
      <c r="U666" s="194">
        <f t="shared" si="152"/>
        <v>0</v>
      </c>
      <c r="V666" s="240">
        <f>IF(OR($B666=0,$C666=0,$J666=0,$J666="Agr ungültig"),0,IF($J666="keine","keine",IF(A_Stammdaten!$B$12-$C666&lt;0,0,MAX(0,$J666-(A_Stammdaten!$B$12-D_SAV!$C666)))))</f>
        <v>0</v>
      </c>
      <c r="W666" s="167">
        <f t="shared" si="153"/>
        <v>0</v>
      </c>
      <c r="X666" s="167">
        <f t="shared" si="154"/>
        <v>0</v>
      </c>
      <c r="Y666" s="209">
        <v>1</v>
      </c>
      <c r="Z666" s="167">
        <f t="shared" si="155"/>
        <v>0</v>
      </c>
      <c r="AA666" s="167">
        <f t="shared" si="156"/>
        <v>0</v>
      </c>
      <c r="AB666" s="167">
        <f t="shared" si="157"/>
        <v>0</v>
      </c>
      <c r="AC666" s="195">
        <f t="shared" si="150"/>
        <v>0</v>
      </c>
      <c r="AD666" s="192">
        <f t="shared" si="158"/>
        <v>0</v>
      </c>
      <c r="AE666" s="192">
        <f t="shared" si="159"/>
        <v>0</v>
      </c>
      <c r="AF666" s="192">
        <f t="shared" si="160"/>
        <v>0</v>
      </c>
    </row>
    <row r="667" spans="1:32" x14ac:dyDescent="0.25">
      <c r="A667" s="198" t="b">
        <f t="shared" si="151"/>
        <v>0</v>
      </c>
      <c r="B667" s="204"/>
      <c r="C667" s="205"/>
      <c r="D667" s="205"/>
      <c r="E667" s="205"/>
      <c r="F667" s="205"/>
      <c r="G667" s="204"/>
      <c r="H667" s="127" t="str">
        <f t="shared" si="147"/>
        <v>Agr ungültig</v>
      </c>
      <c r="I667" s="127" t="str">
        <f t="shared" si="148"/>
        <v>Agr ungültig</v>
      </c>
      <c r="J667" s="205" t="str">
        <f t="shared" si="149"/>
        <v>Agr ungültig</v>
      </c>
      <c r="K667" s="197" t="str">
        <f>IF(D_SAV!$C667&lt;=2005,"ja","nein")</f>
        <v>ja</v>
      </c>
      <c r="L667" s="204" t="str">
        <f>IFERROR(VLOOKUP(D_SAV!$B667,A_Stammdaten!$I$6:$K$105,3,FALSE),"")</f>
        <v/>
      </c>
      <c r="M667" s="208"/>
      <c r="N667" s="208"/>
      <c r="O667" s="207"/>
      <c r="P667" s="207"/>
      <c r="Q667" s="207"/>
      <c r="R667" s="207"/>
      <c r="S667" s="194">
        <f>IF(V667=0,0,IF(A_Stammdaten!$B$12-$C667&lt;0,0,SUM(D_SAV!P667:Q667)-D_SAV!R667))</f>
        <v>0</v>
      </c>
      <c r="T667" s="207"/>
      <c r="U667" s="194">
        <f t="shared" si="152"/>
        <v>0</v>
      </c>
      <c r="V667" s="240">
        <f>IF(OR($B667=0,$C667=0,$J667=0,$J667="Agr ungültig"),0,IF($J667="keine","keine",IF(A_Stammdaten!$B$12-$C667&lt;0,0,MAX(0,$J667-(A_Stammdaten!$B$12-D_SAV!$C667)))))</f>
        <v>0</v>
      </c>
      <c r="W667" s="167">
        <f t="shared" si="153"/>
        <v>0</v>
      </c>
      <c r="X667" s="167">
        <f t="shared" si="154"/>
        <v>0</v>
      </c>
      <c r="Y667" s="209">
        <v>1</v>
      </c>
      <c r="Z667" s="167">
        <f t="shared" si="155"/>
        <v>0</v>
      </c>
      <c r="AA667" s="167">
        <f t="shared" si="156"/>
        <v>0</v>
      </c>
      <c r="AB667" s="167">
        <f t="shared" si="157"/>
        <v>0</v>
      </c>
      <c r="AC667" s="195">
        <f t="shared" si="150"/>
        <v>0</v>
      </c>
      <c r="AD667" s="192">
        <f t="shared" si="158"/>
        <v>0</v>
      </c>
      <c r="AE667" s="192">
        <f t="shared" si="159"/>
        <v>0</v>
      </c>
      <c r="AF667" s="192">
        <f t="shared" si="160"/>
        <v>0</v>
      </c>
    </row>
    <row r="668" spans="1:32" x14ac:dyDescent="0.25">
      <c r="A668" s="196" t="b">
        <f t="shared" si="151"/>
        <v>0</v>
      </c>
      <c r="B668" s="201"/>
      <c r="C668" s="202"/>
      <c r="D668" s="202"/>
      <c r="E668" s="202"/>
      <c r="F668" s="202"/>
      <c r="G668" s="201"/>
      <c r="H668" s="127" t="str">
        <f t="shared" si="147"/>
        <v>Agr ungültig</v>
      </c>
      <c r="I668" s="127" t="str">
        <f t="shared" si="148"/>
        <v>Agr ungültig</v>
      </c>
      <c r="J668" s="202" t="str">
        <f t="shared" si="149"/>
        <v>Agr ungültig</v>
      </c>
      <c r="K668" s="197" t="str">
        <f>IF(D_SAV!$C668&lt;=2005,"ja","nein")</f>
        <v>ja</v>
      </c>
      <c r="L668" s="201" t="str">
        <f>IFERROR(VLOOKUP(D_SAV!$B668,A_Stammdaten!$I$6:$K$105,3,FALSE),"")</f>
        <v/>
      </c>
      <c r="M668" s="206"/>
      <c r="N668" s="206"/>
      <c r="O668" s="207"/>
      <c r="P668" s="207"/>
      <c r="Q668" s="207"/>
      <c r="R668" s="207"/>
      <c r="S668" s="194">
        <f>IF(V668=0,0,IF(A_Stammdaten!$B$12-$C668&lt;0,0,SUM(D_SAV!P668:Q668)-D_SAV!R668))</f>
        <v>0</v>
      </c>
      <c r="T668" s="207"/>
      <c r="U668" s="194">
        <f t="shared" si="152"/>
        <v>0</v>
      </c>
      <c r="V668" s="240">
        <f>IF(OR($B668=0,$C668=0,$J668=0,$J668="Agr ungültig"),0,IF($J668="keine","keine",IF(A_Stammdaten!$B$12-$C668&lt;0,0,MAX(0,$J668-(A_Stammdaten!$B$12-D_SAV!$C668)))))</f>
        <v>0</v>
      </c>
      <c r="W668" s="167">
        <f t="shared" si="153"/>
        <v>0</v>
      </c>
      <c r="X668" s="167">
        <f t="shared" si="154"/>
        <v>0</v>
      </c>
      <c r="Y668" s="209">
        <v>1</v>
      </c>
      <c r="Z668" s="167">
        <f t="shared" si="155"/>
        <v>0</v>
      </c>
      <c r="AA668" s="167">
        <f t="shared" si="156"/>
        <v>0</v>
      </c>
      <c r="AB668" s="167">
        <f t="shared" si="157"/>
        <v>0</v>
      </c>
      <c r="AC668" s="195">
        <f t="shared" si="150"/>
        <v>0</v>
      </c>
      <c r="AD668" s="192">
        <f t="shared" si="158"/>
        <v>0</v>
      </c>
      <c r="AE668" s="192">
        <f t="shared" si="159"/>
        <v>0</v>
      </c>
      <c r="AF668" s="192">
        <f t="shared" si="160"/>
        <v>0</v>
      </c>
    </row>
    <row r="669" spans="1:32" x14ac:dyDescent="0.25">
      <c r="A669" s="196" t="b">
        <f t="shared" si="151"/>
        <v>0</v>
      </c>
      <c r="B669" s="201"/>
      <c r="C669" s="202"/>
      <c r="D669" s="202"/>
      <c r="E669" s="202"/>
      <c r="F669" s="202"/>
      <c r="G669" s="201"/>
      <c r="H669" s="127" t="str">
        <f t="shared" si="147"/>
        <v>Agr ungültig</v>
      </c>
      <c r="I669" s="127" t="str">
        <f t="shared" si="148"/>
        <v>Agr ungültig</v>
      </c>
      <c r="J669" s="202" t="str">
        <f t="shared" si="149"/>
        <v>Agr ungültig</v>
      </c>
      <c r="K669" s="197" t="str">
        <f>IF(D_SAV!$C669&lt;=2005,"ja","nein")</f>
        <v>ja</v>
      </c>
      <c r="L669" s="201" t="str">
        <f>IFERROR(VLOOKUP(D_SAV!$B669,A_Stammdaten!$I$6:$K$105,3,FALSE),"")</f>
        <v/>
      </c>
      <c r="M669" s="206"/>
      <c r="N669" s="206"/>
      <c r="O669" s="207"/>
      <c r="P669" s="207"/>
      <c r="Q669" s="207"/>
      <c r="R669" s="207"/>
      <c r="S669" s="194">
        <f>IF(V669=0,0,IF(A_Stammdaten!$B$12-$C669&lt;0,0,SUM(D_SAV!P669:Q669)-D_SAV!R669))</f>
        <v>0</v>
      </c>
      <c r="T669" s="207"/>
      <c r="U669" s="194">
        <f t="shared" si="152"/>
        <v>0</v>
      </c>
      <c r="V669" s="240">
        <f>IF(OR($B669=0,$C669=0,$J669=0,$J669="Agr ungültig"),0,IF($J669="keine","keine",IF(A_Stammdaten!$B$12-$C669&lt;0,0,MAX(0,$J669-(A_Stammdaten!$B$12-D_SAV!$C669)))))</f>
        <v>0</v>
      </c>
      <c r="W669" s="167">
        <f t="shared" si="153"/>
        <v>0</v>
      </c>
      <c r="X669" s="167">
        <f t="shared" si="154"/>
        <v>0</v>
      </c>
      <c r="Y669" s="209">
        <v>1</v>
      </c>
      <c r="Z669" s="167">
        <f t="shared" si="155"/>
        <v>0</v>
      </c>
      <c r="AA669" s="167">
        <f t="shared" si="156"/>
        <v>0</v>
      </c>
      <c r="AB669" s="167">
        <f t="shared" si="157"/>
        <v>0</v>
      </c>
      <c r="AC669" s="195">
        <f t="shared" si="150"/>
        <v>0</v>
      </c>
      <c r="AD669" s="192">
        <f t="shared" si="158"/>
        <v>0</v>
      </c>
      <c r="AE669" s="192">
        <f t="shared" si="159"/>
        <v>0</v>
      </c>
      <c r="AF669" s="192">
        <f t="shared" si="160"/>
        <v>0</v>
      </c>
    </row>
    <row r="670" spans="1:32" x14ac:dyDescent="0.25">
      <c r="A670" s="198" t="b">
        <f t="shared" si="151"/>
        <v>0</v>
      </c>
      <c r="B670" s="204"/>
      <c r="C670" s="205"/>
      <c r="D670" s="205"/>
      <c r="E670" s="205"/>
      <c r="F670" s="205"/>
      <c r="G670" s="204"/>
      <c r="H670" s="127" t="str">
        <f t="shared" si="147"/>
        <v>Agr ungültig</v>
      </c>
      <c r="I670" s="127" t="str">
        <f t="shared" si="148"/>
        <v>Agr ungültig</v>
      </c>
      <c r="J670" s="205" t="str">
        <f t="shared" si="149"/>
        <v>Agr ungültig</v>
      </c>
      <c r="K670" s="197" t="str">
        <f>IF(D_SAV!$C670&lt;=2005,"ja","nein")</f>
        <v>ja</v>
      </c>
      <c r="L670" s="204" t="str">
        <f>IFERROR(VLOOKUP(D_SAV!$B670,A_Stammdaten!$I$6:$K$105,3,FALSE),"")</f>
        <v/>
      </c>
      <c r="M670" s="208"/>
      <c r="N670" s="208"/>
      <c r="O670" s="207"/>
      <c r="P670" s="207"/>
      <c r="Q670" s="207"/>
      <c r="R670" s="207"/>
      <c r="S670" s="194">
        <f>IF(V670=0,0,IF(A_Stammdaten!$B$12-$C670&lt;0,0,SUM(D_SAV!P670:Q670)-D_SAV!R670))</f>
        <v>0</v>
      </c>
      <c r="T670" s="207"/>
      <c r="U670" s="194">
        <f t="shared" si="152"/>
        <v>0</v>
      </c>
      <c r="V670" s="240">
        <f>IF(OR($B670=0,$C670=0,$J670=0,$J670="Agr ungültig"),0,IF($J670="keine","keine",IF(A_Stammdaten!$B$12-$C670&lt;0,0,MAX(0,$J670-(A_Stammdaten!$B$12-D_SAV!$C670)))))</f>
        <v>0</v>
      </c>
      <c r="W670" s="167">
        <f t="shared" si="153"/>
        <v>0</v>
      </c>
      <c r="X670" s="167">
        <f t="shared" si="154"/>
        <v>0</v>
      </c>
      <c r="Y670" s="209">
        <v>1</v>
      </c>
      <c r="Z670" s="167">
        <f t="shared" si="155"/>
        <v>0</v>
      </c>
      <c r="AA670" s="167">
        <f t="shared" si="156"/>
        <v>0</v>
      </c>
      <c r="AB670" s="167">
        <f t="shared" si="157"/>
        <v>0</v>
      </c>
      <c r="AC670" s="195">
        <f t="shared" si="150"/>
        <v>0</v>
      </c>
      <c r="AD670" s="192">
        <f t="shared" si="158"/>
        <v>0</v>
      </c>
      <c r="AE670" s="192">
        <f t="shared" si="159"/>
        <v>0</v>
      </c>
      <c r="AF670" s="192">
        <f t="shared" si="160"/>
        <v>0</v>
      </c>
    </row>
    <row r="671" spans="1:32" x14ac:dyDescent="0.25">
      <c r="A671" s="196" t="b">
        <f t="shared" si="151"/>
        <v>0</v>
      </c>
      <c r="B671" s="201"/>
      <c r="C671" s="202"/>
      <c r="D671" s="202"/>
      <c r="E671" s="202"/>
      <c r="F671" s="202"/>
      <c r="G671" s="201"/>
      <c r="H671" s="127" t="str">
        <f t="shared" si="147"/>
        <v>Agr ungültig</v>
      </c>
      <c r="I671" s="127" t="str">
        <f t="shared" si="148"/>
        <v>Agr ungültig</v>
      </c>
      <c r="J671" s="202" t="str">
        <f t="shared" si="149"/>
        <v>Agr ungültig</v>
      </c>
      <c r="K671" s="197" t="str">
        <f>IF(D_SAV!$C671&lt;=2005,"ja","nein")</f>
        <v>ja</v>
      </c>
      <c r="L671" s="201" t="str">
        <f>IFERROR(VLOOKUP(D_SAV!$B671,A_Stammdaten!$I$6:$K$105,3,FALSE),"")</f>
        <v/>
      </c>
      <c r="M671" s="206"/>
      <c r="N671" s="206"/>
      <c r="O671" s="207"/>
      <c r="P671" s="207"/>
      <c r="Q671" s="207"/>
      <c r="R671" s="207"/>
      <c r="S671" s="194">
        <f>IF(V671=0,0,IF(A_Stammdaten!$B$12-$C671&lt;0,0,SUM(D_SAV!P671:Q671)-D_SAV!R671))</f>
        <v>0</v>
      </c>
      <c r="T671" s="207"/>
      <c r="U671" s="194">
        <f t="shared" si="152"/>
        <v>0</v>
      </c>
      <c r="V671" s="240">
        <f>IF(OR($B671=0,$C671=0,$J671=0,$J671="Agr ungültig"),0,IF($J671="keine","keine",IF(A_Stammdaten!$B$12-$C671&lt;0,0,MAX(0,$J671-(A_Stammdaten!$B$12-D_SAV!$C671)))))</f>
        <v>0</v>
      </c>
      <c r="W671" s="167">
        <f t="shared" si="153"/>
        <v>0</v>
      </c>
      <c r="X671" s="167">
        <f t="shared" si="154"/>
        <v>0</v>
      </c>
      <c r="Y671" s="209">
        <v>1</v>
      </c>
      <c r="Z671" s="167">
        <f t="shared" si="155"/>
        <v>0</v>
      </c>
      <c r="AA671" s="167">
        <f t="shared" si="156"/>
        <v>0</v>
      </c>
      <c r="AB671" s="167">
        <f t="shared" si="157"/>
        <v>0</v>
      </c>
      <c r="AC671" s="195">
        <f t="shared" si="150"/>
        <v>0</v>
      </c>
      <c r="AD671" s="192">
        <f t="shared" si="158"/>
        <v>0</v>
      </c>
      <c r="AE671" s="192">
        <f t="shared" si="159"/>
        <v>0</v>
      </c>
      <c r="AF671" s="192">
        <f t="shared" si="160"/>
        <v>0</v>
      </c>
    </row>
    <row r="672" spans="1:32" x14ac:dyDescent="0.25">
      <c r="A672" s="196" t="b">
        <f t="shared" si="151"/>
        <v>0</v>
      </c>
      <c r="B672" s="201"/>
      <c r="C672" s="202"/>
      <c r="D672" s="202"/>
      <c r="E672" s="202"/>
      <c r="F672" s="202"/>
      <c r="G672" s="201"/>
      <c r="H672" s="127" t="str">
        <f t="shared" si="147"/>
        <v>Agr ungültig</v>
      </c>
      <c r="I672" s="127" t="str">
        <f t="shared" si="148"/>
        <v>Agr ungültig</v>
      </c>
      <c r="J672" s="202" t="str">
        <f t="shared" si="149"/>
        <v>Agr ungültig</v>
      </c>
      <c r="K672" s="197" t="str">
        <f>IF(D_SAV!$C672&lt;=2005,"ja","nein")</f>
        <v>ja</v>
      </c>
      <c r="L672" s="201" t="str">
        <f>IFERROR(VLOOKUP(D_SAV!$B672,A_Stammdaten!$I$6:$K$105,3,FALSE),"")</f>
        <v/>
      </c>
      <c r="M672" s="206"/>
      <c r="N672" s="206"/>
      <c r="O672" s="207"/>
      <c r="P672" s="207"/>
      <c r="Q672" s="207"/>
      <c r="R672" s="207"/>
      <c r="S672" s="194">
        <f>IF(V672=0,0,IF(A_Stammdaten!$B$12-$C672&lt;0,0,SUM(D_SAV!P672:Q672)-D_SAV!R672))</f>
        <v>0</v>
      </c>
      <c r="T672" s="207"/>
      <c r="U672" s="194">
        <f t="shared" si="152"/>
        <v>0</v>
      </c>
      <c r="V672" s="240">
        <f>IF(OR($B672=0,$C672=0,$J672=0,$J672="Agr ungültig"),0,IF($J672="keine","keine",IF(A_Stammdaten!$B$12-$C672&lt;0,0,MAX(0,$J672-(A_Stammdaten!$B$12-D_SAV!$C672)))))</f>
        <v>0</v>
      </c>
      <c r="W672" s="167">
        <f t="shared" si="153"/>
        <v>0</v>
      </c>
      <c r="X672" s="167">
        <f t="shared" si="154"/>
        <v>0</v>
      </c>
      <c r="Y672" s="209">
        <v>1</v>
      </c>
      <c r="Z672" s="167">
        <f t="shared" si="155"/>
        <v>0</v>
      </c>
      <c r="AA672" s="167">
        <f t="shared" si="156"/>
        <v>0</v>
      </c>
      <c r="AB672" s="167">
        <f t="shared" si="157"/>
        <v>0</v>
      </c>
      <c r="AC672" s="195">
        <f t="shared" si="150"/>
        <v>0</v>
      </c>
      <c r="AD672" s="192">
        <f t="shared" si="158"/>
        <v>0</v>
      </c>
      <c r="AE672" s="192">
        <f t="shared" si="159"/>
        <v>0</v>
      </c>
      <c r="AF672" s="192">
        <f t="shared" si="160"/>
        <v>0</v>
      </c>
    </row>
    <row r="673" spans="1:32" x14ac:dyDescent="0.25">
      <c r="A673" s="198" t="b">
        <f t="shared" si="151"/>
        <v>0</v>
      </c>
      <c r="B673" s="204"/>
      <c r="C673" s="205"/>
      <c r="D673" s="205"/>
      <c r="E673" s="205"/>
      <c r="F673" s="205"/>
      <c r="G673" s="204"/>
      <c r="H673" s="127" t="str">
        <f t="shared" si="147"/>
        <v>Agr ungültig</v>
      </c>
      <c r="I673" s="127" t="str">
        <f t="shared" si="148"/>
        <v>Agr ungültig</v>
      </c>
      <c r="J673" s="205" t="str">
        <f t="shared" si="149"/>
        <v>Agr ungültig</v>
      </c>
      <c r="K673" s="197" t="str">
        <f>IF(D_SAV!$C673&lt;=2005,"ja","nein")</f>
        <v>ja</v>
      </c>
      <c r="L673" s="204" t="str">
        <f>IFERROR(VLOOKUP(D_SAV!$B673,A_Stammdaten!$I$6:$K$105,3,FALSE),"")</f>
        <v/>
      </c>
      <c r="M673" s="208"/>
      <c r="N673" s="208"/>
      <c r="O673" s="207"/>
      <c r="P673" s="207"/>
      <c r="Q673" s="207"/>
      <c r="R673" s="207"/>
      <c r="S673" s="194">
        <f>IF(V673=0,0,IF(A_Stammdaten!$B$12-$C673&lt;0,0,SUM(D_SAV!P673:Q673)-D_SAV!R673))</f>
        <v>0</v>
      </c>
      <c r="T673" s="207"/>
      <c r="U673" s="194">
        <f t="shared" si="152"/>
        <v>0</v>
      </c>
      <c r="V673" s="240">
        <f>IF(OR($B673=0,$C673=0,$J673=0,$J673="Agr ungültig"),0,IF($J673="keine","keine",IF(A_Stammdaten!$B$12-$C673&lt;0,0,MAX(0,$J673-(A_Stammdaten!$B$12-D_SAV!$C673)))))</f>
        <v>0</v>
      </c>
      <c r="W673" s="167">
        <f t="shared" si="153"/>
        <v>0</v>
      </c>
      <c r="X673" s="167">
        <f t="shared" si="154"/>
        <v>0</v>
      </c>
      <c r="Y673" s="209">
        <v>1</v>
      </c>
      <c r="Z673" s="167">
        <f t="shared" si="155"/>
        <v>0</v>
      </c>
      <c r="AA673" s="167">
        <f t="shared" si="156"/>
        <v>0</v>
      </c>
      <c r="AB673" s="167">
        <f t="shared" si="157"/>
        <v>0</v>
      </c>
      <c r="AC673" s="195">
        <f t="shared" si="150"/>
        <v>0</v>
      </c>
      <c r="AD673" s="192">
        <f t="shared" si="158"/>
        <v>0</v>
      </c>
      <c r="AE673" s="192">
        <f t="shared" si="159"/>
        <v>0</v>
      </c>
      <c r="AF673" s="192">
        <f t="shared" si="160"/>
        <v>0</v>
      </c>
    </row>
    <row r="674" spans="1:32" x14ac:dyDescent="0.25">
      <c r="A674" s="196" t="b">
        <f t="shared" si="151"/>
        <v>0</v>
      </c>
      <c r="B674" s="201"/>
      <c r="C674" s="202"/>
      <c r="D674" s="202"/>
      <c r="E674" s="202"/>
      <c r="F674" s="202"/>
      <c r="G674" s="201"/>
      <c r="H674" s="127" t="str">
        <f t="shared" si="147"/>
        <v>Agr ungültig</v>
      </c>
      <c r="I674" s="127" t="str">
        <f t="shared" si="148"/>
        <v>Agr ungültig</v>
      </c>
      <c r="J674" s="202" t="str">
        <f t="shared" si="149"/>
        <v>Agr ungültig</v>
      </c>
      <c r="K674" s="197" t="str">
        <f>IF(D_SAV!$C674&lt;=2005,"ja","nein")</f>
        <v>ja</v>
      </c>
      <c r="L674" s="201" t="str">
        <f>IFERROR(VLOOKUP(D_SAV!$B674,A_Stammdaten!$I$6:$K$105,3,FALSE),"")</f>
        <v/>
      </c>
      <c r="M674" s="206"/>
      <c r="N674" s="206"/>
      <c r="O674" s="207"/>
      <c r="P674" s="207"/>
      <c r="Q674" s="207"/>
      <c r="R674" s="207"/>
      <c r="S674" s="194">
        <f>IF(V674=0,0,IF(A_Stammdaten!$B$12-$C674&lt;0,0,SUM(D_SAV!P674:Q674)-D_SAV!R674))</f>
        <v>0</v>
      </c>
      <c r="T674" s="207"/>
      <c r="U674" s="194">
        <f t="shared" si="152"/>
        <v>0</v>
      </c>
      <c r="V674" s="240">
        <f>IF(OR($B674=0,$C674=0,$J674=0,$J674="Agr ungültig"),0,IF($J674="keine","keine",IF(A_Stammdaten!$B$12-$C674&lt;0,0,MAX(0,$J674-(A_Stammdaten!$B$12-D_SAV!$C674)))))</f>
        <v>0</v>
      </c>
      <c r="W674" s="167">
        <f t="shared" si="153"/>
        <v>0</v>
      </c>
      <c r="X674" s="167">
        <f t="shared" si="154"/>
        <v>0</v>
      </c>
      <c r="Y674" s="209">
        <v>1</v>
      </c>
      <c r="Z674" s="167">
        <f t="shared" si="155"/>
        <v>0</v>
      </c>
      <c r="AA674" s="167">
        <f t="shared" si="156"/>
        <v>0</v>
      </c>
      <c r="AB674" s="167">
        <f t="shared" si="157"/>
        <v>0</v>
      </c>
      <c r="AC674" s="195">
        <f t="shared" si="150"/>
        <v>0</v>
      </c>
      <c r="AD674" s="192">
        <f t="shared" si="158"/>
        <v>0</v>
      </c>
      <c r="AE674" s="192">
        <f t="shared" si="159"/>
        <v>0</v>
      </c>
      <c r="AF674" s="192">
        <f t="shared" si="160"/>
        <v>0</v>
      </c>
    </row>
    <row r="675" spans="1:32" x14ac:dyDescent="0.25">
      <c r="A675" s="196" t="b">
        <f t="shared" si="151"/>
        <v>0</v>
      </c>
      <c r="B675" s="201"/>
      <c r="C675" s="202"/>
      <c r="D675" s="202"/>
      <c r="E675" s="202"/>
      <c r="F675" s="202"/>
      <c r="G675" s="201"/>
      <c r="H675" s="127" t="str">
        <f t="shared" si="147"/>
        <v>Agr ungültig</v>
      </c>
      <c r="I675" s="127" t="str">
        <f t="shared" si="148"/>
        <v>Agr ungültig</v>
      </c>
      <c r="J675" s="202" t="str">
        <f t="shared" si="149"/>
        <v>Agr ungültig</v>
      </c>
      <c r="K675" s="197" t="str">
        <f>IF(D_SAV!$C675&lt;=2005,"ja","nein")</f>
        <v>ja</v>
      </c>
      <c r="L675" s="201" t="str">
        <f>IFERROR(VLOOKUP(D_SAV!$B675,A_Stammdaten!$I$6:$K$105,3,FALSE),"")</f>
        <v/>
      </c>
      <c r="M675" s="206"/>
      <c r="N675" s="206"/>
      <c r="O675" s="207"/>
      <c r="P675" s="207"/>
      <c r="Q675" s="207"/>
      <c r="R675" s="207"/>
      <c r="S675" s="194">
        <f>IF(V675=0,0,IF(A_Stammdaten!$B$12-$C675&lt;0,0,SUM(D_SAV!P675:Q675)-D_SAV!R675))</f>
        <v>0</v>
      </c>
      <c r="T675" s="207"/>
      <c r="U675" s="194">
        <f t="shared" si="152"/>
        <v>0</v>
      </c>
      <c r="V675" s="240">
        <f>IF(OR($B675=0,$C675=0,$J675=0,$J675="Agr ungültig"),0,IF($J675="keine","keine",IF(A_Stammdaten!$B$12-$C675&lt;0,0,MAX(0,$J675-(A_Stammdaten!$B$12-D_SAV!$C675)))))</f>
        <v>0</v>
      </c>
      <c r="W675" s="167">
        <f t="shared" si="153"/>
        <v>0</v>
      </c>
      <c r="X675" s="167">
        <f t="shared" si="154"/>
        <v>0</v>
      </c>
      <c r="Y675" s="209">
        <v>1</v>
      </c>
      <c r="Z675" s="167">
        <f t="shared" si="155"/>
        <v>0</v>
      </c>
      <c r="AA675" s="167">
        <f t="shared" si="156"/>
        <v>0</v>
      </c>
      <c r="AB675" s="167">
        <f t="shared" si="157"/>
        <v>0</v>
      </c>
      <c r="AC675" s="195">
        <f t="shared" si="150"/>
        <v>0</v>
      </c>
      <c r="AD675" s="192">
        <f t="shared" si="158"/>
        <v>0</v>
      </c>
      <c r="AE675" s="192">
        <f t="shared" si="159"/>
        <v>0</v>
      </c>
      <c r="AF675" s="192">
        <f t="shared" si="160"/>
        <v>0</v>
      </c>
    </row>
    <row r="676" spans="1:32" x14ac:dyDescent="0.25">
      <c r="A676" s="198" t="b">
        <f t="shared" si="151"/>
        <v>0</v>
      </c>
      <c r="B676" s="204"/>
      <c r="C676" s="205"/>
      <c r="D676" s="205"/>
      <c r="E676" s="205"/>
      <c r="F676" s="205"/>
      <c r="G676" s="204"/>
      <c r="H676" s="127" t="str">
        <f t="shared" si="147"/>
        <v>Agr ungültig</v>
      </c>
      <c r="I676" s="127" t="str">
        <f t="shared" si="148"/>
        <v>Agr ungültig</v>
      </c>
      <c r="J676" s="205" t="str">
        <f t="shared" si="149"/>
        <v>Agr ungültig</v>
      </c>
      <c r="K676" s="197" t="str">
        <f>IF(D_SAV!$C676&lt;=2005,"ja","nein")</f>
        <v>ja</v>
      </c>
      <c r="L676" s="204" t="str">
        <f>IFERROR(VLOOKUP(D_SAV!$B676,A_Stammdaten!$I$6:$K$105,3,FALSE),"")</f>
        <v/>
      </c>
      <c r="M676" s="208"/>
      <c r="N676" s="208"/>
      <c r="O676" s="207"/>
      <c r="P676" s="207"/>
      <c r="Q676" s="207"/>
      <c r="R676" s="207"/>
      <c r="S676" s="194">
        <f>IF(V676=0,0,IF(A_Stammdaten!$B$12-$C676&lt;0,0,SUM(D_SAV!P676:Q676)-D_SAV!R676))</f>
        <v>0</v>
      </c>
      <c r="T676" s="207"/>
      <c r="U676" s="194">
        <f t="shared" si="152"/>
        <v>0</v>
      </c>
      <c r="V676" s="240">
        <f>IF(OR($B676=0,$C676=0,$J676=0,$J676="Agr ungültig"),0,IF($J676="keine","keine",IF(A_Stammdaten!$B$12-$C676&lt;0,0,MAX(0,$J676-(A_Stammdaten!$B$12-D_SAV!$C676)))))</f>
        <v>0</v>
      </c>
      <c r="W676" s="167">
        <f t="shared" si="153"/>
        <v>0</v>
      </c>
      <c r="X676" s="167">
        <f t="shared" si="154"/>
        <v>0</v>
      </c>
      <c r="Y676" s="209">
        <v>1</v>
      </c>
      <c r="Z676" s="167">
        <f t="shared" si="155"/>
        <v>0</v>
      </c>
      <c r="AA676" s="167">
        <f t="shared" si="156"/>
        <v>0</v>
      </c>
      <c r="AB676" s="167">
        <f t="shared" si="157"/>
        <v>0</v>
      </c>
      <c r="AC676" s="195">
        <f t="shared" si="150"/>
        <v>0</v>
      </c>
      <c r="AD676" s="192">
        <f t="shared" si="158"/>
        <v>0</v>
      </c>
      <c r="AE676" s="192">
        <f t="shared" si="159"/>
        <v>0</v>
      </c>
      <c r="AF676" s="192">
        <f t="shared" si="160"/>
        <v>0</v>
      </c>
    </row>
    <row r="677" spans="1:32" x14ac:dyDescent="0.25">
      <c r="A677" s="196" t="b">
        <f t="shared" si="151"/>
        <v>0</v>
      </c>
      <c r="B677" s="201"/>
      <c r="C677" s="202"/>
      <c r="D677" s="202"/>
      <c r="E677" s="202"/>
      <c r="F677" s="202"/>
      <c r="G677" s="201"/>
      <c r="H677" s="127" t="str">
        <f t="shared" si="147"/>
        <v>Agr ungültig</v>
      </c>
      <c r="I677" s="127" t="str">
        <f t="shared" si="148"/>
        <v>Agr ungültig</v>
      </c>
      <c r="J677" s="202" t="str">
        <f t="shared" si="149"/>
        <v>Agr ungültig</v>
      </c>
      <c r="K677" s="197" t="str">
        <f>IF(D_SAV!$C677&lt;=2005,"ja","nein")</f>
        <v>ja</v>
      </c>
      <c r="L677" s="201" t="str">
        <f>IFERROR(VLOOKUP(D_SAV!$B677,A_Stammdaten!$I$6:$K$105,3,FALSE),"")</f>
        <v/>
      </c>
      <c r="M677" s="206"/>
      <c r="N677" s="206"/>
      <c r="O677" s="207"/>
      <c r="P677" s="207"/>
      <c r="Q677" s="207"/>
      <c r="R677" s="207"/>
      <c r="S677" s="194">
        <f>IF(V677=0,0,IF(A_Stammdaten!$B$12-$C677&lt;0,0,SUM(D_SAV!P677:Q677)-D_SAV!R677))</f>
        <v>0</v>
      </c>
      <c r="T677" s="207"/>
      <c r="U677" s="194">
        <f t="shared" si="152"/>
        <v>0</v>
      </c>
      <c r="V677" s="240">
        <f>IF(OR($B677=0,$C677=0,$J677=0,$J677="Agr ungültig"),0,IF($J677="keine","keine",IF(A_Stammdaten!$B$12-$C677&lt;0,0,MAX(0,$J677-(A_Stammdaten!$B$12-D_SAV!$C677)))))</f>
        <v>0</v>
      </c>
      <c r="W677" s="167">
        <f t="shared" si="153"/>
        <v>0</v>
      </c>
      <c r="X677" s="167">
        <f t="shared" si="154"/>
        <v>0</v>
      </c>
      <c r="Y677" s="209">
        <v>1</v>
      </c>
      <c r="Z677" s="167">
        <f t="shared" si="155"/>
        <v>0</v>
      </c>
      <c r="AA677" s="167">
        <f t="shared" si="156"/>
        <v>0</v>
      </c>
      <c r="AB677" s="167">
        <f t="shared" si="157"/>
        <v>0</v>
      </c>
      <c r="AC677" s="195">
        <f t="shared" si="150"/>
        <v>0</v>
      </c>
      <c r="AD677" s="192">
        <f t="shared" si="158"/>
        <v>0</v>
      </c>
      <c r="AE677" s="192">
        <f t="shared" si="159"/>
        <v>0</v>
      </c>
      <c r="AF677" s="192">
        <f t="shared" si="160"/>
        <v>0</v>
      </c>
    </row>
    <row r="678" spans="1:32" x14ac:dyDescent="0.25">
      <c r="A678" s="196" t="b">
        <f t="shared" si="151"/>
        <v>0</v>
      </c>
      <c r="B678" s="201"/>
      <c r="C678" s="202"/>
      <c r="D678" s="202"/>
      <c r="E678" s="202"/>
      <c r="F678" s="202"/>
      <c r="G678" s="201"/>
      <c r="H678" s="127" t="str">
        <f t="shared" ref="H678:H741" si="161">IFERROR(VLOOKUP($G678,AnlGrTabelle,2,FALSE),"Agr ungültig")</f>
        <v>Agr ungültig</v>
      </c>
      <c r="I678" s="127" t="str">
        <f t="shared" ref="I678:I741" si="162">IFERROR(VLOOKUP($G678,AnlGrTabelle,3,FALSE),"Agr ungültig")</f>
        <v>Agr ungültig</v>
      </c>
      <c r="J678" s="202" t="str">
        <f t="shared" ref="J678:J741" si="163">IFERROR(VLOOKUP($G678,AnlGrTabelle,4,FALSE),"Agr ungültig")</f>
        <v>Agr ungültig</v>
      </c>
      <c r="K678" s="197" t="str">
        <f>IF(D_SAV!$C678&lt;=2005,"ja","nein")</f>
        <v>ja</v>
      </c>
      <c r="L678" s="201" t="str">
        <f>IFERROR(VLOOKUP(D_SAV!$B678,A_Stammdaten!$I$6:$K$105,3,FALSE),"")</f>
        <v/>
      </c>
      <c r="M678" s="206"/>
      <c r="N678" s="206"/>
      <c r="O678" s="207"/>
      <c r="P678" s="207"/>
      <c r="Q678" s="207"/>
      <c r="R678" s="207"/>
      <c r="S678" s="194">
        <f>IF(V678=0,0,IF(A_Stammdaten!$B$12-$C678&lt;0,0,SUM(D_SAV!P678:Q678)-D_SAV!R678))</f>
        <v>0</v>
      </c>
      <c r="T678" s="207"/>
      <c r="U678" s="194">
        <f t="shared" si="152"/>
        <v>0</v>
      </c>
      <c r="V678" s="240">
        <f>IF(OR($B678=0,$C678=0,$J678=0,$J678="Agr ungültig"),0,IF($J678="keine","keine",IF(A_Stammdaten!$B$12-$C678&lt;0,0,MAX(0,$J678-(A_Stammdaten!$B$12-D_SAV!$C678)))))</f>
        <v>0</v>
      </c>
      <c r="W678" s="167">
        <f t="shared" si="153"/>
        <v>0</v>
      </c>
      <c r="X678" s="167">
        <f t="shared" si="154"/>
        <v>0</v>
      </c>
      <c r="Y678" s="209">
        <v>1</v>
      </c>
      <c r="Z678" s="167">
        <f t="shared" si="155"/>
        <v>0</v>
      </c>
      <c r="AA678" s="167">
        <f t="shared" si="156"/>
        <v>0</v>
      </c>
      <c r="AB678" s="167">
        <f t="shared" si="157"/>
        <v>0</v>
      </c>
      <c r="AC678" s="195">
        <f t="shared" ref="AC678:AC741" si="164">IFERROR(IF(VLOOKUP($G678,AnlGrTabelle,5,FALSE)="keine",1,IFERROR(VLOOKUP($C678,TNWFaktoren,VLOOKUP($G678,AnlGrTabelle,5,FALSE)+5,FALSE),0)),0)</f>
        <v>0</v>
      </c>
      <c r="AD678" s="192">
        <f t="shared" si="158"/>
        <v>0</v>
      </c>
      <c r="AE678" s="192">
        <f t="shared" si="159"/>
        <v>0</v>
      </c>
      <c r="AF678" s="192">
        <f t="shared" si="160"/>
        <v>0</v>
      </c>
    </row>
    <row r="679" spans="1:32" x14ac:dyDescent="0.25">
      <c r="A679" s="198" t="b">
        <f t="shared" si="151"/>
        <v>0</v>
      </c>
      <c r="B679" s="204"/>
      <c r="C679" s="205"/>
      <c r="D679" s="205"/>
      <c r="E679" s="205"/>
      <c r="F679" s="205"/>
      <c r="G679" s="204"/>
      <c r="H679" s="127" t="str">
        <f t="shared" si="161"/>
        <v>Agr ungültig</v>
      </c>
      <c r="I679" s="127" t="str">
        <f t="shared" si="162"/>
        <v>Agr ungültig</v>
      </c>
      <c r="J679" s="205" t="str">
        <f t="shared" si="163"/>
        <v>Agr ungültig</v>
      </c>
      <c r="K679" s="197" t="str">
        <f>IF(D_SAV!$C679&lt;=2005,"ja","nein")</f>
        <v>ja</v>
      </c>
      <c r="L679" s="204" t="str">
        <f>IFERROR(VLOOKUP(D_SAV!$B679,A_Stammdaten!$I$6:$K$105,3,FALSE),"")</f>
        <v/>
      </c>
      <c r="M679" s="208"/>
      <c r="N679" s="208"/>
      <c r="O679" s="207"/>
      <c r="P679" s="207"/>
      <c r="Q679" s="207"/>
      <c r="R679" s="207"/>
      <c r="S679" s="194">
        <f>IF(V679=0,0,IF(A_Stammdaten!$B$12-$C679&lt;0,0,SUM(D_SAV!P679:Q679)-D_SAV!R679))</f>
        <v>0</v>
      </c>
      <c r="T679" s="207"/>
      <c r="U679" s="194">
        <f t="shared" si="152"/>
        <v>0</v>
      </c>
      <c r="V679" s="240">
        <f>IF(OR($B679=0,$C679=0,$J679=0,$J679="Agr ungültig"),0,IF($J679="keine","keine",IF(A_Stammdaten!$B$12-$C679&lt;0,0,MAX(0,$J679-(A_Stammdaten!$B$12-D_SAV!$C679)))))</f>
        <v>0</v>
      </c>
      <c r="W679" s="167">
        <f t="shared" si="153"/>
        <v>0</v>
      </c>
      <c r="X679" s="167">
        <f t="shared" si="154"/>
        <v>0</v>
      </c>
      <c r="Y679" s="209">
        <v>1</v>
      </c>
      <c r="Z679" s="167">
        <f t="shared" si="155"/>
        <v>0</v>
      </c>
      <c r="AA679" s="167">
        <f t="shared" si="156"/>
        <v>0</v>
      </c>
      <c r="AB679" s="167">
        <f t="shared" si="157"/>
        <v>0</v>
      </c>
      <c r="AC679" s="195">
        <f t="shared" si="164"/>
        <v>0</v>
      </c>
      <c r="AD679" s="192">
        <f t="shared" si="158"/>
        <v>0</v>
      </c>
      <c r="AE679" s="192">
        <f t="shared" si="159"/>
        <v>0</v>
      </c>
      <c r="AF679" s="192">
        <f t="shared" si="160"/>
        <v>0</v>
      </c>
    </row>
    <row r="680" spans="1:32" x14ac:dyDescent="0.25">
      <c r="A680" s="196" t="b">
        <f t="shared" si="151"/>
        <v>0</v>
      </c>
      <c r="B680" s="201"/>
      <c r="C680" s="202"/>
      <c r="D680" s="202"/>
      <c r="E680" s="202"/>
      <c r="F680" s="202"/>
      <c r="G680" s="201"/>
      <c r="H680" s="127" t="str">
        <f t="shared" si="161"/>
        <v>Agr ungültig</v>
      </c>
      <c r="I680" s="127" t="str">
        <f t="shared" si="162"/>
        <v>Agr ungültig</v>
      </c>
      <c r="J680" s="202" t="str">
        <f t="shared" si="163"/>
        <v>Agr ungültig</v>
      </c>
      <c r="K680" s="197" t="str">
        <f>IF(D_SAV!$C680&lt;=2005,"ja","nein")</f>
        <v>ja</v>
      </c>
      <c r="L680" s="201" t="str">
        <f>IFERROR(VLOOKUP(D_SAV!$B680,A_Stammdaten!$I$6:$K$105,3,FALSE),"")</f>
        <v/>
      </c>
      <c r="M680" s="206"/>
      <c r="N680" s="206"/>
      <c r="O680" s="207"/>
      <c r="P680" s="207"/>
      <c r="Q680" s="207"/>
      <c r="R680" s="207"/>
      <c r="S680" s="194">
        <f>IF(V680=0,0,IF(A_Stammdaten!$B$12-$C680&lt;0,0,SUM(D_SAV!P680:Q680)-D_SAV!R680))</f>
        <v>0</v>
      </c>
      <c r="T680" s="207"/>
      <c r="U680" s="194">
        <f t="shared" si="152"/>
        <v>0</v>
      </c>
      <c r="V680" s="240">
        <f>IF(OR($B680=0,$C680=0,$J680=0,$J680="Agr ungültig"),0,IF($J680="keine","keine",IF(A_Stammdaten!$B$12-$C680&lt;0,0,MAX(0,$J680-(A_Stammdaten!$B$12-D_SAV!$C680)))))</f>
        <v>0</v>
      </c>
      <c r="W680" s="167">
        <f t="shared" si="153"/>
        <v>0</v>
      </c>
      <c r="X680" s="167">
        <f t="shared" si="154"/>
        <v>0</v>
      </c>
      <c r="Y680" s="209">
        <v>1</v>
      </c>
      <c r="Z680" s="167">
        <f t="shared" si="155"/>
        <v>0</v>
      </c>
      <c r="AA680" s="167">
        <f t="shared" si="156"/>
        <v>0</v>
      </c>
      <c r="AB680" s="167">
        <f t="shared" si="157"/>
        <v>0</v>
      </c>
      <c r="AC680" s="195">
        <f t="shared" si="164"/>
        <v>0</v>
      </c>
      <c r="AD680" s="192">
        <f t="shared" si="158"/>
        <v>0</v>
      </c>
      <c r="AE680" s="192">
        <f t="shared" si="159"/>
        <v>0</v>
      </c>
      <c r="AF680" s="192">
        <f t="shared" si="160"/>
        <v>0</v>
      </c>
    </row>
    <row r="681" spans="1:32" x14ac:dyDescent="0.25">
      <c r="A681" s="196" t="b">
        <f t="shared" si="151"/>
        <v>0</v>
      </c>
      <c r="B681" s="201"/>
      <c r="C681" s="202"/>
      <c r="D681" s="202"/>
      <c r="E681" s="202"/>
      <c r="F681" s="202"/>
      <c r="G681" s="201"/>
      <c r="H681" s="127" t="str">
        <f t="shared" si="161"/>
        <v>Agr ungültig</v>
      </c>
      <c r="I681" s="127" t="str">
        <f t="shared" si="162"/>
        <v>Agr ungültig</v>
      </c>
      <c r="J681" s="202" t="str">
        <f t="shared" si="163"/>
        <v>Agr ungültig</v>
      </c>
      <c r="K681" s="197" t="str">
        <f>IF(D_SAV!$C681&lt;=2005,"ja","nein")</f>
        <v>ja</v>
      </c>
      <c r="L681" s="201" t="str">
        <f>IFERROR(VLOOKUP(D_SAV!$B681,A_Stammdaten!$I$6:$K$105,3,FALSE),"")</f>
        <v/>
      </c>
      <c r="M681" s="206"/>
      <c r="N681" s="206"/>
      <c r="O681" s="207"/>
      <c r="P681" s="207"/>
      <c r="Q681" s="207"/>
      <c r="R681" s="207"/>
      <c r="S681" s="194">
        <f>IF(V681=0,0,IF(A_Stammdaten!$B$12-$C681&lt;0,0,SUM(D_SAV!P681:Q681)-D_SAV!R681))</f>
        <v>0</v>
      </c>
      <c r="T681" s="207"/>
      <c r="U681" s="194">
        <f t="shared" si="152"/>
        <v>0</v>
      </c>
      <c r="V681" s="240">
        <f>IF(OR($B681=0,$C681=0,$J681=0,$J681="Agr ungültig"),0,IF($J681="keine","keine",IF(A_Stammdaten!$B$12-$C681&lt;0,0,MAX(0,$J681-(A_Stammdaten!$B$12-D_SAV!$C681)))))</f>
        <v>0</v>
      </c>
      <c r="W681" s="167">
        <f t="shared" si="153"/>
        <v>0</v>
      </c>
      <c r="X681" s="167">
        <f t="shared" si="154"/>
        <v>0</v>
      </c>
      <c r="Y681" s="209">
        <v>1</v>
      </c>
      <c r="Z681" s="167">
        <f t="shared" si="155"/>
        <v>0</v>
      </c>
      <c r="AA681" s="167">
        <f t="shared" si="156"/>
        <v>0</v>
      </c>
      <c r="AB681" s="167">
        <f t="shared" si="157"/>
        <v>0</v>
      </c>
      <c r="AC681" s="195">
        <f t="shared" si="164"/>
        <v>0</v>
      </c>
      <c r="AD681" s="192">
        <f t="shared" si="158"/>
        <v>0</v>
      </c>
      <c r="AE681" s="192">
        <f t="shared" si="159"/>
        <v>0</v>
      </c>
      <c r="AF681" s="192">
        <f t="shared" si="160"/>
        <v>0</v>
      </c>
    </row>
    <row r="682" spans="1:32" x14ac:dyDescent="0.25">
      <c r="A682" s="198" t="b">
        <f t="shared" si="151"/>
        <v>0</v>
      </c>
      <c r="B682" s="204"/>
      <c r="C682" s="205"/>
      <c r="D682" s="205"/>
      <c r="E682" s="205"/>
      <c r="F682" s="205"/>
      <c r="G682" s="204"/>
      <c r="H682" s="127" t="str">
        <f t="shared" si="161"/>
        <v>Agr ungültig</v>
      </c>
      <c r="I682" s="127" t="str">
        <f t="shared" si="162"/>
        <v>Agr ungültig</v>
      </c>
      <c r="J682" s="205" t="str">
        <f t="shared" si="163"/>
        <v>Agr ungültig</v>
      </c>
      <c r="K682" s="197" t="str">
        <f>IF(D_SAV!$C682&lt;=2005,"ja","nein")</f>
        <v>ja</v>
      </c>
      <c r="L682" s="204" t="str">
        <f>IFERROR(VLOOKUP(D_SAV!$B682,A_Stammdaten!$I$6:$K$105,3,FALSE),"")</f>
        <v/>
      </c>
      <c r="M682" s="208"/>
      <c r="N682" s="208"/>
      <c r="O682" s="207"/>
      <c r="P682" s="207"/>
      <c r="Q682" s="207"/>
      <c r="R682" s="207"/>
      <c r="S682" s="194">
        <f>IF(V682=0,0,IF(A_Stammdaten!$B$12-$C682&lt;0,0,SUM(D_SAV!P682:Q682)-D_SAV!R682))</f>
        <v>0</v>
      </c>
      <c r="T682" s="207"/>
      <c r="U682" s="194">
        <f t="shared" si="152"/>
        <v>0</v>
      </c>
      <c r="V682" s="240">
        <f>IF(OR($B682=0,$C682=0,$J682=0,$J682="Agr ungültig"),0,IF($J682="keine","keine",IF(A_Stammdaten!$B$12-$C682&lt;0,0,MAX(0,$J682-(A_Stammdaten!$B$12-D_SAV!$C682)))))</f>
        <v>0</v>
      </c>
      <c r="W682" s="167">
        <f t="shared" si="153"/>
        <v>0</v>
      </c>
      <c r="X682" s="167">
        <f t="shared" si="154"/>
        <v>0</v>
      </c>
      <c r="Y682" s="209">
        <v>1</v>
      </c>
      <c r="Z682" s="167">
        <f t="shared" si="155"/>
        <v>0</v>
      </c>
      <c r="AA682" s="167">
        <f t="shared" si="156"/>
        <v>0</v>
      </c>
      <c r="AB682" s="167">
        <f t="shared" si="157"/>
        <v>0</v>
      </c>
      <c r="AC682" s="195">
        <f t="shared" si="164"/>
        <v>0</v>
      </c>
      <c r="AD682" s="192">
        <f t="shared" si="158"/>
        <v>0</v>
      </c>
      <c r="AE682" s="192">
        <f t="shared" si="159"/>
        <v>0</v>
      </c>
      <c r="AF682" s="192">
        <f t="shared" si="160"/>
        <v>0</v>
      </c>
    </row>
    <row r="683" spans="1:32" x14ac:dyDescent="0.25">
      <c r="A683" s="196" t="b">
        <f t="shared" si="151"/>
        <v>0</v>
      </c>
      <c r="B683" s="201"/>
      <c r="C683" s="202"/>
      <c r="D683" s="202"/>
      <c r="E683" s="202"/>
      <c r="F683" s="202"/>
      <c r="G683" s="201"/>
      <c r="H683" s="127" t="str">
        <f t="shared" si="161"/>
        <v>Agr ungültig</v>
      </c>
      <c r="I683" s="127" t="str">
        <f t="shared" si="162"/>
        <v>Agr ungültig</v>
      </c>
      <c r="J683" s="202" t="str">
        <f t="shared" si="163"/>
        <v>Agr ungültig</v>
      </c>
      <c r="K683" s="197" t="str">
        <f>IF(D_SAV!$C683&lt;=2005,"ja","nein")</f>
        <v>ja</v>
      </c>
      <c r="L683" s="201" t="str">
        <f>IFERROR(VLOOKUP(D_SAV!$B683,A_Stammdaten!$I$6:$K$105,3,FALSE),"")</f>
        <v/>
      </c>
      <c r="M683" s="206"/>
      <c r="N683" s="206"/>
      <c r="O683" s="207"/>
      <c r="P683" s="207"/>
      <c r="Q683" s="207"/>
      <c r="R683" s="207"/>
      <c r="S683" s="194">
        <f>IF(V683=0,0,IF(A_Stammdaten!$B$12-$C683&lt;0,0,SUM(D_SAV!P683:Q683)-D_SAV!R683))</f>
        <v>0</v>
      </c>
      <c r="T683" s="207"/>
      <c r="U683" s="194">
        <f t="shared" si="152"/>
        <v>0</v>
      </c>
      <c r="V683" s="240">
        <f>IF(OR($B683=0,$C683=0,$J683=0,$J683="Agr ungültig"),0,IF($J683="keine","keine",IF(A_Stammdaten!$B$12-$C683&lt;0,0,MAX(0,$J683-(A_Stammdaten!$B$12-D_SAV!$C683)))))</f>
        <v>0</v>
      </c>
      <c r="W683" s="167">
        <f t="shared" si="153"/>
        <v>0</v>
      </c>
      <c r="X683" s="167">
        <f t="shared" si="154"/>
        <v>0</v>
      </c>
      <c r="Y683" s="209">
        <v>1</v>
      </c>
      <c r="Z683" s="167">
        <f t="shared" si="155"/>
        <v>0</v>
      </c>
      <c r="AA683" s="167">
        <f t="shared" si="156"/>
        <v>0</v>
      </c>
      <c r="AB683" s="167">
        <f t="shared" si="157"/>
        <v>0</v>
      </c>
      <c r="AC683" s="195">
        <f t="shared" si="164"/>
        <v>0</v>
      </c>
      <c r="AD683" s="192">
        <f t="shared" si="158"/>
        <v>0</v>
      </c>
      <c r="AE683" s="192">
        <f t="shared" si="159"/>
        <v>0</v>
      </c>
      <c r="AF683" s="192">
        <f t="shared" si="160"/>
        <v>0</v>
      </c>
    </row>
    <row r="684" spans="1:32" x14ac:dyDescent="0.25">
      <c r="A684" s="196" t="b">
        <f t="shared" si="151"/>
        <v>0</v>
      </c>
      <c r="B684" s="201"/>
      <c r="C684" s="202"/>
      <c r="D684" s="202"/>
      <c r="E684" s="202"/>
      <c r="F684" s="202"/>
      <c r="G684" s="201"/>
      <c r="H684" s="127" t="str">
        <f t="shared" si="161"/>
        <v>Agr ungültig</v>
      </c>
      <c r="I684" s="127" t="str">
        <f t="shared" si="162"/>
        <v>Agr ungültig</v>
      </c>
      <c r="J684" s="202" t="str">
        <f t="shared" si="163"/>
        <v>Agr ungültig</v>
      </c>
      <c r="K684" s="197" t="str">
        <f>IF(D_SAV!$C684&lt;=2005,"ja","nein")</f>
        <v>ja</v>
      </c>
      <c r="L684" s="201" t="str">
        <f>IFERROR(VLOOKUP(D_SAV!$B684,A_Stammdaten!$I$6:$K$105,3,FALSE),"")</f>
        <v/>
      </c>
      <c r="M684" s="206"/>
      <c r="N684" s="206"/>
      <c r="O684" s="207"/>
      <c r="P684" s="207"/>
      <c r="Q684" s="207"/>
      <c r="R684" s="207"/>
      <c r="S684" s="194">
        <f>IF(V684=0,0,IF(A_Stammdaten!$B$12-$C684&lt;0,0,SUM(D_SAV!P684:Q684)-D_SAV!R684))</f>
        <v>0</v>
      </c>
      <c r="T684" s="207"/>
      <c r="U684" s="194">
        <f t="shared" si="152"/>
        <v>0</v>
      </c>
      <c r="V684" s="240">
        <f>IF(OR($B684=0,$C684=0,$J684=0,$J684="Agr ungültig"),0,IF($J684="keine","keine",IF(A_Stammdaten!$B$12-$C684&lt;0,0,MAX(0,$J684-(A_Stammdaten!$B$12-D_SAV!$C684)))))</f>
        <v>0</v>
      </c>
      <c r="W684" s="167">
        <f t="shared" si="153"/>
        <v>0</v>
      </c>
      <c r="X684" s="167">
        <f t="shared" si="154"/>
        <v>0</v>
      </c>
      <c r="Y684" s="209">
        <v>1</v>
      </c>
      <c r="Z684" s="167">
        <f t="shared" si="155"/>
        <v>0</v>
      </c>
      <c r="AA684" s="167">
        <f t="shared" si="156"/>
        <v>0</v>
      </c>
      <c r="AB684" s="167">
        <f t="shared" si="157"/>
        <v>0</v>
      </c>
      <c r="AC684" s="195">
        <f t="shared" si="164"/>
        <v>0</v>
      </c>
      <c r="AD684" s="192">
        <f t="shared" si="158"/>
        <v>0</v>
      </c>
      <c r="AE684" s="192">
        <f t="shared" si="159"/>
        <v>0</v>
      </c>
      <c r="AF684" s="192">
        <f t="shared" si="160"/>
        <v>0</v>
      </c>
    </row>
    <row r="685" spans="1:32" x14ac:dyDescent="0.25">
      <c r="A685" s="198" t="b">
        <f t="shared" si="151"/>
        <v>0</v>
      </c>
      <c r="B685" s="204"/>
      <c r="C685" s="205"/>
      <c r="D685" s="205"/>
      <c r="E685" s="205"/>
      <c r="F685" s="205"/>
      <c r="G685" s="204"/>
      <c r="H685" s="127" t="str">
        <f t="shared" si="161"/>
        <v>Agr ungültig</v>
      </c>
      <c r="I685" s="127" t="str">
        <f t="shared" si="162"/>
        <v>Agr ungültig</v>
      </c>
      <c r="J685" s="205" t="str">
        <f t="shared" si="163"/>
        <v>Agr ungültig</v>
      </c>
      <c r="K685" s="197" t="str">
        <f>IF(D_SAV!$C685&lt;=2005,"ja","nein")</f>
        <v>ja</v>
      </c>
      <c r="L685" s="204" t="str">
        <f>IFERROR(VLOOKUP(D_SAV!$B685,A_Stammdaten!$I$6:$K$105,3,FALSE),"")</f>
        <v/>
      </c>
      <c r="M685" s="208"/>
      <c r="N685" s="208"/>
      <c r="O685" s="207"/>
      <c r="P685" s="207"/>
      <c r="Q685" s="207"/>
      <c r="R685" s="207"/>
      <c r="S685" s="194">
        <f>IF(V685=0,0,IF(A_Stammdaten!$B$12-$C685&lt;0,0,SUM(D_SAV!P685:Q685)-D_SAV!R685))</f>
        <v>0</v>
      </c>
      <c r="T685" s="207"/>
      <c r="U685" s="194">
        <f t="shared" si="152"/>
        <v>0</v>
      </c>
      <c r="V685" s="240">
        <f>IF(OR($B685=0,$C685=0,$J685=0,$J685="Agr ungültig"),0,IF($J685="keine","keine",IF(A_Stammdaten!$B$12-$C685&lt;0,0,MAX(0,$J685-(A_Stammdaten!$B$12-D_SAV!$C685)))))</f>
        <v>0</v>
      </c>
      <c r="W685" s="167">
        <f t="shared" si="153"/>
        <v>0</v>
      </c>
      <c r="X685" s="167">
        <f t="shared" si="154"/>
        <v>0</v>
      </c>
      <c r="Y685" s="209">
        <v>1</v>
      </c>
      <c r="Z685" s="167">
        <f t="shared" si="155"/>
        <v>0</v>
      </c>
      <c r="AA685" s="167">
        <f t="shared" si="156"/>
        <v>0</v>
      </c>
      <c r="AB685" s="167">
        <f t="shared" si="157"/>
        <v>0</v>
      </c>
      <c r="AC685" s="195">
        <f t="shared" si="164"/>
        <v>0</v>
      </c>
      <c r="AD685" s="192">
        <f t="shared" si="158"/>
        <v>0</v>
      </c>
      <c r="AE685" s="192">
        <f t="shared" si="159"/>
        <v>0</v>
      </c>
      <c r="AF685" s="192">
        <f t="shared" si="160"/>
        <v>0</v>
      </c>
    </row>
    <row r="686" spans="1:32" x14ac:dyDescent="0.25">
      <c r="A686" s="196" t="b">
        <f t="shared" si="151"/>
        <v>0</v>
      </c>
      <c r="B686" s="201"/>
      <c r="C686" s="202"/>
      <c r="D686" s="202"/>
      <c r="E686" s="202"/>
      <c r="F686" s="202"/>
      <c r="G686" s="201"/>
      <c r="H686" s="127" t="str">
        <f t="shared" si="161"/>
        <v>Agr ungültig</v>
      </c>
      <c r="I686" s="127" t="str">
        <f t="shared" si="162"/>
        <v>Agr ungültig</v>
      </c>
      <c r="J686" s="202" t="str">
        <f t="shared" si="163"/>
        <v>Agr ungültig</v>
      </c>
      <c r="K686" s="197" t="str">
        <f>IF(D_SAV!$C686&lt;=2005,"ja","nein")</f>
        <v>ja</v>
      </c>
      <c r="L686" s="201" t="str">
        <f>IFERROR(VLOOKUP(D_SAV!$B686,A_Stammdaten!$I$6:$K$105,3,FALSE),"")</f>
        <v/>
      </c>
      <c r="M686" s="206"/>
      <c r="N686" s="206"/>
      <c r="O686" s="207"/>
      <c r="P686" s="207"/>
      <c r="Q686" s="207"/>
      <c r="R686" s="207"/>
      <c r="S686" s="194">
        <f>IF(V686=0,0,IF(A_Stammdaten!$B$12-$C686&lt;0,0,SUM(D_SAV!P686:Q686)-D_SAV!R686))</f>
        <v>0</v>
      </c>
      <c r="T686" s="207"/>
      <c r="U686" s="194">
        <f t="shared" si="152"/>
        <v>0</v>
      </c>
      <c r="V686" s="240">
        <f>IF(OR($B686=0,$C686=0,$J686=0,$J686="Agr ungültig"),0,IF($J686="keine","keine",IF(A_Stammdaten!$B$12-$C686&lt;0,0,MAX(0,$J686-(A_Stammdaten!$B$12-D_SAV!$C686)))))</f>
        <v>0</v>
      </c>
      <c r="W686" s="167">
        <f t="shared" si="153"/>
        <v>0</v>
      </c>
      <c r="X686" s="167">
        <f t="shared" si="154"/>
        <v>0</v>
      </c>
      <c r="Y686" s="209">
        <v>1</v>
      </c>
      <c r="Z686" s="167">
        <f t="shared" si="155"/>
        <v>0</v>
      </c>
      <c r="AA686" s="167">
        <f t="shared" si="156"/>
        <v>0</v>
      </c>
      <c r="AB686" s="167">
        <f t="shared" si="157"/>
        <v>0</v>
      </c>
      <c r="AC686" s="195">
        <f t="shared" si="164"/>
        <v>0</v>
      </c>
      <c r="AD686" s="192">
        <f t="shared" si="158"/>
        <v>0</v>
      </c>
      <c r="AE686" s="192">
        <f t="shared" si="159"/>
        <v>0</v>
      </c>
      <c r="AF686" s="192">
        <f t="shared" si="160"/>
        <v>0</v>
      </c>
    </row>
    <row r="687" spans="1:32" x14ac:dyDescent="0.25">
      <c r="A687" s="196" t="b">
        <f t="shared" si="151"/>
        <v>0</v>
      </c>
      <c r="B687" s="201"/>
      <c r="C687" s="202"/>
      <c r="D687" s="202"/>
      <c r="E687" s="202"/>
      <c r="F687" s="202"/>
      <c r="G687" s="201"/>
      <c r="H687" s="127" t="str">
        <f t="shared" si="161"/>
        <v>Agr ungültig</v>
      </c>
      <c r="I687" s="127" t="str">
        <f t="shared" si="162"/>
        <v>Agr ungültig</v>
      </c>
      <c r="J687" s="202" t="str">
        <f t="shared" si="163"/>
        <v>Agr ungültig</v>
      </c>
      <c r="K687" s="197" t="str">
        <f>IF(D_SAV!$C687&lt;=2005,"ja","nein")</f>
        <v>ja</v>
      </c>
      <c r="L687" s="201" t="str">
        <f>IFERROR(VLOOKUP(D_SAV!$B687,A_Stammdaten!$I$6:$K$105,3,FALSE),"")</f>
        <v/>
      </c>
      <c r="M687" s="206"/>
      <c r="N687" s="206"/>
      <c r="O687" s="207"/>
      <c r="P687" s="207"/>
      <c r="Q687" s="207"/>
      <c r="R687" s="207"/>
      <c r="S687" s="194">
        <f>IF(V687=0,0,IF(A_Stammdaten!$B$12-$C687&lt;0,0,SUM(D_SAV!P687:Q687)-D_SAV!R687))</f>
        <v>0</v>
      </c>
      <c r="T687" s="207"/>
      <c r="U687" s="194">
        <f t="shared" si="152"/>
        <v>0</v>
      </c>
      <c r="V687" s="240">
        <f>IF(OR($B687=0,$C687=0,$J687=0,$J687="Agr ungültig"),0,IF($J687="keine","keine",IF(A_Stammdaten!$B$12-$C687&lt;0,0,MAX(0,$J687-(A_Stammdaten!$B$12-D_SAV!$C687)))))</f>
        <v>0</v>
      </c>
      <c r="W687" s="167">
        <f t="shared" si="153"/>
        <v>0</v>
      </c>
      <c r="X687" s="167">
        <f t="shared" si="154"/>
        <v>0</v>
      </c>
      <c r="Y687" s="209">
        <v>1</v>
      </c>
      <c r="Z687" s="167">
        <f t="shared" si="155"/>
        <v>0</v>
      </c>
      <c r="AA687" s="167">
        <f t="shared" si="156"/>
        <v>0</v>
      </c>
      <c r="AB687" s="167">
        <f t="shared" si="157"/>
        <v>0</v>
      </c>
      <c r="AC687" s="195">
        <f t="shared" si="164"/>
        <v>0</v>
      </c>
      <c r="AD687" s="192">
        <f t="shared" si="158"/>
        <v>0</v>
      </c>
      <c r="AE687" s="192">
        <f t="shared" si="159"/>
        <v>0</v>
      </c>
      <c r="AF687" s="192">
        <f t="shared" si="160"/>
        <v>0</v>
      </c>
    </row>
    <row r="688" spans="1:32" x14ac:dyDescent="0.25">
      <c r="A688" s="198" t="b">
        <f t="shared" si="151"/>
        <v>0</v>
      </c>
      <c r="B688" s="204"/>
      <c r="C688" s="205"/>
      <c r="D688" s="205"/>
      <c r="E688" s="205"/>
      <c r="F688" s="205"/>
      <c r="G688" s="204"/>
      <c r="H688" s="127" t="str">
        <f t="shared" si="161"/>
        <v>Agr ungültig</v>
      </c>
      <c r="I688" s="127" t="str">
        <f t="shared" si="162"/>
        <v>Agr ungültig</v>
      </c>
      <c r="J688" s="205" t="str">
        <f t="shared" si="163"/>
        <v>Agr ungültig</v>
      </c>
      <c r="K688" s="197" t="str">
        <f>IF(D_SAV!$C688&lt;=2005,"ja","nein")</f>
        <v>ja</v>
      </c>
      <c r="L688" s="204" t="str">
        <f>IFERROR(VLOOKUP(D_SAV!$B688,A_Stammdaten!$I$6:$K$105,3,FALSE),"")</f>
        <v/>
      </c>
      <c r="M688" s="208"/>
      <c r="N688" s="208"/>
      <c r="O688" s="207"/>
      <c r="P688" s="207"/>
      <c r="Q688" s="207"/>
      <c r="R688" s="207"/>
      <c r="S688" s="194">
        <f>IF(V688=0,0,IF(A_Stammdaten!$B$12-$C688&lt;0,0,SUM(D_SAV!P688:Q688)-D_SAV!R688))</f>
        <v>0</v>
      </c>
      <c r="T688" s="207"/>
      <c r="U688" s="194">
        <f t="shared" si="152"/>
        <v>0</v>
      </c>
      <c r="V688" s="240">
        <f>IF(OR($B688=0,$C688=0,$J688=0,$J688="Agr ungültig"),0,IF($J688="keine","keine",IF(A_Stammdaten!$B$12-$C688&lt;0,0,MAX(0,$J688-(A_Stammdaten!$B$12-D_SAV!$C688)))))</f>
        <v>0</v>
      </c>
      <c r="W688" s="167">
        <f t="shared" si="153"/>
        <v>0</v>
      </c>
      <c r="X688" s="167">
        <f t="shared" si="154"/>
        <v>0</v>
      </c>
      <c r="Y688" s="209">
        <v>1</v>
      </c>
      <c r="Z688" s="167">
        <f t="shared" si="155"/>
        <v>0</v>
      </c>
      <c r="AA688" s="167">
        <f t="shared" si="156"/>
        <v>0</v>
      </c>
      <c r="AB688" s="167">
        <f t="shared" si="157"/>
        <v>0</v>
      </c>
      <c r="AC688" s="195">
        <f t="shared" si="164"/>
        <v>0</v>
      </c>
      <c r="AD688" s="192">
        <f t="shared" si="158"/>
        <v>0</v>
      </c>
      <c r="AE688" s="192">
        <f t="shared" si="159"/>
        <v>0</v>
      </c>
      <c r="AF688" s="192">
        <f t="shared" si="160"/>
        <v>0</v>
      </c>
    </row>
    <row r="689" spans="1:32" x14ac:dyDescent="0.25">
      <c r="A689" s="196" t="b">
        <f t="shared" si="151"/>
        <v>0</v>
      </c>
      <c r="B689" s="201"/>
      <c r="C689" s="202"/>
      <c r="D689" s="202"/>
      <c r="E689" s="202"/>
      <c r="F689" s="202"/>
      <c r="G689" s="201"/>
      <c r="H689" s="127" t="str">
        <f t="shared" si="161"/>
        <v>Agr ungültig</v>
      </c>
      <c r="I689" s="127" t="str">
        <f t="shared" si="162"/>
        <v>Agr ungültig</v>
      </c>
      <c r="J689" s="202" t="str">
        <f t="shared" si="163"/>
        <v>Agr ungültig</v>
      </c>
      <c r="K689" s="197" t="str">
        <f>IF(D_SAV!$C689&lt;=2005,"ja","nein")</f>
        <v>ja</v>
      </c>
      <c r="L689" s="201" t="str">
        <f>IFERROR(VLOOKUP(D_SAV!$B689,A_Stammdaten!$I$6:$K$105,3,FALSE),"")</f>
        <v/>
      </c>
      <c r="M689" s="206"/>
      <c r="N689" s="206"/>
      <c r="O689" s="207"/>
      <c r="P689" s="207"/>
      <c r="Q689" s="207"/>
      <c r="R689" s="207"/>
      <c r="S689" s="194">
        <f>IF(V689=0,0,IF(A_Stammdaten!$B$12-$C689&lt;0,0,SUM(D_SAV!P689:Q689)-D_SAV!R689))</f>
        <v>0</v>
      </c>
      <c r="T689" s="207"/>
      <c r="U689" s="194">
        <f t="shared" si="152"/>
        <v>0</v>
      </c>
      <c r="V689" s="240">
        <f>IF(OR($B689=0,$C689=0,$J689=0,$J689="Agr ungültig"),0,IF($J689="keine","keine",IF(A_Stammdaten!$B$12-$C689&lt;0,0,MAX(0,$J689-(A_Stammdaten!$B$12-D_SAV!$C689)))))</f>
        <v>0</v>
      </c>
      <c r="W689" s="167">
        <f t="shared" si="153"/>
        <v>0</v>
      </c>
      <c r="X689" s="167">
        <f t="shared" si="154"/>
        <v>0</v>
      </c>
      <c r="Y689" s="209">
        <v>1</v>
      </c>
      <c r="Z689" s="167">
        <f t="shared" si="155"/>
        <v>0</v>
      </c>
      <c r="AA689" s="167">
        <f t="shared" si="156"/>
        <v>0</v>
      </c>
      <c r="AB689" s="167">
        <f t="shared" si="157"/>
        <v>0</v>
      </c>
      <c r="AC689" s="195">
        <f t="shared" si="164"/>
        <v>0</v>
      </c>
      <c r="AD689" s="192">
        <f t="shared" si="158"/>
        <v>0</v>
      </c>
      <c r="AE689" s="192">
        <f t="shared" si="159"/>
        <v>0</v>
      </c>
      <c r="AF689" s="192">
        <f t="shared" si="160"/>
        <v>0</v>
      </c>
    </row>
    <row r="690" spans="1:32" x14ac:dyDescent="0.25">
      <c r="A690" s="196" t="b">
        <f t="shared" si="151"/>
        <v>0</v>
      </c>
      <c r="B690" s="201"/>
      <c r="C690" s="202"/>
      <c r="D690" s="202"/>
      <c r="E690" s="202"/>
      <c r="F690" s="202"/>
      <c r="G690" s="201"/>
      <c r="H690" s="127" t="str">
        <f t="shared" si="161"/>
        <v>Agr ungültig</v>
      </c>
      <c r="I690" s="127" t="str">
        <f t="shared" si="162"/>
        <v>Agr ungültig</v>
      </c>
      <c r="J690" s="202" t="str">
        <f t="shared" si="163"/>
        <v>Agr ungültig</v>
      </c>
      <c r="K690" s="197" t="str">
        <f>IF(D_SAV!$C690&lt;=2005,"ja","nein")</f>
        <v>ja</v>
      </c>
      <c r="L690" s="201" t="str">
        <f>IFERROR(VLOOKUP(D_SAV!$B690,A_Stammdaten!$I$6:$K$105,3,FALSE),"")</f>
        <v/>
      </c>
      <c r="M690" s="206"/>
      <c r="N690" s="206"/>
      <c r="O690" s="207"/>
      <c r="P690" s="207"/>
      <c r="Q690" s="207"/>
      <c r="R690" s="207"/>
      <c r="S690" s="194">
        <f>IF(V690=0,0,IF(A_Stammdaten!$B$12-$C690&lt;0,0,SUM(D_SAV!P690:Q690)-D_SAV!R690))</f>
        <v>0</v>
      </c>
      <c r="T690" s="207"/>
      <c r="U690" s="194">
        <f t="shared" si="152"/>
        <v>0</v>
      </c>
      <c r="V690" s="240">
        <f>IF(OR($B690=0,$C690=0,$J690=0,$J690="Agr ungültig"),0,IF($J690="keine","keine",IF(A_Stammdaten!$B$12-$C690&lt;0,0,MAX(0,$J690-(A_Stammdaten!$B$12-D_SAV!$C690)))))</f>
        <v>0</v>
      </c>
      <c r="W690" s="167">
        <f t="shared" si="153"/>
        <v>0</v>
      </c>
      <c r="X690" s="167">
        <f t="shared" si="154"/>
        <v>0</v>
      </c>
      <c r="Y690" s="209">
        <v>1</v>
      </c>
      <c r="Z690" s="167">
        <f t="shared" si="155"/>
        <v>0</v>
      </c>
      <c r="AA690" s="167">
        <f t="shared" si="156"/>
        <v>0</v>
      </c>
      <c r="AB690" s="167">
        <f t="shared" si="157"/>
        <v>0</v>
      </c>
      <c r="AC690" s="195">
        <f t="shared" si="164"/>
        <v>0</v>
      </c>
      <c r="AD690" s="192">
        <f t="shared" si="158"/>
        <v>0</v>
      </c>
      <c r="AE690" s="192">
        <f t="shared" si="159"/>
        <v>0</v>
      </c>
      <c r="AF690" s="192">
        <f t="shared" si="160"/>
        <v>0</v>
      </c>
    </row>
    <row r="691" spans="1:32" x14ac:dyDescent="0.25">
      <c r="A691" s="198" t="b">
        <f t="shared" si="151"/>
        <v>0</v>
      </c>
      <c r="B691" s="204"/>
      <c r="C691" s="205"/>
      <c r="D691" s="205"/>
      <c r="E691" s="205"/>
      <c r="F691" s="205"/>
      <c r="G691" s="204"/>
      <c r="H691" s="127" t="str">
        <f t="shared" si="161"/>
        <v>Agr ungültig</v>
      </c>
      <c r="I691" s="127" t="str">
        <f t="shared" si="162"/>
        <v>Agr ungültig</v>
      </c>
      <c r="J691" s="205" t="str">
        <f t="shared" si="163"/>
        <v>Agr ungültig</v>
      </c>
      <c r="K691" s="197" t="str">
        <f>IF(D_SAV!$C691&lt;=2005,"ja","nein")</f>
        <v>ja</v>
      </c>
      <c r="L691" s="204" t="str">
        <f>IFERROR(VLOOKUP(D_SAV!$B691,A_Stammdaten!$I$6:$K$105,3,FALSE),"")</f>
        <v/>
      </c>
      <c r="M691" s="208"/>
      <c r="N691" s="208"/>
      <c r="O691" s="207"/>
      <c r="P691" s="207"/>
      <c r="Q691" s="207"/>
      <c r="R691" s="207"/>
      <c r="S691" s="194">
        <f>IF(V691=0,0,IF(A_Stammdaten!$B$12-$C691&lt;0,0,SUM(D_SAV!P691:Q691)-D_SAV!R691))</f>
        <v>0</v>
      </c>
      <c r="T691" s="207"/>
      <c r="U691" s="194">
        <f t="shared" si="152"/>
        <v>0</v>
      </c>
      <c r="V691" s="240">
        <f>IF(OR($B691=0,$C691=0,$J691=0,$J691="Agr ungültig"),0,IF($J691="keine","keine",IF(A_Stammdaten!$B$12-$C691&lt;0,0,MAX(0,$J691-(A_Stammdaten!$B$12-D_SAV!$C691)))))</f>
        <v>0</v>
      </c>
      <c r="W691" s="167">
        <f t="shared" si="153"/>
        <v>0</v>
      </c>
      <c r="X691" s="167">
        <f t="shared" si="154"/>
        <v>0</v>
      </c>
      <c r="Y691" s="209">
        <v>1</v>
      </c>
      <c r="Z691" s="167">
        <f t="shared" si="155"/>
        <v>0</v>
      </c>
      <c r="AA691" s="167">
        <f t="shared" si="156"/>
        <v>0</v>
      </c>
      <c r="AB691" s="167">
        <f t="shared" si="157"/>
        <v>0</v>
      </c>
      <c r="AC691" s="195">
        <f t="shared" si="164"/>
        <v>0</v>
      </c>
      <c r="AD691" s="192">
        <f t="shared" si="158"/>
        <v>0</v>
      </c>
      <c r="AE691" s="192">
        <f t="shared" si="159"/>
        <v>0</v>
      </c>
      <c r="AF691" s="192">
        <f t="shared" si="160"/>
        <v>0</v>
      </c>
    </row>
    <row r="692" spans="1:32" x14ac:dyDescent="0.25">
      <c r="A692" s="196" t="b">
        <f t="shared" si="151"/>
        <v>0</v>
      </c>
      <c r="B692" s="201"/>
      <c r="C692" s="202"/>
      <c r="D692" s="202"/>
      <c r="E692" s="202"/>
      <c r="F692" s="202"/>
      <c r="G692" s="201"/>
      <c r="H692" s="127" t="str">
        <f t="shared" si="161"/>
        <v>Agr ungültig</v>
      </c>
      <c r="I692" s="127" t="str">
        <f t="shared" si="162"/>
        <v>Agr ungültig</v>
      </c>
      <c r="J692" s="202" t="str">
        <f t="shared" si="163"/>
        <v>Agr ungültig</v>
      </c>
      <c r="K692" s="197" t="str">
        <f>IF(D_SAV!$C692&lt;=2005,"ja","nein")</f>
        <v>ja</v>
      </c>
      <c r="L692" s="201" t="str">
        <f>IFERROR(VLOOKUP(D_SAV!$B692,A_Stammdaten!$I$6:$K$105,3,FALSE),"")</f>
        <v/>
      </c>
      <c r="M692" s="206"/>
      <c r="N692" s="206"/>
      <c r="O692" s="207"/>
      <c r="P692" s="207"/>
      <c r="Q692" s="207"/>
      <c r="R692" s="207"/>
      <c r="S692" s="194">
        <f>IF(V692=0,0,IF(A_Stammdaten!$B$12-$C692&lt;0,0,SUM(D_SAV!P692:Q692)-D_SAV!R692))</f>
        <v>0</v>
      </c>
      <c r="T692" s="207"/>
      <c r="U692" s="194">
        <f t="shared" si="152"/>
        <v>0</v>
      </c>
      <c r="V692" s="240">
        <f>IF(OR($B692=0,$C692=0,$J692=0,$J692="Agr ungültig"),0,IF($J692="keine","keine",IF(A_Stammdaten!$B$12-$C692&lt;0,0,MAX(0,$J692-(A_Stammdaten!$B$12-D_SAV!$C692)))))</f>
        <v>0</v>
      </c>
      <c r="W692" s="167">
        <f t="shared" si="153"/>
        <v>0</v>
      </c>
      <c r="X692" s="167">
        <f t="shared" si="154"/>
        <v>0</v>
      </c>
      <c r="Y692" s="209">
        <v>1</v>
      </c>
      <c r="Z692" s="167">
        <f t="shared" si="155"/>
        <v>0</v>
      </c>
      <c r="AA692" s="167">
        <f t="shared" si="156"/>
        <v>0</v>
      </c>
      <c r="AB692" s="167">
        <f t="shared" si="157"/>
        <v>0</v>
      </c>
      <c r="AC692" s="195">
        <f t="shared" si="164"/>
        <v>0</v>
      </c>
      <c r="AD692" s="192">
        <f t="shared" si="158"/>
        <v>0</v>
      </c>
      <c r="AE692" s="192">
        <f t="shared" si="159"/>
        <v>0</v>
      </c>
      <c r="AF692" s="192">
        <f t="shared" si="160"/>
        <v>0</v>
      </c>
    </row>
    <row r="693" spans="1:32" x14ac:dyDescent="0.25">
      <c r="A693" s="196" t="b">
        <f t="shared" si="151"/>
        <v>0</v>
      </c>
      <c r="B693" s="201"/>
      <c r="C693" s="202"/>
      <c r="D693" s="202"/>
      <c r="E693" s="202"/>
      <c r="F693" s="202"/>
      <c r="G693" s="201"/>
      <c r="H693" s="127" t="str">
        <f t="shared" si="161"/>
        <v>Agr ungültig</v>
      </c>
      <c r="I693" s="127" t="str">
        <f t="shared" si="162"/>
        <v>Agr ungültig</v>
      </c>
      <c r="J693" s="202" t="str">
        <f t="shared" si="163"/>
        <v>Agr ungültig</v>
      </c>
      <c r="K693" s="197" t="str">
        <f>IF(D_SAV!$C693&lt;=2005,"ja","nein")</f>
        <v>ja</v>
      </c>
      <c r="L693" s="201" t="str">
        <f>IFERROR(VLOOKUP(D_SAV!$B693,A_Stammdaten!$I$6:$K$105,3,FALSE),"")</f>
        <v/>
      </c>
      <c r="M693" s="206"/>
      <c r="N693" s="206"/>
      <c r="O693" s="207"/>
      <c r="P693" s="207"/>
      <c r="Q693" s="207"/>
      <c r="R693" s="207"/>
      <c r="S693" s="194">
        <f>IF(V693=0,0,IF(A_Stammdaten!$B$12-$C693&lt;0,0,SUM(D_SAV!P693:Q693)-D_SAV!R693))</f>
        <v>0</v>
      </c>
      <c r="T693" s="207"/>
      <c r="U693" s="194">
        <f t="shared" si="152"/>
        <v>0</v>
      </c>
      <c r="V693" s="240">
        <f>IF(OR($B693=0,$C693=0,$J693=0,$J693="Agr ungültig"),0,IF($J693="keine","keine",IF(A_Stammdaten!$B$12-$C693&lt;0,0,MAX(0,$J693-(A_Stammdaten!$B$12-D_SAV!$C693)))))</f>
        <v>0</v>
      </c>
      <c r="W693" s="167">
        <f t="shared" si="153"/>
        <v>0</v>
      </c>
      <c r="X693" s="167">
        <f t="shared" si="154"/>
        <v>0</v>
      </c>
      <c r="Y693" s="209">
        <v>1</v>
      </c>
      <c r="Z693" s="167">
        <f t="shared" si="155"/>
        <v>0</v>
      </c>
      <c r="AA693" s="167">
        <f t="shared" si="156"/>
        <v>0</v>
      </c>
      <c r="AB693" s="167">
        <f t="shared" si="157"/>
        <v>0</v>
      </c>
      <c r="AC693" s="195">
        <f t="shared" si="164"/>
        <v>0</v>
      </c>
      <c r="AD693" s="192">
        <f t="shared" si="158"/>
        <v>0</v>
      </c>
      <c r="AE693" s="192">
        <f t="shared" si="159"/>
        <v>0</v>
      </c>
      <c r="AF693" s="192">
        <f t="shared" si="160"/>
        <v>0</v>
      </c>
    </row>
    <row r="694" spans="1:32" x14ac:dyDescent="0.25">
      <c r="A694" s="198" t="b">
        <f t="shared" si="151"/>
        <v>0</v>
      </c>
      <c r="B694" s="204"/>
      <c r="C694" s="205"/>
      <c r="D694" s="205"/>
      <c r="E694" s="205"/>
      <c r="F694" s="205"/>
      <c r="G694" s="204"/>
      <c r="H694" s="127" t="str">
        <f t="shared" si="161"/>
        <v>Agr ungültig</v>
      </c>
      <c r="I694" s="127" t="str">
        <f t="shared" si="162"/>
        <v>Agr ungültig</v>
      </c>
      <c r="J694" s="205" t="str">
        <f t="shared" si="163"/>
        <v>Agr ungültig</v>
      </c>
      <c r="K694" s="197" t="str">
        <f>IF(D_SAV!$C694&lt;=2005,"ja","nein")</f>
        <v>ja</v>
      </c>
      <c r="L694" s="204" t="str">
        <f>IFERROR(VLOOKUP(D_SAV!$B694,A_Stammdaten!$I$6:$K$105,3,FALSE),"")</f>
        <v/>
      </c>
      <c r="M694" s="208"/>
      <c r="N694" s="208"/>
      <c r="O694" s="207"/>
      <c r="P694" s="207"/>
      <c r="Q694" s="207"/>
      <c r="R694" s="207"/>
      <c r="S694" s="194">
        <f>IF(V694=0,0,IF(A_Stammdaten!$B$12-$C694&lt;0,0,SUM(D_SAV!P694:Q694)-D_SAV!R694))</f>
        <v>0</v>
      </c>
      <c r="T694" s="207"/>
      <c r="U694" s="194">
        <f t="shared" si="152"/>
        <v>0</v>
      </c>
      <c r="V694" s="240">
        <f>IF(OR($B694=0,$C694=0,$J694=0,$J694="Agr ungültig"),0,IF($J694="keine","keine",IF(A_Stammdaten!$B$12-$C694&lt;0,0,MAX(0,$J694-(A_Stammdaten!$B$12-D_SAV!$C694)))))</f>
        <v>0</v>
      </c>
      <c r="W694" s="167">
        <f t="shared" si="153"/>
        <v>0</v>
      </c>
      <c r="X694" s="167">
        <f t="shared" si="154"/>
        <v>0</v>
      </c>
      <c r="Y694" s="209">
        <v>1</v>
      </c>
      <c r="Z694" s="167">
        <f t="shared" si="155"/>
        <v>0</v>
      </c>
      <c r="AA694" s="167">
        <f t="shared" si="156"/>
        <v>0</v>
      </c>
      <c r="AB694" s="167">
        <f t="shared" si="157"/>
        <v>0</v>
      </c>
      <c r="AC694" s="195">
        <f t="shared" si="164"/>
        <v>0</v>
      </c>
      <c r="AD694" s="192">
        <f t="shared" si="158"/>
        <v>0</v>
      </c>
      <c r="AE694" s="192">
        <f t="shared" si="159"/>
        <v>0</v>
      </c>
      <c r="AF694" s="192">
        <f t="shared" si="160"/>
        <v>0</v>
      </c>
    </row>
    <row r="695" spans="1:32" x14ac:dyDescent="0.25">
      <c r="A695" s="196" t="b">
        <f t="shared" si="151"/>
        <v>0</v>
      </c>
      <c r="B695" s="201"/>
      <c r="C695" s="202"/>
      <c r="D695" s="202"/>
      <c r="E695" s="202"/>
      <c r="F695" s="202"/>
      <c r="G695" s="201"/>
      <c r="H695" s="127" t="str">
        <f t="shared" si="161"/>
        <v>Agr ungültig</v>
      </c>
      <c r="I695" s="127" t="str">
        <f t="shared" si="162"/>
        <v>Agr ungültig</v>
      </c>
      <c r="J695" s="202" t="str">
        <f t="shared" si="163"/>
        <v>Agr ungültig</v>
      </c>
      <c r="K695" s="197" t="str">
        <f>IF(D_SAV!$C695&lt;=2005,"ja","nein")</f>
        <v>ja</v>
      </c>
      <c r="L695" s="201" t="str">
        <f>IFERROR(VLOOKUP(D_SAV!$B695,A_Stammdaten!$I$6:$K$105,3,FALSE),"")</f>
        <v/>
      </c>
      <c r="M695" s="206"/>
      <c r="N695" s="206"/>
      <c r="O695" s="207"/>
      <c r="P695" s="207"/>
      <c r="Q695" s="207"/>
      <c r="R695" s="207"/>
      <c r="S695" s="194">
        <f>IF(V695=0,0,IF(A_Stammdaten!$B$12-$C695&lt;0,0,SUM(D_SAV!P695:Q695)-D_SAV!R695))</f>
        <v>0</v>
      </c>
      <c r="T695" s="207"/>
      <c r="U695" s="194">
        <f t="shared" si="152"/>
        <v>0</v>
      </c>
      <c r="V695" s="240">
        <f>IF(OR($B695=0,$C695=0,$J695=0,$J695="Agr ungültig"),0,IF($J695="keine","keine",IF(A_Stammdaten!$B$12-$C695&lt;0,0,MAX(0,$J695-(A_Stammdaten!$B$12-D_SAV!$C695)))))</f>
        <v>0</v>
      </c>
      <c r="W695" s="167">
        <f t="shared" si="153"/>
        <v>0</v>
      </c>
      <c r="X695" s="167">
        <f t="shared" si="154"/>
        <v>0</v>
      </c>
      <c r="Y695" s="209">
        <v>1</v>
      </c>
      <c r="Z695" s="167">
        <f t="shared" si="155"/>
        <v>0</v>
      </c>
      <c r="AA695" s="167">
        <f t="shared" si="156"/>
        <v>0</v>
      </c>
      <c r="AB695" s="167">
        <f t="shared" si="157"/>
        <v>0</v>
      </c>
      <c r="AC695" s="195">
        <f t="shared" si="164"/>
        <v>0</v>
      </c>
      <c r="AD695" s="192">
        <f t="shared" si="158"/>
        <v>0</v>
      </c>
      <c r="AE695" s="192">
        <f t="shared" si="159"/>
        <v>0</v>
      </c>
      <c r="AF695" s="192">
        <f t="shared" si="160"/>
        <v>0</v>
      </c>
    </row>
    <row r="696" spans="1:32" x14ac:dyDescent="0.25">
      <c r="A696" s="196" t="b">
        <f t="shared" si="151"/>
        <v>0</v>
      </c>
      <c r="B696" s="201"/>
      <c r="C696" s="202"/>
      <c r="D696" s="202"/>
      <c r="E696" s="202"/>
      <c r="F696" s="202"/>
      <c r="G696" s="201"/>
      <c r="H696" s="127" t="str">
        <f t="shared" si="161"/>
        <v>Agr ungültig</v>
      </c>
      <c r="I696" s="127" t="str">
        <f t="shared" si="162"/>
        <v>Agr ungültig</v>
      </c>
      <c r="J696" s="202" t="str">
        <f t="shared" si="163"/>
        <v>Agr ungültig</v>
      </c>
      <c r="K696" s="197" t="str">
        <f>IF(D_SAV!$C696&lt;=2005,"ja","nein")</f>
        <v>ja</v>
      </c>
      <c r="L696" s="201" t="str">
        <f>IFERROR(VLOOKUP(D_SAV!$B696,A_Stammdaten!$I$6:$K$105,3,FALSE),"")</f>
        <v/>
      </c>
      <c r="M696" s="206"/>
      <c r="N696" s="206"/>
      <c r="O696" s="207"/>
      <c r="P696" s="207"/>
      <c r="Q696" s="207"/>
      <c r="R696" s="207"/>
      <c r="S696" s="194">
        <f>IF(V696=0,0,IF(A_Stammdaten!$B$12-$C696&lt;0,0,SUM(D_SAV!P696:Q696)-D_SAV!R696))</f>
        <v>0</v>
      </c>
      <c r="T696" s="207"/>
      <c r="U696" s="194">
        <f t="shared" si="152"/>
        <v>0</v>
      </c>
      <c r="V696" s="240">
        <f>IF(OR($B696=0,$C696=0,$J696=0,$J696="Agr ungültig"),0,IF($J696="keine","keine",IF(A_Stammdaten!$B$12-$C696&lt;0,0,MAX(0,$J696-(A_Stammdaten!$B$12-D_SAV!$C696)))))</f>
        <v>0</v>
      </c>
      <c r="W696" s="167">
        <f t="shared" si="153"/>
        <v>0</v>
      </c>
      <c r="X696" s="167">
        <f t="shared" si="154"/>
        <v>0</v>
      </c>
      <c r="Y696" s="209">
        <v>1</v>
      </c>
      <c r="Z696" s="167">
        <f t="shared" si="155"/>
        <v>0</v>
      </c>
      <c r="AA696" s="167">
        <f t="shared" si="156"/>
        <v>0</v>
      </c>
      <c r="AB696" s="167">
        <f t="shared" si="157"/>
        <v>0</v>
      </c>
      <c r="AC696" s="195">
        <f t="shared" si="164"/>
        <v>0</v>
      </c>
      <c r="AD696" s="192">
        <f t="shared" si="158"/>
        <v>0</v>
      </c>
      <c r="AE696" s="192">
        <f t="shared" si="159"/>
        <v>0</v>
      </c>
      <c r="AF696" s="192">
        <f t="shared" si="160"/>
        <v>0</v>
      </c>
    </row>
    <row r="697" spans="1:32" x14ac:dyDescent="0.25">
      <c r="A697" s="198" t="b">
        <f t="shared" si="151"/>
        <v>0</v>
      </c>
      <c r="B697" s="204"/>
      <c r="C697" s="205"/>
      <c r="D697" s="205"/>
      <c r="E697" s="205"/>
      <c r="F697" s="205"/>
      <c r="G697" s="204"/>
      <c r="H697" s="127" t="str">
        <f t="shared" si="161"/>
        <v>Agr ungültig</v>
      </c>
      <c r="I697" s="127" t="str">
        <f t="shared" si="162"/>
        <v>Agr ungültig</v>
      </c>
      <c r="J697" s="205" t="str">
        <f t="shared" si="163"/>
        <v>Agr ungültig</v>
      </c>
      <c r="K697" s="197" t="str">
        <f>IF(D_SAV!$C697&lt;=2005,"ja","nein")</f>
        <v>ja</v>
      </c>
      <c r="L697" s="204" t="str">
        <f>IFERROR(VLOOKUP(D_SAV!$B697,A_Stammdaten!$I$6:$K$105,3,FALSE),"")</f>
        <v/>
      </c>
      <c r="M697" s="208"/>
      <c r="N697" s="208"/>
      <c r="O697" s="207"/>
      <c r="P697" s="207"/>
      <c r="Q697" s="207"/>
      <c r="R697" s="207"/>
      <c r="S697" s="194">
        <f>IF(V697=0,0,IF(A_Stammdaten!$B$12-$C697&lt;0,0,SUM(D_SAV!P697:Q697)-D_SAV!R697))</f>
        <v>0</v>
      </c>
      <c r="T697" s="207"/>
      <c r="U697" s="194">
        <f t="shared" si="152"/>
        <v>0</v>
      </c>
      <c r="V697" s="240">
        <f>IF(OR($B697=0,$C697=0,$J697=0,$J697="Agr ungültig"),0,IF($J697="keine","keine",IF(A_Stammdaten!$B$12-$C697&lt;0,0,MAX(0,$J697-(A_Stammdaten!$B$12-D_SAV!$C697)))))</f>
        <v>0</v>
      </c>
      <c r="W697" s="167">
        <f t="shared" si="153"/>
        <v>0</v>
      </c>
      <c r="X697" s="167">
        <f t="shared" si="154"/>
        <v>0</v>
      </c>
      <c r="Y697" s="209">
        <v>1</v>
      </c>
      <c r="Z697" s="167">
        <f t="shared" si="155"/>
        <v>0</v>
      </c>
      <c r="AA697" s="167">
        <f t="shared" si="156"/>
        <v>0</v>
      </c>
      <c r="AB697" s="167">
        <f t="shared" si="157"/>
        <v>0</v>
      </c>
      <c r="AC697" s="195">
        <f t="shared" si="164"/>
        <v>0</v>
      </c>
      <c r="AD697" s="192">
        <f t="shared" si="158"/>
        <v>0</v>
      </c>
      <c r="AE697" s="192">
        <f t="shared" si="159"/>
        <v>0</v>
      </c>
      <c r="AF697" s="192">
        <f t="shared" si="160"/>
        <v>0</v>
      </c>
    </row>
    <row r="698" spans="1:32" x14ac:dyDescent="0.25">
      <c r="A698" s="196" t="b">
        <f t="shared" si="151"/>
        <v>0</v>
      </c>
      <c r="B698" s="201"/>
      <c r="C698" s="202"/>
      <c r="D698" s="202"/>
      <c r="E698" s="202"/>
      <c r="F698" s="202"/>
      <c r="G698" s="201"/>
      <c r="H698" s="127" t="str">
        <f t="shared" si="161"/>
        <v>Agr ungültig</v>
      </c>
      <c r="I698" s="127" t="str">
        <f t="shared" si="162"/>
        <v>Agr ungültig</v>
      </c>
      <c r="J698" s="202" t="str">
        <f t="shared" si="163"/>
        <v>Agr ungültig</v>
      </c>
      <c r="K698" s="197" t="str">
        <f>IF(D_SAV!$C698&lt;=2005,"ja","nein")</f>
        <v>ja</v>
      </c>
      <c r="L698" s="201" t="str">
        <f>IFERROR(VLOOKUP(D_SAV!$B698,A_Stammdaten!$I$6:$K$105,3,FALSE),"")</f>
        <v/>
      </c>
      <c r="M698" s="206"/>
      <c r="N698" s="206"/>
      <c r="O698" s="207"/>
      <c r="P698" s="207"/>
      <c r="Q698" s="207"/>
      <c r="R698" s="207"/>
      <c r="S698" s="194">
        <f>IF(V698=0,0,IF(A_Stammdaten!$B$12-$C698&lt;0,0,SUM(D_SAV!P698:Q698)-D_SAV!R698))</f>
        <v>0</v>
      </c>
      <c r="T698" s="207"/>
      <c r="U698" s="194">
        <f t="shared" si="152"/>
        <v>0</v>
      </c>
      <c r="V698" s="240">
        <f>IF(OR($B698=0,$C698=0,$J698=0,$J698="Agr ungültig"),0,IF($J698="keine","keine",IF(A_Stammdaten!$B$12-$C698&lt;0,0,MAX(0,$J698-(A_Stammdaten!$B$12-D_SAV!$C698)))))</f>
        <v>0</v>
      </c>
      <c r="W698" s="167">
        <f t="shared" si="153"/>
        <v>0</v>
      </c>
      <c r="X698" s="167">
        <f t="shared" si="154"/>
        <v>0</v>
      </c>
      <c r="Y698" s="209">
        <v>1</v>
      </c>
      <c r="Z698" s="167">
        <f t="shared" si="155"/>
        <v>0</v>
      </c>
      <c r="AA698" s="167">
        <f t="shared" si="156"/>
        <v>0</v>
      </c>
      <c r="AB698" s="167">
        <f t="shared" si="157"/>
        <v>0</v>
      </c>
      <c r="AC698" s="195">
        <f t="shared" si="164"/>
        <v>0</v>
      </c>
      <c r="AD698" s="192">
        <f t="shared" si="158"/>
        <v>0</v>
      </c>
      <c r="AE698" s="192">
        <f t="shared" si="159"/>
        <v>0</v>
      </c>
      <c r="AF698" s="192">
        <f t="shared" si="160"/>
        <v>0</v>
      </c>
    </row>
    <row r="699" spans="1:32" x14ac:dyDescent="0.25">
      <c r="A699" s="196" t="b">
        <f t="shared" ref="A699:A762" si="165">IF(AND(B699&lt;&gt;0,C699&lt;&gt;0),IF(D699&lt;&gt;0,CONCATENATE(B699,"-",C699,"-",D699),CONCATENATE(B699,"-",C699)))</f>
        <v>0</v>
      </c>
      <c r="B699" s="201"/>
      <c r="C699" s="202"/>
      <c r="D699" s="202"/>
      <c r="E699" s="202"/>
      <c r="F699" s="202"/>
      <c r="G699" s="201"/>
      <c r="H699" s="127" t="str">
        <f t="shared" si="161"/>
        <v>Agr ungültig</v>
      </c>
      <c r="I699" s="127" t="str">
        <f t="shared" si="162"/>
        <v>Agr ungültig</v>
      </c>
      <c r="J699" s="202" t="str">
        <f t="shared" si="163"/>
        <v>Agr ungültig</v>
      </c>
      <c r="K699" s="197" t="str">
        <f>IF(D_SAV!$C699&lt;=2005,"ja","nein")</f>
        <v>ja</v>
      </c>
      <c r="L699" s="201" t="str">
        <f>IFERROR(VLOOKUP(D_SAV!$B699,A_Stammdaten!$I$6:$K$105,3,FALSE),"")</f>
        <v/>
      </c>
      <c r="M699" s="206"/>
      <c r="N699" s="206"/>
      <c r="O699" s="207"/>
      <c r="P699" s="207"/>
      <c r="Q699" s="207"/>
      <c r="R699" s="207"/>
      <c r="S699" s="194">
        <f>IF(V699=0,0,IF(A_Stammdaten!$B$12-$C699&lt;0,0,SUM(D_SAV!P699:Q699)-D_SAV!R699))</f>
        <v>0</v>
      </c>
      <c r="T699" s="207"/>
      <c r="U699" s="194">
        <f t="shared" ref="U699:U762" si="166">IF(OR(G699="Anlagen im Bau/geleistete Anzahlungen des Sachanlagevermögens",G699="geleistete Anzahlungen des immateriellen Vermögens"),S699,S699+T699)</f>
        <v>0</v>
      </c>
      <c r="V699" s="240">
        <f>IF(OR($B699=0,$C699=0,$J699=0,$J699="Agr ungültig"),0,IF($J699="keine","keine",IF(A_Stammdaten!$B$12-$C699&lt;0,0,MAX(0,$J699-(A_Stammdaten!$B$12-D_SAV!$C699)))))</f>
        <v>0</v>
      </c>
      <c r="W699" s="167">
        <f t="shared" ref="W699:W762" si="167">IF(G699="Anlagen im Bau/geleistete Anzahlungen des Sachanlagevermögens",0,S699+T699-X699)</f>
        <v>0</v>
      </c>
      <c r="X699" s="167">
        <f t="shared" ref="X699:X762" si="168">IF(V699=0,0,IF(V699="keine",S699+T699,(S699+T699)/V699*(V699-1)))</f>
        <v>0</v>
      </c>
      <c r="Y699" s="209">
        <v>1</v>
      </c>
      <c r="Z699" s="167">
        <f t="shared" ref="Z699:Z762" si="169">S699*Y699</f>
        <v>0</v>
      </c>
      <c r="AA699" s="167">
        <f t="shared" ref="AA699:AA762" si="170">W699*Y699</f>
        <v>0</v>
      </c>
      <c r="AB699" s="167">
        <f t="shared" ref="AB699:AB762" si="171">X699*Y699</f>
        <v>0</v>
      </c>
      <c r="AC699" s="195">
        <f t="shared" si="164"/>
        <v>0</v>
      </c>
      <c r="AD699" s="192">
        <f t="shared" ref="AD699:AD762" si="172">$AC699*Z699</f>
        <v>0</v>
      </c>
      <c r="AE699" s="192">
        <f t="shared" ref="AE699:AE762" si="173">$AC699*AA699</f>
        <v>0</v>
      </c>
      <c r="AF699" s="192">
        <f t="shared" ref="AF699:AF762" si="174">$AC699*AB699</f>
        <v>0</v>
      </c>
    </row>
    <row r="700" spans="1:32" x14ac:dyDescent="0.25">
      <c r="A700" s="198" t="b">
        <f t="shared" si="165"/>
        <v>0</v>
      </c>
      <c r="B700" s="204"/>
      <c r="C700" s="205"/>
      <c r="D700" s="205"/>
      <c r="E700" s="205"/>
      <c r="F700" s="205"/>
      <c r="G700" s="204"/>
      <c r="H700" s="127" t="str">
        <f t="shared" si="161"/>
        <v>Agr ungültig</v>
      </c>
      <c r="I700" s="127" t="str">
        <f t="shared" si="162"/>
        <v>Agr ungültig</v>
      </c>
      <c r="J700" s="205" t="str">
        <f t="shared" si="163"/>
        <v>Agr ungültig</v>
      </c>
      <c r="K700" s="197" t="str">
        <f>IF(D_SAV!$C700&lt;=2005,"ja","nein")</f>
        <v>ja</v>
      </c>
      <c r="L700" s="204" t="str">
        <f>IFERROR(VLOOKUP(D_SAV!$B700,A_Stammdaten!$I$6:$K$105,3,FALSE),"")</f>
        <v/>
      </c>
      <c r="M700" s="208"/>
      <c r="N700" s="208"/>
      <c r="O700" s="207"/>
      <c r="P700" s="207"/>
      <c r="Q700" s="207"/>
      <c r="R700" s="207"/>
      <c r="S700" s="194">
        <f>IF(V700=0,0,IF(A_Stammdaten!$B$12-$C700&lt;0,0,SUM(D_SAV!P700:Q700)-D_SAV!R700))</f>
        <v>0</v>
      </c>
      <c r="T700" s="207"/>
      <c r="U700" s="194">
        <f t="shared" si="166"/>
        <v>0</v>
      </c>
      <c r="V700" s="240">
        <f>IF(OR($B700=0,$C700=0,$J700=0,$J700="Agr ungültig"),0,IF($J700="keine","keine",IF(A_Stammdaten!$B$12-$C700&lt;0,0,MAX(0,$J700-(A_Stammdaten!$B$12-D_SAV!$C700)))))</f>
        <v>0</v>
      </c>
      <c r="W700" s="167">
        <f t="shared" si="167"/>
        <v>0</v>
      </c>
      <c r="X700" s="167">
        <f t="shared" si="168"/>
        <v>0</v>
      </c>
      <c r="Y700" s="209">
        <v>1</v>
      </c>
      <c r="Z700" s="167">
        <f t="shared" si="169"/>
        <v>0</v>
      </c>
      <c r="AA700" s="167">
        <f t="shared" si="170"/>
        <v>0</v>
      </c>
      <c r="AB700" s="167">
        <f t="shared" si="171"/>
        <v>0</v>
      </c>
      <c r="AC700" s="195">
        <f t="shared" si="164"/>
        <v>0</v>
      </c>
      <c r="AD700" s="192">
        <f t="shared" si="172"/>
        <v>0</v>
      </c>
      <c r="AE700" s="192">
        <f t="shared" si="173"/>
        <v>0</v>
      </c>
      <c r="AF700" s="192">
        <f t="shared" si="174"/>
        <v>0</v>
      </c>
    </row>
    <row r="701" spans="1:32" x14ac:dyDescent="0.25">
      <c r="A701" s="196" t="b">
        <f t="shared" si="165"/>
        <v>0</v>
      </c>
      <c r="B701" s="201"/>
      <c r="C701" s="202"/>
      <c r="D701" s="202"/>
      <c r="E701" s="202"/>
      <c r="F701" s="202"/>
      <c r="G701" s="201"/>
      <c r="H701" s="127" t="str">
        <f t="shared" si="161"/>
        <v>Agr ungültig</v>
      </c>
      <c r="I701" s="127" t="str">
        <f t="shared" si="162"/>
        <v>Agr ungültig</v>
      </c>
      <c r="J701" s="202" t="str">
        <f t="shared" si="163"/>
        <v>Agr ungültig</v>
      </c>
      <c r="K701" s="197" t="str">
        <f>IF(D_SAV!$C701&lt;=2005,"ja","nein")</f>
        <v>ja</v>
      </c>
      <c r="L701" s="201" t="str">
        <f>IFERROR(VLOOKUP(D_SAV!$B701,A_Stammdaten!$I$6:$K$105,3,FALSE),"")</f>
        <v/>
      </c>
      <c r="M701" s="206"/>
      <c r="N701" s="206"/>
      <c r="O701" s="207"/>
      <c r="P701" s="207"/>
      <c r="Q701" s="207"/>
      <c r="R701" s="207"/>
      <c r="S701" s="194">
        <f>IF(V701=0,0,IF(A_Stammdaten!$B$12-$C701&lt;0,0,SUM(D_SAV!P701:Q701)-D_SAV!R701))</f>
        <v>0</v>
      </c>
      <c r="T701" s="207"/>
      <c r="U701" s="194">
        <f t="shared" si="166"/>
        <v>0</v>
      </c>
      <c r="V701" s="240">
        <f>IF(OR($B701=0,$C701=0,$J701=0,$J701="Agr ungültig"),0,IF($J701="keine","keine",IF(A_Stammdaten!$B$12-$C701&lt;0,0,MAX(0,$J701-(A_Stammdaten!$B$12-D_SAV!$C701)))))</f>
        <v>0</v>
      </c>
      <c r="W701" s="167">
        <f t="shared" si="167"/>
        <v>0</v>
      </c>
      <c r="X701" s="167">
        <f t="shared" si="168"/>
        <v>0</v>
      </c>
      <c r="Y701" s="209">
        <v>1</v>
      </c>
      <c r="Z701" s="167">
        <f t="shared" si="169"/>
        <v>0</v>
      </c>
      <c r="AA701" s="167">
        <f t="shared" si="170"/>
        <v>0</v>
      </c>
      <c r="AB701" s="167">
        <f t="shared" si="171"/>
        <v>0</v>
      </c>
      <c r="AC701" s="195">
        <f t="shared" si="164"/>
        <v>0</v>
      </c>
      <c r="AD701" s="192">
        <f t="shared" si="172"/>
        <v>0</v>
      </c>
      <c r="AE701" s="192">
        <f t="shared" si="173"/>
        <v>0</v>
      </c>
      <c r="AF701" s="192">
        <f t="shared" si="174"/>
        <v>0</v>
      </c>
    </row>
    <row r="702" spans="1:32" x14ac:dyDescent="0.25">
      <c r="A702" s="196" t="b">
        <f t="shared" si="165"/>
        <v>0</v>
      </c>
      <c r="B702" s="201"/>
      <c r="C702" s="202"/>
      <c r="D702" s="202"/>
      <c r="E702" s="202"/>
      <c r="F702" s="202"/>
      <c r="G702" s="201"/>
      <c r="H702" s="127" t="str">
        <f t="shared" si="161"/>
        <v>Agr ungültig</v>
      </c>
      <c r="I702" s="127" t="str">
        <f t="shared" si="162"/>
        <v>Agr ungültig</v>
      </c>
      <c r="J702" s="202" t="str">
        <f t="shared" si="163"/>
        <v>Agr ungültig</v>
      </c>
      <c r="K702" s="197" t="str">
        <f>IF(D_SAV!$C702&lt;=2005,"ja","nein")</f>
        <v>ja</v>
      </c>
      <c r="L702" s="201" t="str">
        <f>IFERROR(VLOOKUP(D_SAV!$B702,A_Stammdaten!$I$6:$K$105,3,FALSE),"")</f>
        <v/>
      </c>
      <c r="M702" s="206"/>
      <c r="N702" s="206"/>
      <c r="O702" s="207"/>
      <c r="P702" s="207"/>
      <c r="Q702" s="207"/>
      <c r="R702" s="207"/>
      <c r="S702" s="194">
        <f>IF(V702=0,0,IF(A_Stammdaten!$B$12-$C702&lt;0,0,SUM(D_SAV!P702:Q702)-D_SAV!R702))</f>
        <v>0</v>
      </c>
      <c r="T702" s="207"/>
      <c r="U702" s="194">
        <f t="shared" si="166"/>
        <v>0</v>
      </c>
      <c r="V702" s="240">
        <f>IF(OR($B702=0,$C702=0,$J702=0,$J702="Agr ungültig"),0,IF($J702="keine","keine",IF(A_Stammdaten!$B$12-$C702&lt;0,0,MAX(0,$J702-(A_Stammdaten!$B$12-D_SAV!$C702)))))</f>
        <v>0</v>
      </c>
      <c r="W702" s="167">
        <f t="shared" si="167"/>
        <v>0</v>
      </c>
      <c r="X702" s="167">
        <f t="shared" si="168"/>
        <v>0</v>
      </c>
      <c r="Y702" s="209">
        <v>1</v>
      </c>
      <c r="Z702" s="167">
        <f t="shared" si="169"/>
        <v>0</v>
      </c>
      <c r="AA702" s="167">
        <f t="shared" si="170"/>
        <v>0</v>
      </c>
      <c r="AB702" s="167">
        <f t="shared" si="171"/>
        <v>0</v>
      </c>
      <c r="AC702" s="195">
        <f t="shared" si="164"/>
        <v>0</v>
      </c>
      <c r="AD702" s="192">
        <f t="shared" si="172"/>
        <v>0</v>
      </c>
      <c r="AE702" s="192">
        <f t="shared" si="173"/>
        <v>0</v>
      </c>
      <c r="AF702" s="192">
        <f t="shared" si="174"/>
        <v>0</v>
      </c>
    </row>
    <row r="703" spans="1:32" x14ac:dyDescent="0.25">
      <c r="A703" s="198" t="b">
        <f t="shared" si="165"/>
        <v>0</v>
      </c>
      <c r="B703" s="204"/>
      <c r="C703" s="205"/>
      <c r="D703" s="205"/>
      <c r="E703" s="205"/>
      <c r="F703" s="205"/>
      <c r="G703" s="204"/>
      <c r="H703" s="127" t="str">
        <f t="shared" si="161"/>
        <v>Agr ungültig</v>
      </c>
      <c r="I703" s="127" t="str">
        <f t="shared" si="162"/>
        <v>Agr ungültig</v>
      </c>
      <c r="J703" s="205" t="str">
        <f t="shared" si="163"/>
        <v>Agr ungültig</v>
      </c>
      <c r="K703" s="197" t="str">
        <f>IF(D_SAV!$C703&lt;=2005,"ja","nein")</f>
        <v>ja</v>
      </c>
      <c r="L703" s="204" t="str">
        <f>IFERROR(VLOOKUP(D_SAV!$B703,A_Stammdaten!$I$6:$K$105,3,FALSE),"")</f>
        <v/>
      </c>
      <c r="M703" s="208"/>
      <c r="N703" s="208"/>
      <c r="O703" s="207"/>
      <c r="P703" s="207"/>
      <c r="Q703" s="207"/>
      <c r="R703" s="207"/>
      <c r="S703" s="194">
        <f>IF(V703=0,0,IF(A_Stammdaten!$B$12-$C703&lt;0,0,SUM(D_SAV!P703:Q703)-D_SAV!R703))</f>
        <v>0</v>
      </c>
      <c r="T703" s="207"/>
      <c r="U703" s="194">
        <f t="shared" si="166"/>
        <v>0</v>
      </c>
      <c r="V703" s="240">
        <f>IF(OR($B703=0,$C703=0,$J703=0,$J703="Agr ungültig"),0,IF($J703="keine","keine",IF(A_Stammdaten!$B$12-$C703&lt;0,0,MAX(0,$J703-(A_Stammdaten!$B$12-D_SAV!$C703)))))</f>
        <v>0</v>
      </c>
      <c r="W703" s="167">
        <f t="shared" si="167"/>
        <v>0</v>
      </c>
      <c r="X703" s="167">
        <f t="shared" si="168"/>
        <v>0</v>
      </c>
      <c r="Y703" s="209">
        <v>1</v>
      </c>
      <c r="Z703" s="167">
        <f t="shared" si="169"/>
        <v>0</v>
      </c>
      <c r="AA703" s="167">
        <f t="shared" si="170"/>
        <v>0</v>
      </c>
      <c r="AB703" s="167">
        <f t="shared" si="171"/>
        <v>0</v>
      </c>
      <c r="AC703" s="195">
        <f t="shared" si="164"/>
        <v>0</v>
      </c>
      <c r="AD703" s="192">
        <f t="shared" si="172"/>
        <v>0</v>
      </c>
      <c r="AE703" s="192">
        <f t="shared" si="173"/>
        <v>0</v>
      </c>
      <c r="AF703" s="192">
        <f t="shared" si="174"/>
        <v>0</v>
      </c>
    </row>
    <row r="704" spans="1:32" x14ac:dyDescent="0.25">
      <c r="A704" s="196" t="b">
        <f t="shared" si="165"/>
        <v>0</v>
      </c>
      <c r="B704" s="201"/>
      <c r="C704" s="202"/>
      <c r="D704" s="202"/>
      <c r="E704" s="202"/>
      <c r="F704" s="202"/>
      <c r="G704" s="201"/>
      <c r="H704" s="127" t="str">
        <f t="shared" si="161"/>
        <v>Agr ungültig</v>
      </c>
      <c r="I704" s="127" t="str">
        <f t="shared" si="162"/>
        <v>Agr ungültig</v>
      </c>
      <c r="J704" s="202" t="str">
        <f t="shared" si="163"/>
        <v>Agr ungültig</v>
      </c>
      <c r="K704" s="197" t="str">
        <f>IF(D_SAV!$C704&lt;=2005,"ja","nein")</f>
        <v>ja</v>
      </c>
      <c r="L704" s="201" t="str">
        <f>IFERROR(VLOOKUP(D_SAV!$B704,A_Stammdaten!$I$6:$K$105,3,FALSE),"")</f>
        <v/>
      </c>
      <c r="M704" s="206"/>
      <c r="N704" s="206"/>
      <c r="O704" s="207"/>
      <c r="P704" s="207"/>
      <c r="Q704" s="207"/>
      <c r="R704" s="207"/>
      <c r="S704" s="194">
        <f>IF(V704=0,0,IF(A_Stammdaten!$B$12-$C704&lt;0,0,SUM(D_SAV!P704:Q704)-D_SAV!R704))</f>
        <v>0</v>
      </c>
      <c r="T704" s="207"/>
      <c r="U704" s="194">
        <f t="shared" si="166"/>
        <v>0</v>
      </c>
      <c r="V704" s="240">
        <f>IF(OR($B704=0,$C704=0,$J704=0,$J704="Agr ungültig"),0,IF($J704="keine","keine",IF(A_Stammdaten!$B$12-$C704&lt;0,0,MAX(0,$J704-(A_Stammdaten!$B$12-D_SAV!$C704)))))</f>
        <v>0</v>
      </c>
      <c r="W704" s="167">
        <f t="shared" si="167"/>
        <v>0</v>
      </c>
      <c r="X704" s="167">
        <f t="shared" si="168"/>
        <v>0</v>
      </c>
      <c r="Y704" s="209">
        <v>1</v>
      </c>
      <c r="Z704" s="167">
        <f t="shared" si="169"/>
        <v>0</v>
      </c>
      <c r="AA704" s="167">
        <f t="shared" si="170"/>
        <v>0</v>
      </c>
      <c r="AB704" s="167">
        <f t="shared" si="171"/>
        <v>0</v>
      </c>
      <c r="AC704" s="195">
        <f t="shared" si="164"/>
        <v>0</v>
      </c>
      <c r="AD704" s="192">
        <f t="shared" si="172"/>
        <v>0</v>
      </c>
      <c r="AE704" s="192">
        <f t="shared" si="173"/>
        <v>0</v>
      </c>
      <c r="AF704" s="192">
        <f t="shared" si="174"/>
        <v>0</v>
      </c>
    </row>
    <row r="705" spans="1:32" x14ac:dyDescent="0.25">
      <c r="A705" s="196" t="b">
        <f t="shared" si="165"/>
        <v>0</v>
      </c>
      <c r="B705" s="201"/>
      <c r="C705" s="202"/>
      <c r="D705" s="202"/>
      <c r="E705" s="202"/>
      <c r="F705" s="202"/>
      <c r="G705" s="201"/>
      <c r="H705" s="127" t="str">
        <f t="shared" si="161"/>
        <v>Agr ungültig</v>
      </c>
      <c r="I705" s="127" t="str">
        <f t="shared" si="162"/>
        <v>Agr ungültig</v>
      </c>
      <c r="J705" s="202" t="str">
        <f t="shared" si="163"/>
        <v>Agr ungültig</v>
      </c>
      <c r="K705" s="197" t="str">
        <f>IF(D_SAV!$C705&lt;=2005,"ja","nein")</f>
        <v>ja</v>
      </c>
      <c r="L705" s="201" t="str">
        <f>IFERROR(VLOOKUP(D_SAV!$B705,A_Stammdaten!$I$6:$K$105,3,FALSE),"")</f>
        <v/>
      </c>
      <c r="M705" s="206"/>
      <c r="N705" s="206"/>
      <c r="O705" s="207"/>
      <c r="P705" s="207"/>
      <c r="Q705" s="207"/>
      <c r="R705" s="207"/>
      <c r="S705" s="194">
        <f>IF(V705=0,0,IF(A_Stammdaten!$B$12-$C705&lt;0,0,SUM(D_SAV!P705:Q705)-D_SAV!R705))</f>
        <v>0</v>
      </c>
      <c r="T705" s="207"/>
      <c r="U705" s="194">
        <f t="shared" si="166"/>
        <v>0</v>
      </c>
      <c r="V705" s="240">
        <f>IF(OR($B705=0,$C705=0,$J705=0,$J705="Agr ungültig"),0,IF($J705="keine","keine",IF(A_Stammdaten!$B$12-$C705&lt;0,0,MAX(0,$J705-(A_Stammdaten!$B$12-D_SAV!$C705)))))</f>
        <v>0</v>
      </c>
      <c r="W705" s="167">
        <f t="shared" si="167"/>
        <v>0</v>
      </c>
      <c r="X705" s="167">
        <f t="shared" si="168"/>
        <v>0</v>
      </c>
      <c r="Y705" s="209">
        <v>1</v>
      </c>
      <c r="Z705" s="167">
        <f t="shared" si="169"/>
        <v>0</v>
      </c>
      <c r="AA705" s="167">
        <f t="shared" si="170"/>
        <v>0</v>
      </c>
      <c r="AB705" s="167">
        <f t="shared" si="171"/>
        <v>0</v>
      </c>
      <c r="AC705" s="195">
        <f t="shared" si="164"/>
        <v>0</v>
      </c>
      <c r="AD705" s="192">
        <f t="shared" si="172"/>
        <v>0</v>
      </c>
      <c r="AE705" s="192">
        <f t="shared" si="173"/>
        <v>0</v>
      </c>
      <c r="AF705" s="192">
        <f t="shared" si="174"/>
        <v>0</v>
      </c>
    </row>
    <row r="706" spans="1:32" x14ac:dyDescent="0.25">
      <c r="A706" s="198" t="b">
        <f t="shared" si="165"/>
        <v>0</v>
      </c>
      <c r="B706" s="204"/>
      <c r="C706" s="205"/>
      <c r="D706" s="205"/>
      <c r="E706" s="205"/>
      <c r="F706" s="205"/>
      <c r="G706" s="204"/>
      <c r="H706" s="127" t="str">
        <f t="shared" si="161"/>
        <v>Agr ungültig</v>
      </c>
      <c r="I706" s="127" t="str">
        <f t="shared" si="162"/>
        <v>Agr ungültig</v>
      </c>
      <c r="J706" s="205" t="str">
        <f t="shared" si="163"/>
        <v>Agr ungültig</v>
      </c>
      <c r="K706" s="197" t="str">
        <f>IF(D_SAV!$C706&lt;=2005,"ja","nein")</f>
        <v>ja</v>
      </c>
      <c r="L706" s="204" t="str">
        <f>IFERROR(VLOOKUP(D_SAV!$B706,A_Stammdaten!$I$6:$K$105,3,FALSE),"")</f>
        <v/>
      </c>
      <c r="M706" s="208"/>
      <c r="N706" s="208"/>
      <c r="O706" s="207"/>
      <c r="P706" s="207"/>
      <c r="Q706" s="207"/>
      <c r="R706" s="207"/>
      <c r="S706" s="194">
        <f>IF(V706=0,0,IF(A_Stammdaten!$B$12-$C706&lt;0,0,SUM(D_SAV!P706:Q706)-D_SAV!R706))</f>
        <v>0</v>
      </c>
      <c r="T706" s="207"/>
      <c r="U706" s="194">
        <f t="shared" si="166"/>
        <v>0</v>
      </c>
      <c r="V706" s="240">
        <f>IF(OR($B706=0,$C706=0,$J706=0,$J706="Agr ungültig"),0,IF($J706="keine","keine",IF(A_Stammdaten!$B$12-$C706&lt;0,0,MAX(0,$J706-(A_Stammdaten!$B$12-D_SAV!$C706)))))</f>
        <v>0</v>
      </c>
      <c r="W706" s="167">
        <f t="shared" si="167"/>
        <v>0</v>
      </c>
      <c r="X706" s="167">
        <f t="shared" si="168"/>
        <v>0</v>
      </c>
      <c r="Y706" s="209">
        <v>1</v>
      </c>
      <c r="Z706" s="167">
        <f t="shared" si="169"/>
        <v>0</v>
      </c>
      <c r="AA706" s="167">
        <f t="shared" si="170"/>
        <v>0</v>
      </c>
      <c r="AB706" s="167">
        <f t="shared" si="171"/>
        <v>0</v>
      </c>
      <c r="AC706" s="195">
        <f t="shared" si="164"/>
        <v>0</v>
      </c>
      <c r="AD706" s="192">
        <f t="shared" si="172"/>
        <v>0</v>
      </c>
      <c r="AE706" s="192">
        <f t="shared" si="173"/>
        <v>0</v>
      </c>
      <c r="AF706" s="192">
        <f t="shared" si="174"/>
        <v>0</v>
      </c>
    </row>
    <row r="707" spans="1:32" x14ac:dyDescent="0.25">
      <c r="A707" s="196" t="b">
        <f t="shared" si="165"/>
        <v>0</v>
      </c>
      <c r="B707" s="201"/>
      <c r="C707" s="202"/>
      <c r="D707" s="202"/>
      <c r="E707" s="202"/>
      <c r="F707" s="202"/>
      <c r="G707" s="201"/>
      <c r="H707" s="127" t="str">
        <f t="shared" si="161"/>
        <v>Agr ungültig</v>
      </c>
      <c r="I707" s="127" t="str">
        <f t="shared" si="162"/>
        <v>Agr ungültig</v>
      </c>
      <c r="J707" s="202" t="str">
        <f t="shared" si="163"/>
        <v>Agr ungültig</v>
      </c>
      <c r="K707" s="197" t="str">
        <f>IF(D_SAV!$C707&lt;=2005,"ja","nein")</f>
        <v>ja</v>
      </c>
      <c r="L707" s="201" t="str">
        <f>IFERROR(VLOOKUP(D_SAV!$B707,A_Stammdaten!$I$6:$K$105,3,FALSE),"")</f>
        <v/>
      </c>
      <c r="M707" s="206"/>
      <c r="N707" s="206"/>
      <c r="O707" s="207"/>
      <c r="P707" s="207"/>
      <c r="Q707" s="207"/>
      <c r="R707" s="207"/>
      <c r="S707" s="194">
        <f>IF(V707=0,0,IF(A_Stammdaten!$B$12-$C707&lt;0,0,SUM(D_SAV!P707:Q707)-D_SAV!R707))</f>
        <v>0</v>
      </c>
      <c r="T707" s="207"/>
      <c r="U707" s="194">
        <f t="shared" si="166"/>
        <v>0</v>
      </c>
      <c r="V707" s="240">
        <f>IF(OR($B707=0,$C707=0,$J707=0,$J707="Agr ungültig"),0,IF($J707="keine","keine",IF(A_Stammdaten!$B$12-$C707&lt;0,0,MAX(0,$J707-(A_Stammdaten!$B$12-D_SAV!$C707)))))</f>
        <v>0</v>
      </c>
      <c r="W707" s="167">
        <f t="shared" si="167"/>
        <v>0</v>
      </c>
      <c r="X707" s="167">
        <f t="shared" si="168"/>
        <v>0</v>
      </c>
      <c r="Y707" s="209">
        <v>1</v>
      </c>
      <c r="Z707" s="167">
        <f t="shared" si="169"/>
        <v>0</v>
      </c>
      <c r="AA707" s="167">
        <f t="shared" si="170"/>
        <v>0</v>
      </c>
      <c r="AB707" s="167">
        <f t="shared" si="171"/>
        <v>0</v>
      </c>
      <c r="AC707" s="195">
        <f t="shared" si="164"/>
        <v>0</v>
      </c>
      <c r="AD707" s="192">
        <f t="shared" si="172"/>
        <v>0</v>
      </c>
      <c r="AE707" s="192">
        <f t="shared" si="173"/>
        <v>0</v>
      </c>
      <c r="AF707" s="192">
        <f t="shared" si="174"/>
        <v>0</v>
      </c>
    </row>
    <row r="708" spans="1:32" x14ac:dyDescent="0.25">
      <c r="A708" s="196" t="b">
        <f t="shared" si="165"/>
        <v>0</v>
      </c>
      <c r="B708" s="201"/>
      <c r="C708" s="202"/>
      <c r="D708" s="202"/>
      <c r="E708" s="202"/>
      <c r="F708" s="202"/>
      <c r="G708" s="201"/>
      <c r="H708" s="127" t="str">
        <f t="shared" si="161"/>
        <v>Agr ungültig</v>
      </c>
      <c r="I708" s="127" t="str">
        <f t="shared" si="162"/>
        <v>Agr ungültig</v>
      </c>
      <c r="J708" s="202" t="str">
        <f t="shared" si="163"/>
        <v>Agr ungültig</v>
      </c>
      <c r="K708" s="197" t="str">
        <f>IF(D_SAV!$C708&lt;=2005,"ja","nein")</f>
        <v>ja</v>
      </c>
      <c r="L708" s="201" t="str">
        <f>IFERROR(VLOOKUP(D_SAV!$B708,A_Stammdaten!$I$6:$K$105,3,FALSE),"")</f>
        <v/>
      </c>
      <c r="M708" s="206"/>
      <c r="N708" s="206"/>
      <c r="O708" s="207"/>
      <c r="P708" s="207"/>
      <c r="Q708" s="207"/>
      <c r="R708" s="207"/>
      <c r="S708" s="194">
        <f>IF(V708=0,0,IF(A_Stammdaten!$B$12-$C708&lt;0,0,SUM(D_SAV!P708:Q708)-D_SAV!R708))</f>
        <v>0</v>
      </c>
      <c r="T708" s="207"/>
      <c r="U708" s="194">
        <f t="shared" si="166"/>
        <v>0</v>
      </c>
      <c r="V708" s="240">
        <f>IF(OR($B708=0,$C708=0,$J708=0,$J708="Agr ungültig"),0,IF($J708="keine","keine",IF(A_Stammdaten!$B$12-$C708&lt;0,0,MAX(0,$J708-(A_Stammdaten!$B$12-D_SAV!$C708)))))</f>
        <v>0</v>
      </c>
      <c r="W708" s="167">
        <f t="shared" si="167"/>
        <v>0</v>
      </c>
      <c r="X708" s="167">
        <f t="shared" si="168"/>
        <v>0</v>
      </c>
      <c r="Y708" s="209">
        <v>1</v>
      </c>
      <c r="Z708" s="167">
        <f t="shared" si="169"/>
        <v>0</v>
      </c>
      <c r="AA708" s="167">
        <f t="shared" si="170"/>
        <v>0</v>
      </c>
      <c r="AB708" s="167">
        <f t="shared" si="171"/>
        <v>0</v>
      </c>
      <c r="AC708" s="195">
        <f t="shared" si="164"/>
        <v>0</v>
      </c>
      <c r="AD708" s="192">
        <f t="shared" si="172"/>
        <v>0</v>
      </c>
      <c r="AE708" s="192">
        <f t="shared" si="173"/>
        <v>0</v>
      </c>
      <c r="AF708" s="192">
        <f t="shared" si="174"/>
        <v>0</v>
      </c>
    </row>
    <row r="709" spans="1:32" x14ac:dyDescent="0.25">
      <c r="A709" s="198" t="b">
        <f t="shared" si="165"/>
        <v>0</v>
      </c>
      <c r="B709" s="204"/>
      <c r="C709" s="205"/>
      <c r="D709" s="205"/>
      <c r="E709" s="205"/>
      <c r="F709" s="205"/>
      <c r="G709" s="204"/>
      <c r="H709" s="127" t="str">
        <f t="shared" si="161"/>
        <v>Agr ungültig</v>
      </c>
      <c r="I709" s="127" t="str">
        <f t="shared" si="162"/>
        <v>Agr ungültig</v>
      </c>
      <c r="J709" s="205" t="str">
        <f t="shared" si="163"/>
        <v>Agr ungültig</v>
      </c>
      <c r="K709" s="197" t="str">
        <f>IF(D_SAV!$C709&lt;=2005,"ja","nein")</f>
        <v>ja</v>
      </c>
      <c r="L709" s="204" t="str">
        <f>IFERROR(VLOOKUP(D_SAV!$B709,A_Stammdaten!$I$6:$K$105,3,FALSE),"")</f>
        <v/>
      </c>
      <c r="M709" s="208"/>
      <c r="N709" s="208"/>
      <c r="O709" s="207"/>
      <c r="P709" s="207"/>
      <c r="Q709" s="207"/>
      <c r="R709" s="207"/>
      <c r="S709" s="194">
        <f>IF(V709=0,0,IF(A_Stammdaten!$B$12-$C709&lt;0,0,SUM(D_SAV!P709:Q709)-D_SAV!R709))</f>
        <v>0</v>
      </c>
      <c r="T709" s="207"/>
      <c r="U709" s="194">
        <f t="shared" si="166"/>
        <v>0</v>
      </c>
      <c r="V709" s="240">
        <f>IF(OR($B709=0,$C709=0,$J709=0,$J709="Agr ungültig"),0,IF($J709="keine","keine",IF(A_Stammdaten!$B$12-$C709&lt;0,0,MAX(0,$J709-(A_Stammdaten!$B$12-D_SAV!$C709)))))</f>
        <v>0</v>
      </c>
      <c r="W709" s="167">
        <f t="shared" si="167"/>
        <v>0</v>
      </c>
      <c r="X709" s="167">
        <f t="shared" si="168"/>
        <v>0</v>
      </c>
      <c r="Y709" s="209">
        <v>1</v>
      </c>
      <c r="Z709" s="167">
        <f t="shared" si="169"/>
        <v>0</v>
      </c>
      <c r="AA709" s="167">
        <f t="shared" si="170"/>
        <v>0</v>
      </c>
      <c r="AB709" s="167">
        <f t="shared" si="171"/>
        <v>0</v>
      </c>
      <c r="AC709" s="195">
        <f t="shared" si="164"/>
        <v>0</v>
      </c>
      <c r="AD709" s="192">
        <f t="shared" si="172"/>
        <v>0</v>
      </c>
      <c r="AE709" s="192">
        <f t="shared" si="173"/>
        <v>0</v>
      </c>
      <c r="AF709" s="192">
        <f t="shared" si="174"/>
        <v>0</v>
      </c>
    </row>
    <row r="710" spans="1:32" x14ac:dyDescent="0.25">
      <c r="A710" s="196" t="b">
        <f t="shared" si="165"/>
        <v>0</v>
      </c>
      <c r="B710" s="201"/>
      <c r="C710" s="202"/>
      <c r="D710" s="202"/>
      <c r="E710" s="202"/>
      <c r="F710" s="202"/>
      <c r="G710" s="201"/>
      <c r="H710" s="127" t="str">
        <f t="shared" si="161"/>
        <v>Agr ungültig</v>
      </c>
      <c r="I710" s="127" t="str">
        <f t="shared" si="162"/>
        <v>Agr ungültig</v>
      </c>
      <c r="J710" s="202" t="str">
        <f t="shared" si="163"/>
        <v>Agr ungültig</v>
      </c>
      <c r="K710" s="197" t="str">
        <f>IF(D_SAV!$C710&lt;=2005,"ja","nein")</f>
        <v>ja</v>
      </c>
      <c r="L710" s="201" t="str">
        <f>IFERROR(VLOOKUP(D_SAV!$B710,A_Stammdaten!$I$6:$K$105,3,FALSE),"")</f>
        <v/>
      </c>
      <c r="M710" s="206"/>
      <c r="N710" s="206"/>
      <c r="O710" s="207"/>
      <c r="P710" s="207"/>
      <c r="Q710" s="207"/>
      <c r="R710" s="207"/>
      <c r="S710" s="194">
        <f>IF(V710=0,0,IF(A_Stammdaten!$B$12-$C710&lt;0,0,SUM(D_SAV!P710:Q710)-D_SAV!R710))</f>
        <v>0</v>
      </c>
      <c r="T710" s="207"/>
      <c r="U710" s="194">
        <f t="shared" si="166"/>
        <v>0</v>
      </c>
      <c r="V710" s="240">
        <f>IF(OR($B710=0,$C710=0,$J710=0,$J710="Agr ungültig"),0,IF($J710="keine","keine",IF(A_Stammdaten!$B$12-$C710&lt;0,0,MAX(0,$J710-(A_Stammdaten!$B$12-D_SAV!$C710)))))</f>
        <v>0</v>
      </c>
      <c r="W710" s="167">
        <f t="shared" si="167"/>
        <v>0</v>
      </c>
      <c r="X710" s="167">
        <f t="shared" si="168"/>
        <v>0</v>
      </c>
      <c r="Y710" s="209">
        <v>1</v>
      </c>
      <c r="Z710" s="167">
        <f t="shared" si="169"/>
        <v>0</v>
      </c>
      <c r="AA710" s="167">
        <f t="shared" si="170"/>
        <v>0</v>
      </c>
      <c r="AB710" s="167">
        <f t="shared" si="171"/>
        <v>0</v>
      </c>
      <c r="AC710" s="195">
        <f t="shared" si="164"/>
        <v>0</v>
      </c>
      <c r="AD710" s="192">
        <f t="shared" si="172"/>
        <v>0</v>
      </c>
      <c r="AE710" s="192">
        <f t="shared" si="173"/>
        <v>0</v>
      </c>
      <c r="AF710" s="192">
        <f t="shared" si="174"/>
        <v>0</v>
      </c>
    </row>
    <row r="711" spans="1:32" x14ac:dyDescent="0.25">
      <c r="A711" s="196" t="b">
        <f t="shared" si="165"/>
        <v>0</v>
      </c>
      <c r="B711" s="201"/>
      <c r="C711" s="202"/>
      <c r="D711" s="202"/>
      <c r="E711" s="202"/>
      <c r="F711" s="202"/>
      <c r="G711" s="201"/>
      <c r="H711" s="127" t="str">
        <f t="shared" si="161"/>
        <v>Agr ungültig</v>
      </c>
      <c r="I711" s="127" t="str">
        <f t="shared" si="162"/>
        <v>Agr ungültig</v>
      </c>
      <c r="J711" s="202" t="str">
        <f t="shared" si="163"/>
        <v>Agr ungültig</v>
      </c>
      <c r="K711" s="197" t="str">
        <f>IF(D_SAV!$C711&lt;=2005,"ja","nein")</f>
        <v>ja</v>
      </c>
      <c r="L711" s="201" t="str">
        <f>IFERROR(VLOOKUP(D_SAV!$B711,A_Stammdaten!$I$6:$K$105,3,FALSE),"")</f>
        <v/>
      </c>
      <c r="M711" s="206"/>
      <c r="N711" s="206"/>
      <c r="O711" s="207"/>
      <c r="P711" s="207"/>
      <c r="Q711" s="207"/>
      <c r="R711" s="207"/>
      <c r="S711" s="194">
        <f>IF(V711=0,0,IF(A_Stammdaten!$B$12-$C711&lt;0,0,SUM(D_SAV!P711:Q711)-D_SAV!R711))</f>
        <v>0</v>
      </c>
      <c r="T711" s="207"/>
      <c r="U711" s="194">
        <f t="shared" si="166"/>
        <v>0</v>
      </c>
      <c r="V711" s="240">
        <f>IF(OR($B711=0,$C711=0,$J711=0,$J711="Agr ungültig"),0,IF($J711="keine","keine",IF(A_Stammdaten!$B$12-$C711&lt;0,0,MAX(0,$J711-(A_Stammdaten!$B$12-D_SAV!$C711)))))</f>
        <v>0</v>
      </c>
      <c r="W711" s="167">
        <f t="shared" si="167"/>
        <v>0</v>
      </c>
      <c r="X711" s="167">
        <f t="shared" si="168"/>
        <v>0</v>
      </c>
      <c r="Y711" s="209">
        <v>1</v>
      </c>
      <c r="Z711" s="167">
        <f t="shared" si="169"/>
        <v>0</v>
      </c>
      <c r="AA711" s="167">
        <f t="shared" si="170"/>
        <v>0</v>
      </c>
      <c r="AB711" s="167">
        <f t="shared" si="171"/>
        <v>0</v>
      </c>
      <c r="AC711" s="195">
        <f t="shared" si="164"/>
        <v>0</v>
      </c>
      <c r="AD711" s="192">
        <f t="shared" si="172"/>
        <v>0</v>
      </c>
      <c r="AE711" s="192">
        <f t="shared" si="173"/>
        <v>0</v>
      </c>
      <c r="AF711" s="192">
        <f t="shared" si="174"/>
        <v>0</v>
      </c>
    </row>
    <row r="712" spans="1:32" x14ac:dyDescent="0.25">
      <c r="A712" s="198" t="b">
        <f t="shared" si="165"/>
        <v>0</v>
      </c>
      <c r="B712" s="204"/>
      <c r="C712" s="205"/>
      <c r="D712" s="205"/>
      <c r="E712" s="205"/>
      <c r="F712" s="205"/>
      <c r="G712" s="204"/>
      <c r="H712" s="127" t="str">
        <f t="shared" si="161"/>
        <v>Agr ungültig</v>
      </c>
      <c r="I712" s="127" t="str">
        <f t="shared" si="162"/>
        <v>Agr ungültig</v>
      </c>
      <c r="J712" s="205" t="str">
        <f t="shared" si="163"/>
        <v>Agr ungültig</v>
      </c>
      <c r="K712" s="197" t="str">
        <f>IF(D_SAV!$C712&lt;=2005,"ja","nein")</f>
        <v>ja</v>
      </c>
      <c r="L712" s="204" t="str">
        <f>IFERROR(VLOOKUP(D_SAV!$B712,A_Stammdaten!$I$6:$K$105,3,FALSE),"")</f>
        <v/>
      </c>
      <c r="M712" s="208"/>
      <c r="N712" s="208"/>
      <c r="O712" s="207"/>
      <c r="P712" s="207"/>
      <c r="Q712" s="207"/>
      <c r="R712" s="207"/>
      <c r="S712" s="194">
        <f>IF(V712=0,0,IF(A_Stammdaten!$B$12-$C712&lt;0,0,SUM(D_SAV!P712:Q712)-D_SAV!R712))</f>
        <v>0</v>
      </c>
      <c r="T712" s="207"/>
      <c r="U712" s="194">
        <f t="shared" si="166"/>
        <v>0</v>
      </c>
      <c r="V712" s="240">
        <f>IF(OR($B712=0,$C712=0,$J712=0,$J712="Agr ungültig"),0,IF($J712="keine","keine",IF(A_Stammdaten!$B$12-$C712&lt;0,0,MAX(0,$J712-(A_Stammdaten!$B$12-D_SAV!$C712)))))</f>
        <v>0</v>
      </c>
      <c r="W712" s="167">
        <f t="shared" si="167"/>
        <v>0</v>
      </c>
      <c r="X712" s="167">
        <f t="shared" si="168"/>
        <v>0</v>
      </c>
      <c r="Y712" s="209">
        <v>1</v>
      </c>
      <c r="Z712" s="167">
        <f t="shared" si="169"/>
        <v>0</v>
      </c>
      <c r="AA712" s="167">
        <f t="shared" si="170"/>
        <v>0</v>
      </c>
      <c r="AB712" s="167">
        <f t="shared" si="171"/>
        <v>0</v>
      </c>
      <c r="AC712" s="195">
        <f t="shared" si="164"/>
        <v>0</v>
      </c>
      <c r="AD712" s="192">
        <f t="shared" si="172"/>
        <v>0</v>
      </c>
      <c r="AE712" s="192">
        <f t="shared" si="173"/>
        <v>0</v>
      </c>
      <c r="AF712" s="192">
        <f t="shared" si="174"/>
        <v>0</v>
      </c>
    </row>
    <row r="713" spans="1:32" x14ac:dyDescent="0.25">
      <c r="A713" s="196" t="b">
        <f t="shared" si="165"/>
        <v>0</v>
      </c>
      <c r="B713" s="201"/>
      <c r="C713" s="202"/>
      <c r="D713" s="202"/>
      <c r="E713" s="202"/>
      <c r="F713" s="202"/>
      <c r="G713" s="201"/>
      <c r="H713" s="127" t="str">
        <f t="shared" si="161"/>
        <v>Agr ungültig</v>
      </c>
      <c r="I713" s="127" t="str">
        <f t="shared" si="162"/>
        <v>Agr ungültig</v>
      </c>
      <c r="J713" s="202" t="str">
        <f t="shared" si="163"/>
        <v>Agr ungültig</v>
      </c>
      <c r="K713" s="197" t="str">
        <f>IF(D_SAV!$C713&lt;=2005,"ja","nein")</f>
        <v>ja</v>
      </c>
      <c r="L713" s="201" t="str">
        <f>IFERROR(VLOOKUP(D_SAV!$B713,A_Stammdaten!$I$6:$K$105,3,FALSE),"")</f>
        <v/>
      </c>
      <c r="M713" s="206"/>
      <c r="N713" s="206"/>
      <c r="O713" s="207"/>
      <c r="P713" s="207"/>
      <c r="Q713" s="207"/>
      <c r="R713" s="207"/>
      <c r="S713" s="194">
        <f>IF(V713=0,0,IF(A_Stammdaten!$B$12-$C713&lt;0,0,SUM(D_SAV!P713:Q713)-D_SAV!R713))</f>
        <v>0</v>
      </c>
      <c r="T713" s="207"/>
      <c r="U713" s="194">
        <f t="shared" si="166"/>
        <v>0</v>
      </c>
      <c r="V713" s="240">
        <f>IF(OR($B713=0,$C713=0,$J713=0,$J713="Agr ungültig"),0,IF($J713="keine","keine",IF(A_Stammdaten!$B$12-$C713&lt;0,0,MAX(0,$J713-(A_Stammdaten!$B$12-D_SAV!$C713)))))</f>
        <v>0</v>
      </c>
      <c r="W713" s="167">
        <f t="shared" si="167"/>
        <v>0</v>
      </c>
      <c r="X713" s="167">
        <f t="shared" si="168"/>
        <v>0</v>
      </c>
      <c r="Y713" s="209">
        <v>1</v>
      </c>
      <c r="Z713" s="167">
        <f t="shared" si="169"/>
        <v>0</v>
      </c>
      <c r="AA713" s="167">
        <f t="shared" si="170"/>
        <v>0</v>
      </c>
      <c r="AB713" s="167">
        <f t="shared" si="171"/>
        <v>0</v>
      </c>
      <c r="AC713" s="195">
        <f t="shared" si="164"/>
        <v>0</v>
      </c>
      <c r="AD713" s="192">
        <f t="shared" si="172"/>
        <v>0</v>
      </c>
      <c r="AE713" s="192">
        <f t="shared" si="173"/>
        <v>0</v>
      </c>
      <c r="AF713" s="192">
        <f t="shared" si="174"/>
        <v>0</v>
      </c>
    </row>
    <row r="714" spans="1:32" x14ac:dyDescent="0.25">
      <c r="A714" s="196" t="b">
        <f t="shared" si="165"/>
        <v>0</v>
      </c>
      <c r="B714" s="201"/>
      <c r="C714" s="202"/>
      <c r="D714" s="202"/>
      <c r="E714" s="202"/>
      <c r="F714" s="202"/>
      <c r="G714" s="201"/>
      <c r="H714" s="127" t="str">
        <f t="shared" si="161"/>
        <v>Agr ungültig</v>
      </c>
      <c r="I714" s="127" t="str">
        <f t="shared" si="162"/>
        <v>Agr ungültig</v>
      </c>
      <c r="J714" s="202" t="str">
        <f t="shared" si="163"/>
        <v>Agr ungültig</v>
      </c>
      <c r="K714" s="197" t="str">
        <f>IF(D_SAV!$C714&lt;=2005,"ja","nein")</f>
        <v>ja</v>
      </c>
      <c r="L714" s="201" t="str">
        <f>IFERROR(VLOOKUP(D_SAV!$B714,A_Stammdaten!$I$6:$K$105,3,FALSE),"")</f>
        <v/>
      </c>
      <c r="M714" s="206"/>
      <c r="N714" s="206"/>
      <c r="O714" s="207"/>
      <c r="P714" s="207"/>
      <c r="Q714" s="207"/>
      <c r="R714" s="207"/>
      <c r="S714" s="194">
        <f>IF(V714=0,0,IF(A_Stammdaten!$B$12-$C714&lt;0,0,SUM(D_SAV!P714:Q714)-D_SAV!R714))</f>
        <v>0</v>
      </c>
      <c r="T714" s="207"/>
      <c r="U714" s="194">
        <f t="shared" si="166"/>
        <v>0</v>
      </c>
      <c r="V714" s="240">
        <f>IF(OR($B714=0,$C714=0,$J714=0,$J714="Agr ungültig"),0,IF($J714="keine","keine",IF(A_Stammdaten!$B$12-$C714&lt;0,0,MAX(0,$J714-(A_Stammdaten!$B$12-D_SAV!$C714)))))</f>
        <v>0</v>
      </c>
      <c r="W714" s="167">
        <f t="shared" si="167"/>
        <v>0</v>
      </c>
      <c r="X714" s="167">
        <f t="shared" si="168"/>
        <v>0</v>
      </c>
      <c r="Y714" s="209">
        <v>1</v>
      </c>
      <c r="Z714" s="167">
        <f t="shared" si="169"/>
        <v>0</v>
      </c>
      <c r="AA714" s="167">
        <f t="shared" si="170"/>
        <v>0</v>
      </c>
      <c r="AB714" s="167">
        <f t="shared" si="171"/>
        <v>0</v>
      </c>
      <c r="AC714" s="195">
        <f t="shared" si="164"/>
        <v>0</v>
      </c>
      <c r="AD714" s="192">
        <f t="shared" si="172"/>
        <v>0</v>
      </c>
      <c r="AE714" s="192">
        <f t="shared" si="173"/>
        <v>0</v>
      </c>
      <c r="AF714" s="192">
        <f t="shared" si="174"/>
        <v>0</v>
      </c>
    </row>
    <row r="715" spans="1:32" x14ac:dyDescent="0.25">
      <c r="A715" s="198" t="b">
        <f t="shared" si="165"/>
        <v>0</v>
      </c>
      <c r="B715" s="204"/>
      <c r="C715" s="205"/>
      <c r="D715" s="205"/>
      <c r="E715" s="205"/>
      <c r="F715" s="205"/>
      <c r="G715" s="204"/>
      <c r="H715" s="127" t="str">
        <f t="shared" si="161"/>
        <v>Agr ungültig</v>
      </c>
      <c r="I715" s="127" t="str">
        <f t="shared" si="162"/>
        <v>Agr ungültig</v>
      </c>
      <c r="J715" s="205" t="str">
        <f t="shared" si="163"/>
        <v>Agr ungültig</v>
      </c>
      <c r="K715" s="197" t="str">
        <f>IF(D_SAV!$C715&lt;=2005,"ja","nein")</f>
        <v>ja</v>
      </c>
      <c r="L715" s="204" t="str">
        <f>IFERROR(VLOOKUP(D_SAV!$B715,A_Stammdaten!$I$6:$K$105,3,FALSE),"")</f>
        <v/>
      </c>
      <c r="M715" s="208"/>
      <c r="N715" s="208"/>
      <c r="O715" s="207"/>
      <c r="P715" s="207"/>
      <c r="Q715" s="207"/>
      <c r="R715" s="207"/>
      <c r="S715" s="194">
        <f>IF(V715=0,0,IF(A_Stammdaten!$B$12-$C715&lt;0,0,SUM(D_SAV!P715:Q715)-D_SAV!R715))</f>
        <v>0</v>
      </c>
      <c r="T715" s="207"/>
      <c r="U715" s="194">
        <f t="shared" si="166"/>
        <v>0</v>
      </c>
      <c r="V715" s="240">
        <f>IF(OR($B715=0,$C715=0,$J715=0,$J715="Agr ungültig"),0,IF($J715="keine","keine",IF(A_Stammdaten!$B$12-$C715&lt;0,0,MAX(0,$J715-(A_Stammdaten!$B$12-D_SAV!$C715)))))</f>
        <v>0</v>
      </c>
      <c r="W715" s="167">
        <f t="shared" si="167"/>
        <v>0</v>
      </c>
      <c r="X715" s="167">
        <f t="shared" si="168"/>
        <v>0</v>
      </c>
      <c r="Y715" s="209">
        <v>1</v>
      </c>
      <c r="Z715" s="167">
        <f t="shared" si="169"/>
        <v>0</v>
      </c>
      <c r="AA715" s="167">
        <f t="shared" si="170"/>
        <v>0</v>
      </c>
      <c r="AB715" s="167">
        <f t="shared" si="171"/>
        <v>0</v>
      </c>
      <c r="AC715" s="195">
        <f t="shared" si="164"/>
        <v>0</v>
      </c>
      <c r="AD715" s="192">
        <f t="shared" si="172"/>
        <v>0</v>
      </c>
      <c r="AE715" s="192">
        <f t="shared" si="173"/>
        <v>0</v>
      </c>
      <c r="AF715" s="192">
        <f t="shared" si="174"/>
        <v>0</v>
      </c>
    </row>
    <row r="716" spans="1:32" x14ac:dyDescent="0.25">
      <c r="A716" s="196" t="b">
        <f t="shared" si="165"/>
        <v>0</v>
      </c>
      <c r="B716" s="201"/>
      <c r="C716" s="202"/>
      <c r="D716" s="202"/>
      <c r="E716" s="202"/>
      <c r="F716" s="202"/>
      <c r="G716" s="201"/>
      <c r="H716" s="127" t="str">
        <f t="shared" si="161"/>
        <v>Agr ungültig</v>
      </c>
      <c r="I716" s="127" t="str">
        <f t="shared" si="162"/>
        <v>Agr ungültig</v>
      </c>
      <c r="J716" s="202" t="str">
        <f t="shared" si="163"/>
        <v>Agr ungültig</v>
      </c>
      <c r="K716" s="197" t="str">
        <f>IF(D_SAV!$C716&lt;=2005,"ja","nein")</f>
        <v>ja</v>
      </c>
      <c r="L716" s="201" t="str">
        <f>IFERROR(VLOOKUP(D_SAV!$B716,A_Stammdaten!$I$6:$K$105,3,FALSE),"")</f>
        <v/>
      </c>
      <c r="M716" s="206"/>
      <c r="N716" s="206"/>
      <c r="O716" s="207"/>
      <c r="P716" s="207"/>
      <c r="Q716" s="207"/>
      <c r="R716" s="207"/>
      <c r="S716" s="194">
        <f>IF(V716=0,0,IF(A_Stammdaten!$B$12-$C716&lt;0,0,SUM(D_SAV!P716:Q716)-D_SAV!R716))</f>
        <v>0</v>
      </c>
      <c r="T716" s="207"/>
      <c r="U716" s="194">
        <f t="shared" si="166"/>
        <v>0</v>
      </c>
      <c r="V716" s="240">
        <f>IF(OR($B716=0,$C716=0,$J716=0,$J716="Agr ungültig"),0,IF($J716="keine","keine",IF(A_Stammdaten!$B$12-$C716&lt;0,0,MAX(0,$J716-(A_Stammdaten!$B$12-D_SAV!$C716)))))</f>
        <v>0</v>
      </c>
      <c r="W716" s="167">
        <f t="shared" si="167"/>
        <v>0</v>
      </c>
      <c r="X716" s="167">
        <f t="shared" si="168"/>
        <v>0</v>
      </c>
      <c r="Y716" s="209">
        <v>1</v>
      </c>
      <c r="Z716" s="167">
        <f t="shared" si="169"/>
        <v>0</v>
      </c>
      <c r="AA716" s="167">
        <f t="shared" si="170"/>
        <v>0</v>
      </c>
      <c r="AB716" s="167">
        <f t="shared" si="171"/>
        <v>0</v>
      </c>
      <c r="AC716" s="195">
        <f t="shared" si="164"/>
        <v>0</v>
      </c>
      <c r="AD716" s="192">
        <f t="shared" si="172"/>
        <v>0</v>
      </c>
      <c r="AE716" s="192">
        <f t="shared" si="173"/>
        <v>0</v>
      </c>
      <c r="AF716" s="192">
        <f t="shared" si="174"/>
        <v>0</v>
      </c>
    </row>
    <row r="717" spans="1:32" x14ac:dyDescent="0.25">
      <c r="A717" s="196" t="b">
        <f t="shared" si="165"/>
        <v>0</v>
      </c>
      <c r="B717" s="201"/>
      <c r="C717" s="202"/>
      <c r="D717" s="202"/>
      <c r="E717" s="202"/>
      <c r="F717" s="202"/>
      <c r="G717" s="201"/>
      <c r="H717" s="127" t="str">
        <f t="shared" si="161"/>
        <v>Agr ungültig</v>
      </c>
      <c r="I717" s="127" t="str">
        <f t="shared" si="162"/>
        <v>Agr ungültig</v>
      </c>
      <c r="J717" s="202" t="str">
        <f t="shared" si="163"/>
        <v>Agr ungültig</v>
      </c>
      <c r="K717" s="197" t="str">
        <f>IF(D_SAV!$C717&lt;=2005,"ja","nein")</f>
        <v>ja</v>
      </c>
      <c r="L717" s="201" t="str">
        <f>IFERROR(VLOOKUP(D_SAV!$B717,A_Stammdaten!$I$6:$K$105,3,FALSE),"")</f>
        <v/>
      </c>
      <c r="M717" s="206"/>
      <c r="N717" s="206"/>
      <c r="O717" s="207"/>
      <c r="P717" s="207"/>
      <c r="Q717" s="207"/>
      <c r="R717" s="207"/>
      <c r="S717" s="194">
        <f>IF(V717=0,0,IF(A_Stammdaten!$B$12-$C717&lt;0,0,SUM(D_SAV!P717:Q717)-D_SAV!R717))</f>
        <v>0</v>
      </c>
      <c r="T717" s="207"/>
      <c r="U717" s="194">
        <f t="shared" si="166"/>
        <v>0</v>
      </c>
      <c r="V717" s="240">
        <f>IF(OR($B717=0,$C717=0,$J717=0,$J717="Agr ungültig"),0,IF($J717="keine","keine",IF(A_Stammdaten!$B$12-$C717&lt;0,0,MAX(0,$J717-(A_Stammdaten!$B$12-D_SAV!$C717)))))</f>
        <v>0</v>
      </c>
      <c r="W717" s="167">
        <f t="shared" si="167"/>
        <v>0</v>
      </c>
      <c r="X717" s="167">
        <f t="shared" si="168"/>
        <v>0</v>
      </c>
      <c r="Y717" s="209">
        <v>1</v>
      </c>
      <c r="Z717" s="167">
        <f t="shared" si="169"/>
        <v>0</v>
      </c>
      <c r="AA717" s="167">
        <f t="shared" si="170"/>
        <v>0</v>
      </c>
      <c r="AB717" s="167">
        <f t="shared" si="171"/>
        <v>0</v>
      </c>
      <c r="AC717" s="195">
        <f t="shared" si="164"/>
        <v>0</v>
      </c>
      <c r="AD717" s="192">
        <f t="shared" si="172"/>
        <v>0</v>
      </c>
      <c r="AE717" s="192">
        <f t="shared" si="173"/>
        <v>0</v>
      </c>
      <c r="AF717" s="192">
        <f t="shared" si="174"/>
        <v>0</v>
      </c>
    </row>
    <row r="718" spans="1:32" x14ac:dyDescent="0.25">
      <c r="A718" s="198" t="b">
        <f t="shared" si="165"/>
        <v>0</v>
      </c>
      <c r="B718" s="204"/>
      <c r="C718" s="205"/>
      <c r="D718" s="205"/>
      <c r="E718" s="205"/>
      <c r="F718" s="205"/>
      <c r="G718" s="204"/>
      <c r="H718" s="127" t="str">
        <f t="shared" si="161"/>
        <v>Agr ungültig</v>
      </c>
      <c r="I718" s="127" t="str">
        <f t="shared" si="162"/>
        <v>Agr ungültig</v>
      </c>
      <c r="J718" s="205" t="str">
        <f t="shared" si="163"/>
        <v>Agr ungültig</v>
      </c>
      <c r="K718" s="197" t="str">
        <f>IF(D_SAV!$C718&lt;=2005,"ja","nein")</f>
        <v>ja</v>
      </c>
      <c r="L718" s="204" t="str">
        <f>IFERROR(VLOOKUP(D_SAV!$B718,A_Stammdaten!$I$6:$K$105,3,FALSE),"")</f>
        <v/>
      </c>
      <c r="M718" s="208"/>
      <c r="N718" s="208"/>
      <c r="O718" s="207"/>
      <c r="P718" s="207"/>
      <c r="Q718" s="207"/>
      <c r="R718" s="207"/>
      <c r="S718" s="194">
        <f>IF(V718=0,0,IF(A_Stammdaten!$B$12-$C718&lt;0,0,SUM(D_SAV!P718:Q718)-D_SAV!R718))</f>
        <v>0</v>
      </c>
      <c r="T718" s="207"/>
      <c r="U718" s="194">
        <f t="shared" si="166"/>
        <v>0</v>
      </c>
      <c r="V718" s="240">
        <f>IF(OR($B718=0,$C718=0,$J718=0,$J718="Agr ungültig"),0,IF($J718="keine","keine",IF(A_Stammdaten!$B$12-$C718&lt;0,0,MAX(0,$J718-(A_Stammdaten!$B$12-D_SAV!$C718)))))</f>
        <v>0</v>
      </c>
      <c r="W718" s="167">
        <f t="shared" si="167"/>
        <v>0</v>
      </c>
      <c r="X718" s="167">
        <f t="shared" si="168"/>
        <v>0</v>
      </c>
      <c r="Y718" s="209">
        <v>1</v>
      </c>
      <c r="Z718" s="167">
        <f t="shared" si="169"/>
        <v>0</v>
      </c>
      <c r="AA718" s="167">
        <f t="shared" si="170"/>
        <v>0</v>
      </c>
      <c r="AB718" s="167">
        <f t="shared" si="171"/>
        <v>0</v>
      </c>
      <c r="AC718" s="195">
        <f t="shared" si="164"/>
        <v>0</v>
      </c>
      <c r="AD718" s="192">
        <f t="shared" si="172"/>
        <v>0</v>
      </c>
      <c r="AE718" s="192">
        <f t="shared" si="173"/>
        <v>0</v>
      </c>
      <c r="AF718" s="192">
        <f t="shared" si="174"/>
        <v>0</v>
      </c>
    </row>
    <row r="719" spans="1:32" x14ac:dyDescent="0.25">
      <c r="A719" s="196" t="b">
        <f t="shared" si="165"/>
        <v>0</v>
      </c>
      <c r="B719" s="201"/>
      <c r="C719" s="202"/>
      <c r="D719" s="202"/>
      <c r="E719" s="202"/>
      <c r="F719" s="202"/>
      <c r="G719" s="201"/>
      <c r="H719" s="127" t="str">
        <f t="shared" si="161"/>
        <v>Agr ungültig</v>
      </c>
      <c r="I719" s="127" t="str">
        <f t="shared" si="162"/>
        <v>Agr ungültig</v>
      </c>
      <c r="J719" s="202" t="str">
        <f t="shared" si="163"/>
        <v>Agr ungültig</v>
      </c>
      <c r="K719" s="197" t="str">
        <f>IF(D_SAV!$C719&lt;=2005,"ja","nein")</f>
        <v>ja</v>
      </c>
      <c r="L719" s="201" t="str">
        <f>IFERROR(VLOOKUP(D_SAV!$B719,A_Stammdaten!$I$6:$K$105,3,FALSE),"")</f>
        <v/>
      </c>
      <c r="M719" s="206"/>
      <c r="N719" s="206"/>
      <c r="O719" s="207"/>
      <c r="P719" s="207"/>
      <c r="Q719" s="207"/>
      <c r="R719" s="207"/>
      <c r="S719" s="194">
        <f>IF(V719=0,0,IF(A_Stammdaten!$B$12-$C719&lt;0,0,SUM(D_SAV!P719:Q719)-D_SAV!R719))</f>
        <v>0</v>
      </c>
      <c r="T719" s="207"/>
      <c r="U719" s="194">
        <f t="shared" si="166"/>
        <v>0</v>
      </c>
      <c r="V719" s="240">
        <f>IF(OR($B719=0,$C719=0,$J719=0,$J719="Agr ungültig"),0,IF($J719="keine","keine",IF(A_Stammdaten!$B$12-$C719&lt;0,0,MAX(0,$J719-(A_Stammdaten!$B$12-D_SAV!$C719)))))</f>
        <v>0</v>
      </c>
      <c r="W719" s="167">
        <f t="shared" si="167"/>
        <v>0</v>
      </c>
      <c r="X719" s="167">
        <f t="shared" si="168"/>
        <v>0</v>
      </c>
      <c r="Y719" s="209">
        <v>1</v>
      </c>
      <c r="Z719" s="167">
        <f t="shared" si="169"/>
        <v>0</v>
      </c>
      <c r="AA719" s="167">
        <f t="shared" si="170"/>
        <v>0</v>
      </c>
      <c r="AB719" s="167">
        <f t="shared" si="171"/>
        <v>0</v>
      </c>
      <c r="AC719" s="195">
        <f t="shared" si="164"/>
        <v>0</v>
      </c>
      <c r="AD719" s="192">
        <f t="shared" si="172"/>
        <v>0</v>
      </c>
      <c r="AE719" s="192">
        <f t="shared" si="173"/>
        <v>0</v>
      </c>
      <c r="AF719" s="192">
        <f t="shared" si="174"/>
        <v>0</v>
      </c>
    </row>
    <row r="720" spans="1:32" x14ac:dyDescent="0.25">
      <c r="A720" s="196" t="b">
        <f t="shared" si="165"/>
        <v>0</v>
      </c>
      <c r="B720" s="201"/>
      <c r="C720" s="202"/>
      <c r="D720" s="202"/>
      <c r="E720" s="202"/>
      <c r="F720" s="202"/>
      <c r="G720" s="201"/>
      <c r="H720" s="127" t="str">
        <f t="shared" si="161"/>
        <v>Agr ungültig</v>
      </c>
      <c r="I720" s="127" t="str">
        <f t="shared" si="162"/>
        <v>Agr ungültig</v>
      </c>
      <c r="J720" s="202" t="str">
        <f t="shared" si="163"/>
        <v>Agr ungültig</v>
      </c>
      <c r="K720" s="197" t="str">
        <f>IF(D_SAV!$C720&lt;=2005,"ja","nein")</f>
        <v>ja</v>
      </c>
      <c r="L720" s="201" t="str">
        <f>IFERROR(VLOOKUP(D_SAV!$B720,A_Stammdaten!$I$6:$K$105,3,FALSE),"")</f>
        <v/>
      </c>
      <c r="M720" s="206"/>
      <c r="N720" s="206"/>
      <c r="O720" s="207"/>
      <c r="P720" s="207"/>
      <c r="Q720" s="207"/>
      <c r="R720" s="207"/>
      <c r="S720" s="194">
        <f>IF(V720=0,0,IF(A_Stammdaten!$B$12-$C720&lt;0,0,SUM(D_SAV!P720:Q720)-D_SAV!R720))</f>
        <v>0</v>
      </c>
      <c r="T720" s="207"/>
      <c r="U720" s="194">
        <f t="shared" si="166"/>
        <v>0</v>
      </c>
      <c r="V720" s="240">
        <f>IF(OR($B720=0,$C720=0,$J720=0,$J720="Agr ungültig"),0,IF($J720="keine","keine",IF(A_Stammdaten!$B$12-$C720&lt;0,0,MAX(0,$J720-(A_Stammdaten!$B$12-D_SAV!$C720)))))</f>
        <v>0</v>
      </c>
      <c r="W720" s="167">
        <f t="shared" si="167"/>
        <v>0</v>
      </c>
      <c r="X720" s="167">
        <f t="shared" si="168"/>
        <v>0</v>
      </c>
      <c r="Y720" s="209">
        <v>1</v>
      </c>
      <c r="Z720" s="167">
        <f t="shared" si="169"/>
        <v>0</v>
      </c>
      <c r="AA720" s="167">
        <f t="shared" si="170"/>
        <v>0</v>
      </c>
      <c r="AB720" s="167">
        <f t="shared" si="171"/>
        <v>0</v>
      </c>
      <c r="AC720" s="195">
        <f t="shared" si="164"/>
        <v>0</v>
      </c>
      <c r="AD720" s="192">
        <f t="shared" si="172"/>
        <v>0</v>
      </c>
      <c r="AE720" s="192">
        <f t="shared" si="173"/>
        <v>0</v>
      </c>
      <c r="AF720" s="192">
        <f t="shared" si="174"/>
        <v>0</v>
      </c>
    </row>
    <row r="721" spans="1:32" x14ac:dyDescent="0.25">
      <c r="A721" s="198" t="b">
        <f t="shared" si="165"/>
        <v>0</v>
      </c>
      <c r="B721" s="204"/>
      <c r="C721" s="205"/>
      <c r="D721" s="205"/>
      <c r="E721" s="205"/>
      <c r="F721" s="205"/>
      <c r="G721" s="204"/>
      <c r="H721" s="127" t="str">
        <f t="shared" si="161"/>
        <v>Agr ungültig</v>
      </c>
      <c r="I721" s="127" t="str">
        <f t="shared" si="162"/>
        <v>Agr ungültig</v>
      </c>
      <c r="J721" s="205" t="str">
        <f t="shared" si="163"/>
        <v>Agr ungültig</v>
      </c>
      <c r="K721" s="197" t="str">
        <f>IF(D_SAV!$C721&lt;=2005,"ja","nein")</f>
        <v>ja</v>
      </c>
      <c r="L721" s="204" t="str">
        <f>IFERROR(VLOOKUP(D_SAV!$B721,A_Stammdaten!$I$6:$K$105,3,FALSE),"")</f>
        <v/>
      </c>
      <c r="M721" s="208"/>
      <c r="N721" s="208"/>
      <c r="O721" s="207"/>
      <c r="P721" s="207"/>
      <c r="Q721" s="207"/>
      <c r="R721" s="207"/>
      <c r="S721" s="194">
        <f>IF(V721=0,0,IF(A_Stammdaten!$B$12-$C721&lt;0,0,SUM(D_SAV!P721:Q721)-D_SAV!R721))</f>
        <v>0</v>
      </c>
      <c r="T721" s="207"/>
      <c r="U721" s="194">
        <f t="shared" si="166"/>
        <v>0</v>
      </c>
      <c r="V721" s="240">
        <f>IF(OR($B721=0,$C721=0,$J721=0,$J721="Agr ungültig"),0,IF($J721="keine","keine",IF(A_Stammdaten!$B$12-$C721&lt;0,0,MAX(0,$J721-(A_Stammdaten!$B$12-D_SAV!$C721)))))</f>
        <v>0</v>
      </c>
      <c r="W721" s="167">
        <f t="shared" si="167"/>
        <v>0</v>
      </c>
      <c r="X721" s="167">
        <f t="shared" si="168"/>
        <v>0</v>
      </c>
      <c r="Y721" s="209">
        <v>1</v>
      </c>
      <c r="Z721" s="167">
        <f t="shared" si="169"/>
        <v>0</v>
      </c>
      <c r="AA721" s="167">
        <f t="shared" si="170"/>
        <v>0</v>
      </c>
      <c r="AB721" s="167">
        <f t="shared" si="171"/>
        <v>0</v>
      </c>
      <c r="AC721" s="195">
        <f t="shared" si="164"/>
        <v>0</v>
      </c>
      <c r="AD721" s="192">
        <f t="shared" si="172"/>
        <v>0</v>
      </c>
      <c r="AE721" s="192">
        <f t="shared" si="173"/>
        <v>0</v>
      </c>
      <c r="AF721" s="192">
        <f t="shared" si="174"/>
        <v>0</v>
      </c>
    </row>
    <row r="722" spans="1:32" x14ac:dyDescent="0.25">
      <c r="A722" s="196" t="b">
        <f t="shared" si="165"/>
        <v>0</v>
      </c>
      <c r="B722" s="201"/>
      <c r="C722" s="202"/>
      <c r="D722" s="202"/>
      <c r="E722" s="202"/>
      <c r="F722" s="202"/>
      <c r="G722" s="201"/>
      <c r="H722" s="127" t="str">
        <f t="shared" si="161"/>
        <v>Agr ungültig</v>
      </c>
      <c r="I722" s="127" t="str">
        <f t="shared" si="162"/>
        <v>Agr ungültig</v>
      </c>
      <c r="J722" s="202" t="str">
        <f t="shared" si="163"/>
        <v>Agr ungültig</v>
      </c>
      <c r="K722" s="197" t="str">
        <f>IF(D_SAV!$C722&lt;=2005,"ja","nein")</f>
        <v>ja</v>
      </c>
      <c r="L722" s="201" t="str">
        <f>IFERROR(VLOOKUP(D_SAV!$B722,A_Stammdaten!$I$6:$K$105,3,FALSE),"")</f>
        <v/>
      </c>
      <c r="M722" s="206"/>
      <c r="N722" s="206"/>
      <c r="O722" s="207"/>
      <c r="P722" s="207"/>
      <c r="Q722" s="207"/>
      <c r="R722" s="207"/>
      <c r="S722" s="194">
        <f>IF(V722=0,0,IF(A_Stammdaten!$B$12-$C722&lt;0,0,SUM(D_SAV!P722:Q722)-D_SAV!R722))</f>
        <v>0</v>
      </c>
      <c r="T722" s="207"/>
      <c r="U722" s="194">
        <f t="shared" si="166"/>
        <v>0</v>
      </c>
      <c r="V722" s="240">
        <f>IF(OR($B722=0,$C722=0,$J722=0,$J722="Agr ungültig"),0,IF($J722="keine","keine",IF(A_Stammdaten!$B$12-$C722&lt;0,0,MAX(0,$J722-(A_Stammdaten!$B$12-D_SAV!$C722)))))</f>
        <v>0</v>
      </c>
      <c r="W722" s="167">
        <f t="shared" si="167"/>
        <v>0</v>
      </c>
      <c r="X722" s="167">
        <f t="shared" si="168"/>
        <v>0</v>
      </c>
      <c r="Y722" s="209">
        <v>1</v>
      </c>
      <c r="Z722" s="167">
        <f t="shared" si="169"/>
        <v>0</v>
      </c>
      <c r="AA722" s="167">
        <f t="shared" si="170"/>
        <v>0</v>
      </c>
      <c r="AB722" s="167">
        <f t="shared" si="171"/>
        <v>0</v>
      </c>
      <c r="AC722" s="195">
        <f t="shared" si="164"/>
        <v>0</v>
      </c>
      <c r="AD722" s="192">
        <f t="shared" si="172"/>
        <v>0</v>
      </c>
      <c r="AE722" s="192">
        <f t="shared" si="173"/>
        <v>0</v>
      </c>
      <c r="AF722" s="192">
        <f t="shared" si="174"/>
        <v>0</v>
      </c>
    </row>
    <row r="723" spans="1:32" x14ac:dyDescent="0.25">
      <c r="A723" s="196" t="b">
        <f t="shared" si="165"/>
        <v>0</v>
      </c>
      <c r="B723" s="201"/>
      <c r="C723" s="202"/>
      <c r="D723" s="202"/>
      <c r="E723" s="202"/>
      <c r="F723" s="202"/>
      <c r="G723" s="201"/>
      <c r="H723" s="127" t="str">
        <f t="shared" si="161"/>
        <v>Agr ungültig</v>
      </c>
      <c r="I723" s="127" t="str">
        <f t="shared" si="162"/>
        <v>Agr ungültig</v>
      </c>
      <c r="J723" s="202" t="str">
        <f t="shared" si="163"/>
        <v>Agr ungültig</v>
      </c>
      <c r="K723" s="197" t="str">
        <f>IF(D_SAV!$C723&lt;=2005,"ja","nein")</f>
        <v>ja</v>
      </c>
      <c r="L723" s="201" t="str">
        <f>IFERROR(VLOOKUP(D_SAV!$B723,A_Stammdaten!$I$6:$K$105,3,FALSE),"")</f>
        <v/>
      </c>
      <c r="M723" s="206"/>
      <c r="N723" s="206"/>
      <c r="O723" s="207"/>
      <c r="P723" s="207"/>
      <c r="Q723" s="207"/>
      <c r="R723" s="207"/>
      <c r="S723" s="194">
        <f>IF(V723=0,0,IF(A_Stammdaten!$B$12-$C723&lt;0,0,SUM(D_SAV!P723:Q723)-D_SAV!R723))</f>
        <v>0</v>
      </c>
      <c r="T723" s="207"/>
      <c r="U723" s="194">
        <f t="shared" si="166"/>
        <v>0</v>
      </c>
      <c r="V723" s="240">
        <f>IF(OR($B723=0,$C723=0,$J723=0,$J723="Agr ungültig"),0,IF($J723="keine","keine",IF(A_Stammdaten!$B$12-$C723&lt;0,0,MAX(0,$J723-(A_Stammdaten!$B$12-D_SAV!$C723)))))</f>
        <v>0</v>
      </c>
      <c r="W723" s="167">
        <f t="shared" si="167"/>
        <v>0</v>
      </c>
      <c r="X723" s="167">
        <f t="shared" si="168"/>
        <v>0</v>
      </c>
      <c r="Y723" s="209">
        <v>1</v>
      </c>
      <c r="Z723" s="167">
        <f t="shared" si="169"/>
        <v>0</v>
      </c>
      <c r="AA723" s="167">
        <f t="shared" si="170"/>
        <v>0</v>
      </c>
      <c r="AB723" s="167">
        <f t="shared" si="171"/>
        <v>0</v>
      </c>
      <c r="AC723" s="195">
        <f t="shared" si="164"/>
        <v>0</v>
      </c>
      <c r="AD723" s="192">
        <f t="shared" si="172"/>
        <v>0</v>
      </c>
      <c r="AE723" s="192">
        <f t="shared" si="173"/>
        <v>0</v>
      </c>
      <c r="AF723" s="192">
        <f t="shared" si="174"/>
        <v>0</v>
      </c>
    </row>
    <row r="724" spans="1:32" x14ac:dyDescent="0.25">
      <c r="A724" s="198" t="b">
        <f t="shared" si="165"/>
        <v>0</v>
      </c>
      <c r="B724" s="204"/>
      <c r="C724" s="205"/>
      <c r="D724" s="205"/>
      <c r="E724" s="205"/>
      <c r="F724" s="205"/>
      <c r="G724" s="204"/>
      <c r="H724" s="127" t="str">
        <f t="shared" si="161"/>
        <v>Agr ungültig</v>
      </c>
      <c r="I724" s="127" t="str">
        <f t="shared" si="162"/>
        <v>Agr ungültig</v>
      </c>
      <c r="J724" s="205" t="str">
        <f t="shared" si="163"/>
        <v>Agr ungültig</v>
      </c>
      <c r="K724" s="197" t="str">
        <f>IF(D_SAV!$C724&lt;=2005,"ja","nein")</f>
        <v>ja</v>
      </c>
      <c r="L724" s="204" t="str">
        <f>IFERROR(VLOOKUP(D_SAV!$B724,A_Stammdaten!$I$6:$K$105,3,FALSE),"")</f>
        <v/>
      </c>
      <c r="M724" s="208"/>
      <c r="N724" s="208"/>
      <c r="O724" s="207"/>
      <c r="P724" s="207"/>
      <c r="Q724" s="207"/>
      <c r="R724" s="207"/>
      <c r="S724" s="194">
        <f>IF(V724=0,0,IF(A_Stammdaten!$B$12-$C724&lt;0,0,SUM(D_SAV!P724:Q724)-D_SAV!R724))</f>
        <v>0</v>
      </c>
      <c r="T724" s="207"/>
      <c r="U724" s="194">
        <f t="shared" si="166"/>
        <v>0</v>
      </c>
      <c r="V724" s="240">
        <f>IF(OR($B724=0,$C724=0,$J724=0,$J724="Agr ungültig"),0,IF($J724="keine","keine",IF(A_Stammdaten!$B$12-$C724&lt;0,0,MAX(0,$J724-(A_Stammdaten!$B$12-D_SAV!$C724)))))</f>
        <v>0</v>
      </c>
      <c r="W724" s="167">
        <f t="shared" si="167"/>
        <v>0</v>
      </c>
      <c r="X724" s="167">
        <f t="shared" si="168"/>
        <v>0</v>
      </c>
      <c r="Y724" s="209">
        <v>1</v>
      </c>
      <c r="Z724" s="167">
        <f t="shared" si="169"/>
        <v>0</v>
      </c>
      <c r="AA724" s="167">
        <f t="shared" si="170"/>
        <v>0</v>
      </c>
      <c r="AB724" s="167">
        <f t="shared" si="171"/>
        <v>0</v>
      </c>
      <c r="AC724" s="195">
        <f t="shared" si="164"/>
        <v>0</v>
      </c>
      <c r="AD724" s="192">
        <f t="shared" si="172"/>
        <v>0</v>
      </c>
      <c r="AE724" s="192">
        <f t="shared" si="173"/>
        <v>0</v>
      </c>
      <c r="AF724" s="192">
        <f t="shared" si="174"/>
        <v>0</v>
      </c>
    </row>
    <row r="725" spans="1:32" x14ac:dyDescent="0.25">
      <c r="A725" s="196" t="b">
        <f t="shared" si="165"/>
        <v>0</v>
      </c>
      <c r="B725" s="201"/>
      <c r="C725" s="202"/>
      <c r="D725" s="202"/>
      <c r="E725" s="202"/>
      <c r="F725" s="202"/>
      <c r="G725" s="201"/>
      <c r="H725" s="127" t="str">
        <f t="shared" si="161"/>
        <v>Agr ungültig</v>
      </c>
      <c r="I725" s="127" t="str">
        <f t="shared" si="162"/>
        <v>Agr ungültig</v>
      </c>
      <c r="J725" s="202" t="str">
        <f t="shared" si="163"/>
        <v>Agr ungültig</v>
      </c>
      <c r="K725" s="197" t="str">
        <f>IF(D_SAV!$C725&lt;=2005,"ja","nein")</f>
        <v>ja</v>
      </c>
      <c r="L725" s="201" t="str">
        <f>IFERROR(VLOOKUP(D_SAV!$B725,A_Stammdaten!$I$6:$K$105,3,FALSE),"")</f>
        <v/>
      </c>
      <c r="M725" s="206"/>
      <c r="N725" s="206"/>
      <c r="O725" s="207"/>
      <c r="P725" s="207"/>
      <c r="Q725" s="207"/>
      <c r="R725" s="207"/>
      <c r="S725" s="194">
        <f>IF(V725=0,0,IF(A_Stammdaten!$B$12-$C725&lt;0,0,SUM(D_SAV!P725:Q725)-D_SAV!R725))</f>
        <v>0</v>
      </c>
      <c r="T725" s="207"/>
      <c r="U725" s="194">
        <f t="shared" si="166"/>
        <v>0</v>
      </c>
      <c r="V725" s="240">
        <f>IF(OR($B725=0,$C725=0,$J725=0,$J725="Agr ungültig"),0,IF($J725="keine","keine",IF(A_Stammdaten!$B$12-$C725&lt;0,0,MAX(0,$J725-(A_Stammdaten!$B$12-D_SAV!$C725)))))</f>
        <v>0</v>
      </c>
      <c r="W725" s="167">
        <f t="shared" si="167"/>
        <v>0</v>
      </c>
      <c r="X725" s="167">
        <f t="shared" si="168"/>
        <v>0</v>
      </c>
      <c r="Y725" s="209">
        <v>1</v>
      </c>
      <c r="Z725" s="167">
        <f t="shared" si="169"/>
        <v>0</v>
      </c>
      <c r="AA725" s="167">
        <f t="shared" si="170"/>
        <v>0</v>
      </c>
      <c r="AB725" s="167">
        <f t="shared" si="171"/>
        <v>0</v>
      </c>
      <c r="AC725" s="195">
        <f t="shared" si="164"/>
        <v>0</v>
      </c>
      <c r="AD725" s="192">
        <f t="shared" si="172"/>
        <v>0</v>
      </c>
      <c r="AE725" s="192">
        <f t="shared" si="173"/>
        <v>0</v>
      </c>
      <c r="AF725" s="192">
        <f t="shared" si="174"/>
        <v>0</v>
      </c>
    </row>
    <row r="726" spans="1:32" x14ac:dyDescent="0.25">
      <c r="A726" s="196" t="b">
        <f t="shared" si="165"/>
        <v>0</v>
      </c>
      <c r="B726" s="201"/>
      <c r="C726" s="202"/>
      <c r="D726" s="202"/>
      <c r="E726" s="202"/>
      <c r="F726" s="202"/>
      <c r="G726" s="201"/>
      <c r="H726" s="127" t="str">
        <f t="shared" si="161"/>
        <v>Agr ungültig</v>
      </c>
      <c r="I726" s="127" t="str">
        <f t="shared" si="162"/>
        <v>Agr ungültig</v>
      </c>
      <c r="J726" s="202" t="str">
        <f t="shared" si="163"/>
        <v>Agr ungültig</v>
      </c>
      <c r="K726" s="197" t="str">
        <f>IF(D_SAV!$C726&lt;=2005,"ja","nein")</f>
        <v>ja</v>
      </c>
      <c r="L726" s="201" t="str">
        <f>IFERROR(VLOOKUP(D_SAV!$B726,A_Stammdaten!$I$6:$K$105,3,FALSE),"")</f>
        <v/>
      </c>
      <c r="M726" s="206"/>
      <c r="N726" s="206"/>
      <c r="O726" s="207"/>
      <c r="P726" s="207"/>
      <c r="Q726" s="207"/>
      <c r="R726" s="207"/>
      <c r="S726" s="194">
        <f>IF(V726=0,0,IF(A_Stammdaten!$B$12-$C726&lt;0,0,SUM(D_SAV!P726:Q726)-D_SAV!R726))</f>
        <v>0</v>
      </c>
      <c r="T726" s="207"/>
      <c r="U726" s="194">
        <f t="shared" si="166"/>
        <v>0</v>
      </c>
      <c r="V726" s="240">
        <f>IF(OR($B726=0,$C726=0,$J726=0,$J726="Agr ungültig"),0,IF($J726="keine","keine",IF(A_Stammdaten!$B$12-$C726&lt;0,0,MAX(0,$J726-(A_Stammdaten!$B$12-D_SAV!$C726)))))</f>
        <v>0</v>
      </c>
      <c r="W726" s="167">
        <f t="shared" si="167"/>
        <v>0</v>
      </c>
      <c r="X726" s="167">
        <f t="shared" si="168"/>
        <v>0</v>
      </c>
      <c r="Y726" s="209">
        <v>1</v>
      </c>
      <c r="Z726" s="167">
        <f t="shared" si="169"/>
        <v>0</v>
      </c>
      <c r="AA726" s="167">
        <f t="shared" si="170"/>
        <v>0</v>
      </c>
      <c r="AB726" s="167">
        <f t="shared" si="171"/>
        <v>0</v>
      </c>
      <c r="AC726" s="195">
        <f t="shared" si="164"/>
        <v>0</v>
      </c>
      <c r="AD726" s="192">
        <f t="shared" si="172"/>
        <v>0</v>
      </c>
      <c r="AE726" s="192">
        <f t="shared" si="173"/>
        <v>0</v>
      </c>
      <c r="AF726" s="192">
        <f t="shared" si="174"/>
        <v>0</v>
      </c>
    </row>
    <row r="727" spans="1:32" x14ac:dyDescent="0.25">
      <c r="A727" s="198" t="b">
        <f t="shared" si="165"/>
        <v>0</v>
      </c>
      <c r="B727" s="204"/>
      <c r="C727" s="205"/>
      <c r="D727" s="205"/>
      <c r="E727" s="205"/>
      <c r="F727" s="205"/>
      <c r="G727" s="204"/>
      <c r="H727" s="127" t="str">
        <f t="shared" si="161"/>
        <v>Agr ungültig</v>
      </c>
      <c r="I727" s="127" t="str">
        <f t="shared" si="162"/>
        <v>Agr ungültig</v>
      </c>
      <c r="J727" s="205" t="str">
        <f t="shared" si="163"/>
        <v>Agr ungültig</v>
      </c>
      <c r="K727" s="197" t="str">
        <f>IF(D_SAV!$C727&lt;=2005,"ja","nein")</f>
        <v>ja</v>
      </c>
      <c r="L727" s="204" t="str">
        <f>IFERROR(VLOOKUP(D_SAV!$B727,A_Stammdaten!$I$6:$K$105,3,FALSE),"")</f>
        <v/>
      </c>
      <c r="M727" s="208"/>
      <c r="N727" s="208"/>
      <c r="O727" s="207"/>
      <c r="P727" s="207"/>
      <c r="Q727" s="207"/>
      <c r="R727" s="207"/>
      <c r="S727" s="194">
        <f>IF(V727=0,0,IF(A_Stammdaten!$B$12-$C727&lt;0,0,SUM(D_SAV!P727:Q727)-D_SAV!R727))</f>
        <v>0</v>
      </c>
      <c r="T727" s="207"/>
      <c r="U727" s="194">
        <f t="shared" si="166"/>
        <v>0</v>
      </c>
      <c r="V727" s="240">
        <f>IF(OR($B727=0,$C727=0,$J727=0,$J727="Agr ungültig"),0,IF($J727="keine","keine",IF(A_Stammdaten!$B$12-$C727&lt;0,0,MAX(0,$J727-(A_Stammdaten!$B$12-D_SAV!$C727)))))</f>
        <v>0</v>
      </c>
      <c r="W727" s="167">
        <f t="shared" si="167"/>
        <v>0</v>
      </c>
      <c r="X727" s="167">
        <f t="shared" si="168"/>
        <v>0</v>
      </c>
      <c r="Y727" s="209">
        <v>1</v>
      </c>
      <c r="Z727" s="167">
        <f t="shared" si="169"/>
        <v>0</v>
      </c>
      <c r="AA727" s="167">
        <f t="shared" si="170"/>
        <v>0</v>
      </c>
      <c r="AB727" s="167">
        <f t="shared" si="171"/>
        <v>0</v>
      </c>
      <c r="AC727" s="195">
        <f t="shared" si="164"/>
        <v>0</v>
      </c>
      <c r="AD727" s="192">
        <f t="shared" si="172"/>
        <v>0</v>
      </c>
      <c r="AE727" s="192">
        <f t="shared" si="173"/>
        <v>0</v>
      </c>
      <c r="AF727" s="192">
        <f t="shared" si="174"/>
        <v>0</v>
      </c>
    </row>
    <row r="728" spans="1:32" x14ac:dyDescent="0.25">
      <c r="A728" s="196" t="b">
        <f t="shared" si="165"/>
        <v>0</v>
      </c>
      <c r="B728" s="201"/>
      <c r="C728" s="202"/>
      <c r="D728" s="202"/>
      <c r="E728" s="202"/>
      <c r="F728" s="202"/>
      <c r="G728" s="201"/>
      <c r="H728" s="127" t="str">
        <f t="shared" si="161"/>
        <v>Agr ungültig</v>
      </c>
      <c r="I728" s="127" t="str">
        <f t="shared" si="162"/>
        <v>Agr ungültig</v>
      </c>
      <c r="J728" s="202" t="str">
        <f t="shared" si="163"/>
        <v>Agr ungültig</v>
      </c>
      <c r="K728" s="197" t="str">
        <f>IF(D_SAV!$C728&lt;=2005,"ja","nein")</f>
        <v>ja</v>
      </c>
      <c r="L728" s="201" t="str">
        <f>IFERROR(VLOOKUP(D_SAV!$B728,A_Stammdaten!$I$6:$K$105,3,FALSE),"")</f>
        <v/>
      </c>
      <c r="M728" s="206"/>
      <c r="N728" s="206"/>
      <c r="O728" s="207"/>
      <c r="P728" s="207"/>
      <c r="Q728" s="207"/>
      <c r="R728" s="207"/>
      <c r="S728" s="194">
        <f>IF(V728=0,0,IF(A_Stammdaten!$B$12-$C728&lt;0,0,SUM(D_SAV!P728:Q728)-D_SAV!R728))</f>
        <v>0</v>
      </c>
      <c r="T728" s="207"/>
      <c r="U728" s="194">
        <f t="shared" si="166"/>
        <v>0</v>
      </c>
      <c r="V728" s="240">
        <f>IF(OR($B728=0,$C728=0,$J728=0,$J728="Agr ungültig"),0,IF($J728="keine","keine",IF(A_Stammdaten!$B$12-$C728&lt;0,0,MAX(0,$J728-(A_Stammdaten!$B$12-D_SAV!$C728)))))</f>
        <v>0</v>
      </c>
      <c r="W728" s="167">
        <f t="shared" si="167"/>
        <v>0</v>
      </c>
      <c r="X728" s="167">
        <f t="shared" si="168"/>
        <v>0</v>
      </c>
      <c r="Y728" s="209">
        <v>1</v>
      </c>
      <c r="Z728" s="167">
        <f t="shared" si="169"/>
        <v>0</v>
      </c>
      <c r="AA728" s="167">
        <f t="shared" si="170"/>
        <v>0</v>
      </c>
      <c r="AB728" s="167">
        <f t="shared" si="171"/>
        <v>0</v>
      </c>
      <c r="AC728" s="195">
        <f t="shared" si="164"/>
        <v>0</v>
      </c>
      <c r="AD728" s="192">
        <f t="shared" si="172"/>
        <v>0</v>
      </c>
      <c r="AE728" s="192">
        <f t="shared" si="173"/>
        <v>0</v>
      </c>
      <c r="AF728" s="192">
        <f t="shared" si="174"/>
        <v>0</v>
      </c>
    </row>
    <row r="729" spans="1:32" x14ac:dyDescent="0.25">
      <c r="A729" s="196" t="b">
        <f t="shared" si="165"/>
        <v>0</v>
      </c>
      <c r="B729" s="201"/>
      <c r="C729" s="202"/>
      <c r="D729" s="202"/>
      <c r="E729" s="202"/>
      <c r="F729" s="202"/>
      <c r="G729" s="201"/>
      <c r="H729" s="127" t="str">
        <f t="shared" si="161"/>
        <v>Agr ungültig</v>
      </c>
      <c r="I729" s="127" t="str">
        <f t="shared" si="162"/>
        <v>Agr ungültig</v>
      </c>
      <c r="J729" s="202" t="str">
        <f t="shared" si="163"/>
        <v>Agr ungültig</v>
      </c>
      <c r="K729" s="197" t="str">
        <f>IF(D_SAV!$C729&lt;=2005,"ja","nein")</f>
        <v>ja</v>
      </c>
      <c r="L729" s="201" t="str">
        <f>IFERROR(VLOOKUP(D_SAV!$B729,A_Stammdaten!$I$6:$K$105,3,FALSE),"")</f>
        <v/>
      </c>
      <c r="M729" s="206"/>
      <c r="N729" s="206"/>
      <c r="O729" s="207"/>
      <c r="P729" s="207"/>
      <c r="Q729" s="207"/>
      <c r="R729" s="207"/>
      <c r="S729" s="194">
        <f>IF(V729=0,0,IF(A_Stammdaten!$B$12-$C729&lt;0,0,SUM(D_SAV!P729:Q729)-D_SAV!R729))</f>
        <v>0</v>
      </c>
      <c r="T729" s="207"/>
      <c r="U729" s="194">
        <f t="shared" si="166"/>
        <v>0</v>
      </c>
      <c r="V729" s="240">
        <f>IF(OR($B729=0,$C729=0,$J729=0,$J729="Agr ungültig"),0,IF($J729="keine","keine",IF(A_Stammdaten!$B$12-$C729&lt;0,0,MAX(0,$J729-(A_Stammdaten!$B$12-D_SAV!$C729)))))</f>
        <v>0</v>
      </c>
      <c r="W729" s="167">
        <f t="shared" si="167"/>
        <v>0</v>
      </c>
      <c r="X729" s="167">
        <f t="shared" si="168"/>
        <v>0</v>
      </c>
      <c r="Y729" s="209">
        <v>1</v>
      </c>
      <c r="Z729" s="167">
        <f t="shared" si="169"/>
        <v>0</v>
      </c>
      <c r="AA729" s="167">
        <f t="shared" si="170"/>
        <v>0</v>
      </c>
      <c r="AB729" s="167">
        <f t="shared" si="171"/>
        <v>0</v>
      </c>
      <c r="AC729" s="195">
        <f t="shared" si="164"/>
        <v>0</v>
      </c>
      <c r="AD729" s="192">
        <f t="shared" si="172"/>
        <v>0</v>
      </c>
      <c r="AE729" s="192">
        <f t="shared" si="173"/>
        <v>0</v>
      </c>
      <c r="AF729" s="192">
        <f t="shared" si="174"/>
        <v>0</v>
      </c>
    </row>
    <row r="730" spans="1:32" x14ac:dyDescent="0.25">
      <c r="A730" s="198" t="b">
        <f t="shared" si="165"/>
        <v>0</v>
      </c>
      <c r="B730" s="204"/>
      <c r="C730" s="205"/>
      <c r="D730" s="205"/>
      <c r="E730" s="205"/>
      <c r="F730" s="205"/>
      <c r="G730" s="204"/>
      <c r="H730" s="127" t="str">
        <f t="shared" si="161"/>
        <v>Agr ungültig</v>
      </c>
      <c r="I730" s="127" t="str">
        <f t="shared" si="162"/>
        <v>Agr ungültig</v>
      </c>
      <c r="J730" s="205" t="str">
        <f t="shared" si="163"/>
        <v>Agr ungültig</v>
      </c>
      <c r="K730" s="197" t="str">
        <f>IF(D_SAV!$C730&lt;=2005,"ja","nein")</f>
        <v>ja</v>
      </c>
      <c r="L730" s="204" t="str">
        <f>IFERROR(VLOOKUP(D_SAV!$B730,A_Stammdaten!$I$6:$K$105,3,FALSE),"")</f>
        <v/>
      </c>
      <c r="M730" s="208"/>
      <c r="N730" s="208"/>
      <c r="O730" s="207"/>
      <c r="P730" s="207"/>
      <c r="Q730" s="207"/>
      <c r="R730" s="207"/>
      <c r="S730" s="194">
        <f>IF(V730=0,0,IF(A_Stammdaten!$B$12-$C730&lt;0,0,SUM(D_SAV!P730:Q730)-D_SAV!R730))</f>
        <v>0</v>
      </c>
      <c r="T730" s="207"/>
      <c r="U730" s="194">
        <f t="shared" si="166"/>
        <v>0</v>
      </c>
      <c r="V730" s="240">
        <f>IF(OR($B730=0,$C730=0,$J730=0,$J730="Agr ungültig"),0,IF($J730="keine","keine",IF(A_Stammdaten!$B$12-$C730&lt;0,0,MAX(0,$J730-(A_Stammdaten!$B$12-D_SAV!$C730)))))</f>
        <v>0</v>
      </c>
      <c r="W730" s="167">
        <f t="shared" si="167"/>
        <v>0</v>
      </c>
      <c r="X730" s="167">
        <f t="shared" si="168"/>
        <v>0</v>
      </c>
      <c r="Y730" s="209">
        <v>1</v>
      </c>
      <c r="Z730" s="167">
        <f t="shared" si="169"/>
        <v>0</v>
      </c>
      <c r="AA730" s="167">
        <f t="shared" si="170"/>
        <v>0</v>
      </c>
      <c r="AB730" s="167">
        <f t="shared" si="171"/>
        <v>0</v>
      </c>
      <c r="AC730" s="195">
        <f t="shared" si="164"/>
        <v>0</v>
      </c>
      <c r="AD730" s="192">
        <f t="shared" si="172"/>
        <v>0</v>
      </c>
      <c r="AE730" s="192">
        <f t="shared" si="173"/>
        <v>0</v>
      </c>
      <c r="AF730" s="192">
        <f t="shared" si="174"/>
        <v>0</v>
      </c>
    </row>
    <row r="731" spans="1:32" x14ac:dyDescent="0.25">
      <c r="A731" s="196" t="b">
        <f t="shared" si="165"/>
        <v>0</v>
      </c>
      <c r="B731" s="201"/>
      <c r="C731" s="202"/>
      <c r="D731" s="202"/>
      <c r="E731" s="202"/>
      <c r="F731" s="202"/>
      <c r="G731" s="201"/>
      <c r="H731" s="127" t="str">
        <f t="shared" si="161"/>
        <v>Agr ungültig</v>
      </c>
      <c r="I731" s="127" t="str">
        <f t="shared" si="162"/>
        <v>Agr ungültig</v>
      </c>
      <c r="J731" s="202" t="str">
        <f t="shared" si="163"/>
        <v>Agr ungültig</v>
      </c>
      <c r="K731" s="197" t="str">
        <f>IF(D_SAV!$C731&lt;=2005,"ja","nein")</f>
        <v>ja</v>
      </c>
      <c r="L731" s="201" t="str">
        <f>IFERROR(VLOOKUP(D_SAV!$B731,A_Stammdaten!$I$6:$K$105,3,FALSE),"")</f>
        <v/>
      </c>
      <c r="M731" s="206"/>
      <c r="N731" s="206"/>
      <c r="O731" s="207"/>
      <c r="P731" s="207"/>
      <c r="Q731" s="207"/>
      <c r="R731" s="207"/>
      <c r="S731" s="194">
        <f>IF(V731=0,0,IF(A_Stammdaten!$B$12-$C731&lt;0,0,SUM(D_SAV!P731:Q731)-D_SAV!R731))</f>
        <v>0</v>
      </c>
      <c r="T731" s="207"/>
      <c r="U731" s="194">
        <f t="shared" si="166"/>
        <v>0</v>
      </c>
      <c r="V731" s="240">
        <f>IF(OR($B731=0,$C731=0,$J731=0,$J731="Agr ungültig"),0,IF($J731="keine","keine",IF(A_Stammdaten!$B$12-$C731&lt;0,0,MAX(0,$J731-(A_Stammdaten!$B$12-D_SAV!$C731)))))</f>
        <v>0</v>
      </c>
      <c r="W731" s="167">
        <f t="shared" si="167"/>
        <v>0</v>
      </c>
      <c r="X731" s="167">
        <f t="shared" si="168"/>
        <v>0</v>
      </c>
      <c r="Y731" s="209">
        <v>1</v>
      </c>
      <c r="Z731" s="167">
        <f t="shared" si="169"/>
        <v>0</v>
      </c>
      <c r="AA731" s="167">
        <f t="shared" si="170"/>
        <v>0</v>
      </c>
      <c r="AB731" s="167">
        <f t="shared" si="171"/>
        <v>0</v>
      </c>
      <c r="AC731" s="195">
        <f t="shared" si="164"/>
        <v>0</v>
      </c>
      <c r="AD731" s="192">
        <f t="shared" si="172"/>
        <v>0</v>
      </c>
      <c r="AE731" s="192">
        <f t="shared" si="173"/>
        <v>0</v>
      </c>
      <c r="AF731" s="192">
        <f t="shared" si="174"/>
        <v>0</v>
      </c>
    </row>
    <row r="732" spans="1:32" x14ac:dyDescent="0.25">
      <c r="A732" s="196" t="b">
        <f t="shared" si="165"/>
        <v>0</v>
      </c>
      <c r="B732" s="201"/>
      <c r="C732" s="202"/>
      <c r="D732" s="202"/>
      <c r="E732" s="202"/>
      <c r="F732" s="202"/>
      <c r="G732" s="201"/>
      <c r="H732" s="127" t="str">
        <f t="shared" si="161"/>
        <v>Agr ungültig</v>
      </c>
      <c r="I732" s="127" t="str">
        <f t="shared" si="162"/>
        <v>Agr ungültig</v>
      </c>
      <c r="J732" s="202" t="str">
        <f t="shared" si="163"/>
        <v>Agr ungültig</v>
      </c>
      <c r="K732" s="197" t="str">
        <f>IF(D_SAV!$C732&lt;=2005,"ja","nein")</f>
        <v>ja</v>
      </c>
      <c r="L732" s="201" t="str">
        <f>IFERROR(VLOOKUP(D_SAV!$B732,A_Stammdaten!$I$6:$K$105,3,FALSE),"")</f>
        <v/>
      </c>
      <c r="M732" s="206"/>
      <c r="N732" s="206"/>
      <c r="O732" s="207"/>
      <c r="P732" s="207"/>
      <c r="Q732" s="207"/>
      <c r="R732" s="207"/>
      <c r="S732" s="194">
        <f>IF(V732=0,0,IF(A_Stammdaten!$B$12-$C732&lt;0,0,SUM(D_SAV!P732:Q732)-D_SAV!R732))</f>
        <v>0</v>
      </c>
      <c r="T732" s="207"/>
      <c r="U732" s="194">
        <f t="shared" si="166"/>
        <v>0</v>
      </c>
      <c r="V732" s="240">
        <f>IF(OR($B732=0,$C732=0,$J732=0,$J732="Agr ungültig"),0,IF($J732="keine","keine",IF(A_Stammdaten!$B$12-$C732&lt;0,0,MAX(0,$J732-(A_Stammdaten!$B$12-D_SAV!$C732)))))</f>
        <v>0</v>
      </c>
      <c r="W732" s="167">
        <f t="shared" si="167"/>
        <v>0</v>
      </c>
      <c r="X732" s="167">
        <f t="shared" si="168"/>
        <v>0</v>
      </c>
      <c r="Y732" s="209">
        <v>1</v>
      </c>
      <c r="Z732" s="167">
        <f t="shared" si="169"/>
        <v>0</v>
      </c>
      <c r="AA732" s="167">
        <f t="shared" si="170"/>
        <v>0</v>
      </c>
      <c r="AB732" s="167">
        <f t="shared" si="171"/>
        <v>0</v>
      </c>
      <c r="AC732" s="195">
        <f t="shared" si="164"/>
        <v>0</v>
      </c>
      <c r="AD732" s="192">
        <f t="shared" si="172"/>
        <v>0</v>
      </c>
      <c r="AE732" s="192">
        <f t="shared" si="173"/>
        <v>0</v>
      </c>
      <c r="AF732" s="192">
        <f t="shared" si="174"/>
        <v>0</v>
      </c>
    </row>
    <row r="733" spans="1:32" x14ac:dyDescent="0.25">
      <c r="A733" s="198" t="b">
        <f t="shared" si="165"/>
        <v>0</v>
      </c>
      <c r="B733" s="204"/>
      <c r="C733" s="205"/>
      <c r="D733" s="205"/>
      <c r="E733" s="205"/>
      <c r="F733" s="205"/>
      <c r="G733" s="204"/>
      <c r="H733" s="127" t="str">
        <f t="shared" si="161"/>
        <v>Agr ungültig</v>
      </c>
      <c r="I733" s="127" t="str">
        <f t="shared" si="162"/>
        <v>Agr ungültig</v>
      </c>
      <c r="J733" s="205" t="str">
        <f t="shared" si="163"/>
        <v>Agr ungültig</v>
      </c>
      <c r="K733" s="197" t="str">
        <f>IF(D_SAV!$C733&lt;=2005,"ja","nein")</f>
        <v>ja</v>
      </c>
      <c r="L733" s="204" t="str">
        <f>IFERROR(VLOOKUP(D_SAV!$B733,A_Stammdaten!$I$6:$K$105,3,FALSE),"")</f>
        <v/>
      </c>
      <c r="M733" s="208"/>
      <c r="N733" s="208"/>
      <c r="O733" s="207"/>
      <c r="P733" s="207"/>
      <c r="Q733" s="207"/>
      <c r="R733" s="207"/>
      <c r="S733" s="194">
        <f>IF(V733=0,0,IF(A_Stammdaten!$B$12-$C733&lt;0,0,SUM(D_SAV!P733:Q733)-D_SAV!R733))</f>
        <v>0</v>
      </c>
      <c r="T733" s="207"/>
      <c r="U733" s="194">
        <f t="shared" si="166"/>
        <v>0</v>
      </c>
      <c r="V733" s="240">
        <f>IF(OR($B733=0,$C733=0,$J733=0,$J733="Agr ungültig"),0,IF($J733="keine","keine",IF(A_Stammdaten!$B$12-$C733&lt;0,0,MAX(0,$J733-(A_Stammdaten!$B$12-D_SAV!$C733)))))</f>
        <v>0</v>
      </c>
      <c r="W733" s="167">
        <f t="shared" si="167"/>
        <v>0</v>
      </c>
      <c r="X733" s="167">
        <f t="shared" si="168"/>
        <v>0</v>
      </c>
      <c r="Y733" s="209">
        <v>1</v>
      </c>
      <c r="Z733" s="167">
        <f t="shared" si="169"/>
        <v>0</v>
      </c>
      <c r="AA733" s="167">
        <f t="shared" si="170"/>
        <v>0</v>
      </c>
      <c r="AB733" s="167">
        <f t="shared" si="171"/>
        <v>0</v>
      </c>
      <c r="AC733" s="195">
        <f t="shared" si="164"/>
        <v>0</v>
      </c>
      <c r="AD733" s="192">
        <f t="shared" si="172"/>
        <v>0</v>
      </c>
      <c r="AE733" s="192">
        <f t="shared" si="173"/>
        <v>0</v>
      </c>
      <c r="AF733" s="192">
        <f t="shared" si="174"/>
        <v>0</v>
      </c>
    </row>
    <row r="734" spans="1:32" x14ac:dyDescent="0.25">
      <c r="A734" s="196" t="b">
        <f t="shared" si="165"/>
        <v>0</v>
      </c>
      <c r="B734" s="201"/>
      <c r="C734" s="202"/>
      <c r="D734" s="202"/>
      <c r="E734" s="202"/>
      <c r="F734" s="202"/>
      <c r="G734" s="201"/>
      <c r="H734" s="127" t="str">
        <f t="shared" si="161"/>
        <v>Agr ungültig</v>
      </c>
      <c r="I734" s="127" t="str">
        <f t="shared" si="162"/>
        <v>Agr ungültig</v>
      </c>
      <c r="J734" s="202" t="str">
        <f t="shared" si="163"/>
        <v>Agr ungültig</v>
      </c>
      <c r="K734" s="197" t="str">
        <f>IF(D_SAV!$C734&lt;=2005,"ja","nein")</f>
        <v>ja</v>
      </c>
      <c r="L734" s="201" t="str">
        <f>IFERROR(VLOOKUP(D_SAV!$B734,A_Stammdaten!$I$6:$K$105,3,FALSE),"")</f>
        <v/>
      </c>
      <c r="M734" s="206"/>
      <c r="N734" s="206"/>
      <c r="O734" s="207"/>
      <c r="P734" s="207"/>
      <c r="Q734" s="207"/>
      <c r="R734" s="207"/>
      <c r="S734" s="194">
        <f>IF(V734=0,0,IF(A_Stammdaten!$B$12-$C734&lt;0,0,SUM(D_SAV!P734:Q734)-D_SAV!R734))</f>
        <v>0</v>
      </c>
      <c r="T734" s="207"/>
      <c r="U734" s="194">
        <f t="shared" si="166"/>
        <v>0</v>
      </c>
      <c r="V734" s="240">
        <f>IF(OR($B734=0,$C734=0,$J734=0,$J734="Agr ungültig"),0,IF($J734="keine","keine",IF(A_Stammdaten!$B$12-$C734&lt;0,0,MAX(0,$J734-(A_Stammdaten!$B$12-D_SAV!$C734)))))</f>
        <v>0</v>
      </c>
      <c r="W734" s="167">
        <f t="shared" si="167"/>
        <v>0</v>
      </c>
      <c r="X734" s="167">
        <f t="shared" si="168"/>
        <v>0</v>
      </c>
      <c r="Y734" s="209">
        <v>1</v>
      </c>
      <c r="Z734" s="167">
        <f t="shared" si="169"/>
        <v>0</v>
      </c>
      <c r="AA734" s="167">
        <f t="shared" si="170"/>
        <v>0</v>
      </c>
      <c r="AB734" s="167">
        <f t="shared" si="171"/>
        <v>0</v>
      </c>
      <c r="AC734" s="195">
        <f t="shared" si="164"/>
        <v>0</v>
      </c>
      <c r="AD734" s="192">
        <f t="shared" si="172"/>
        <v>0</v>
      </c>
      <c r="AE734" s="192">
        <f t="shared" si="173"/>
        <v>0</v>
      </c>
      <c r="AF734" s="192">
        <f t="shared" si="174"/>
        <v>0</v>
      </c>
    </row>
    <row r="735" spans="1:32" x14ac:dyDescent="0.25">
      <c r="A735" s="196" t="b">
        <f t="shared" si="165"/>
        <v>0</v>
      </c>
      <c r="B735" s="201"/>
      <c r="C735" s="202"/>
      <c r="D735" s="202"/>
      <c r="E735" s="202"/>
      <c r="F735" s="202"/>
      <c r="G735" s="201"/>
      <c r="H735" s="127" t="str">
        <f t="shared" si="161"/>
        <v>Agr ungültig</v>
      </c>
      <c r="I735" s="127" t="str">
        <f t="shared" si="162"/>
        <v>Agr ungültig</v>
      </c>
      <c r="J735" s="202" t="str">
        <f t="shared" si="163"/>
        <v>Agr ungültig</v>
      </c>
      <c r="K735" s="197" t="str">
        <f>IF(D_SAV!$C735&lt;=2005,"ja","nein")</f>
        <v>ja</v>
      </c>
      <c r="L735" s="201" t="str">
        <f>IFERROR(VLOOKUP(D_SAV!$B735,A_Stammdaten!$I$6:$K$105,3,FALSE),"")</f>
        <v/>
      </c>
      <c r="M735" s="206"/>
      <c r="N735" s="206"/>
      <c r="O735" s="207"/>
      <c r="P735" s="207"/>
      <c r="Q735" s="207"/>
      <c r="R735" s="207"/>
      <c r="S735" s="194">
        <f>IF(V735=0,0,IF(A_Stammdaten!$B$12-$C735&lt;0,0,SUM(D_SAV!P735:Q735)-D_SAV!R735))</f>
        <v>0</v>
      </c>
      <c r="T735" s="207"/>
      <c r="U735" s="194">
        <f t="shared" si="166"/>
        <v>0</v>
      </c>
      <c r="V735" s="240">
        <f>IF(OR($B735=0,$C735=0,$J735=0,$J735="Agr ungültig"),0,IF($J735="keine","keine",IF(A_Stammdaten!$B$12-$C735&lt;0,0,MAX(0,$J735-(A_Stammdaten!$B$12-D_SAV!$C735)))))</f>
        <v>0</v>
      </c>
      <c r="W735" s="167">
        <f t="shared" si="167"/>
        <v>0</v>
      </c>
      <c r="X735" s="167">
        <f t="shared" si="168"/>
        <v>0</v>
      </c>
      <c r="Y735" s="209">
        <v>1</v>
      </c>
      <c r="Z735" s="167">
        <f t="shared" si="169"/>
        <v>0</v>
      </c>
      <c r="AA735" s="167">
        <f t="shared" si="170"/>
        <v>0</v>
      </c>
      <c r="AB735" s="167">
        <f t="shared" si="171"/>
        <v>0</v>
      </c>
      <c r="AC735" s="195">
        <f t="shared" si="164"/>
        <v>0</v>
      </c>
      <c r="AD735" s="192">
        <f t="shared" si="172"/>
        <v>0</v>
      </c>
      <c r="AE735" s="192">
        <f t="shared" si="173"/>
        <v>0</v>
      </c>
      <c r="AF735" s="192">
        <f t="shared" si="174"/>
        <v>0</v>
      </c>
    </row>
    <row r="736" spans="1:32" x14ac:dyDescent="0.25">
      <c r="A736" s="198" t="b">
        <f t="shared" si="165"/>
        <v>0</v>
      </c>
      <c r="B736" s="204"/>
      <c r="C736" s="205"/>
      <c r="D736" s="205"/>
      <c r="E736" s="205"/>
      <c r="F736" s="205"/>
      <c r="G736" s="204"/>
      <c r="H736" s="127" t="str">
        <f t="shared" si="161"/>
        <v>Agr ungültig</v>
      </c>
      <c r="I736" s="127" t="str">
        <f t="shared" si="162"/>
        <v>Agr ungültig</v>
      </c>
      <c r="J736" s="205" t="str">
        <f t="shared" si="163"/>
        <v>Agr ungültig</v>
      </c>
      <c r="K736" s="197" t="str">
        <f>IF(D_SAV!$C736&lt;=2005,"ja","nein")</f>
        <v>ja</v>
      </c>
      <c r="L736" s="204" t="str">
        <f>IFERROR(VLOOKUP(D_SAV!$B736,A_Stammdaten!$I$6:$K$105,3,FALSE),"")</f>
        <v/>
      </c>
      <c r="M736" s="208"/>
      <c r="N736" s="208"/>
      <c r="O736" s="207"/>
      <c r="P736" s="207"/>
      <c r="Q736" s="207"/>
      <c r="R736" s="207"/>
      <c r="S736" s="194">
        <f>IF(V736=0,0,IF(A_Stammdaten!$B$12-$C736&lt;0,0,SUM(D_SAV!P736:Q736)-D_SAV!R736))</f>
        <v>0</v>
      </c>
      <c r="T736" s="207"/>
      <c r="U736" s="194">
        <f t="shared" si="166"/>
        <v>0</v>
      </c>
      <c r="V736" s="240">
        <f>IF(OR($B736=0,$C736=0,$J736=0,$J736="Agr ungültig"),0,IF($J736="keine","keine",IF(A_Stammdaten!$B$12-$C736&lt;0,0,MAX(0,$J736-(A_Stammdaten!$B$12-D_SAV!$C736)))))</f>
        <v>0</v>
      </c>
      <c r="W736" s="167">
        <f t="shared" si="167"/>
        <v>0</v>
      </c>
      <c r="X736" s="167">
        <f t="shared" si="168"/>
        <v>0</v>
      </c>
      <c r="Y736" s="209">
        <v>1</v>
      </c>
      <c r="Z736" s="167">
        <f t="shared" si="169"/>
        <v>0</v>
      </c>
      <c r="AA736" s="167">
        <f t="shared" si="170"/>
        <v>0</v>
      </c>
      <c r="AB736" s="167">
        <f t="shared" si="171"/>
        <v>0</v>
      </c>
      <c r="AC736" s="195">
        <f t="shared" si="164"/>
        <v>0</v>
      </c>
      <c r="AD736" s="192">
        <f t="shared" si="172"/>
        <v>0</v>
      </c>
      <c r="AE736" s="192">
        <f t="shared" si="173"/>
        <v>0</v>
      </c>
      <c r="AF736" s="192">
        <f t="shared" si="174"/>
        <v>0</v>
      </c>
    </row>
    <row r="737" spans="1:32" x14ac:dyDescent="0.25">
      <c r="A737" s="196" t="b">
        <f t="shared" si="165"/>
        <v>0</v>
      </c>
      <c r="B737" s="201"/>
      <c r="C737" s="202"/>
      <c r="D737" s="202"/>
      <c r="E737" s="202"/>
      <c r="F737" s="202"/>
      <c r="G737" s="201"/>
      <c r="H737" s="127" t="str">
        <f t="shared" si="161"/>
        <v>Agr ungültig</v>
      </c>
      <c r="I737" s="127" t="str">
        <f t="shared" si="162"/>
        <v>Agr ungültig</v>
      </c>
      <c r="J737" s="202" t="str">
        <f t="shared" si="163"/>
        <v>Agr ungültig</v>
      </c>
      <c r="K737" s="197" t="str">
        <f>IF(D_SAV!$C737&lt;=2005,"ja","nein")</f>
        <v>ja</v>
      </c>
      <c r="L737" s="201" t="str">
        <f>IFERROR(VLOOKUP(D_SAV!$B737,A_Stammdaten!$I$6:$K$105,3,FALSE),"")</f>
        <v/>
      </c>
      <c r="M737" s="206"/>
      <c r="N737" s="206"/>
      <c r="O737" s="207"/>
      <c r="P737" s="207"/>
      <c r="Q737" s="207"/>
      <c r="R737" s="207"/>
      <c r="S737" s="194">
        <f>IF(V737=0,0,IF(A_Stammdaten!$B$12-$C737&lt;0,0,SUM(D_SAV!P737:Q737)-D_SAV!R737))</f>
        <v>0</v>
      </c>
      <c r="T737" s="207"/>
      <c r="U737" s="194">
        <f t="shared" si="166"/>
        <v>0</v>
      </c>
      <c r="V737" s="240">
        <f>IF(OR($B737=0,$C737=0,$J737=0,$J737="Agr ungültig"),0,IF($J737="keine","keine",IF(A_Stammdaten!$B$12-$C737&lt;0,0,MAX(0,$J737-(A_Stammdaten!$B$12-D_SAV!$C737)))))</f>
        <v>0</v>
      </c>
      <c r="W737" s="167">
        <f t="shared" si="167"/>
        <v>0</v>
      </c>
      <c r="X737" s="167">
        <f t="shared" si="168"/>
        <v>0</v>
      </c>
      <c r="Y737" s="209">
        <v>1</v>
      </c>
      <c r="Z737" s="167">
        <f t="shared" si="169"/>
        <v>0</v>
      </c>
      <c r="AA737" s="167">
        <f t="shared" si="170"/>
        <v>0</v>
      </c>
      <c r="AB737" s="167">
        <f t="shared" si="171"/>
        <v>0</v>
      </c>
      <c r="AC737" s="195">
        <f t="shared" si="164"/>
        <v>0</v>
      </c>
      <c r="AD737" s="192">
        <f t="shared" si="172"/>
        <v>0</v>
      </c>
      <c r="AE737" s="192">
        <f t="shared" si="173"/>
        <v>0</v>
      </c>
      <c r="AF737" s="192">
        <f t="shared" si="174"/>
        <v>0</v>
      </c>
    </row>
    <row r="738" spans="1:32" x14ac:dyDescent="0.25">
      <c r="A738" s="196" t="b">
        <f t="shared" si="165"/>
        <v>0</v>
      </c>
      <c r="B738" s="201"/>
      <c r="C738" s="202"/>
      <c r="D738" s="202"/>
      <c r="E738" s="202"/>
      <c r="F738" s="202"/>
      <c r="G738" s="201"/>
      <c r="H738" s="127" t="str">
        <f t="shared" si="161"/>
        <v>Agr ungültig</v>
      </c>
      <c r="I738" s="127" t="str">
        <f t="shared" si="162"/>
        <v>Agr ungültig</v>
      </c>
      <c r="J738" s="202" t="str">
        <f t="shared" si="163"/>
        <v>Agr ungültig</v>
      </c>
      <c r="K738" s="197" t="str">
        <f>IF(D_SAV!$C738&lt;=2005,"ja","nein")</f>
        <v>ja</v>
      </c>
      <c r="L738" s="201" t="str">
        <f>IFERROR(VLOOKUP(D_SAV!$B738,A_Stammdaten!$I$6:$K$105,3,FALSE),"")</f>
        <v/>
      </c>
      <c r="M738" s="206"/>
      <c r="N738" s="206"/>
      <c r="O738" s="207"/>
      <c r="P738" s="207"/>
      <c r="Q738" s="207"/>
      <c r="R738" s="207"/>
      <c r="S738" s="194">
        <f>IF(V738=0,0,IF(A_Stammdaten!$B$12-$C738&lt;0,0,SUM(D_SAV!P738:Q738)-D_SAV!R738))</f>
        <v>0</v>
      </c>
      <c r="T738" s="207"/>
      <c r="U738" s="194">
        <f t="shared" si="166"/>
        <v>0</v>
      </c>
      <c r="V738" s="240">
        <f>IF(OR($B738=0,$C738=0,$J738=0,$J738="Agr ungültig"),0,IF($J738="keine","keine",IF(A_Stammdaten!$B$12-$C738&lt;0,0,MAX(0,$J738-(A_Stammdaten!$B$12-D_SAV!$C738)))))</f>
        <v>0</v>
      </c>
      <c r="W738" s="167">
        <f t="shared" si="167"/>
        <v>0</v>
      </c>
      <c r="X738" s="167">
        <f t="shared" si="168"/>
        <v>0</v>
      </c>
      <c r="Y738" s="209">
        <v>1</v>
      </c>
      <c r="Z738" s="167">
        <f t="shared" si="169"/>
        <v>0</v>
      </c>
      <c r="AA738" s="167">
        <f t="shared" si="170"/>
        <v>0</v>
      </c>
      <c r="AB738" s="167">
        <f t="shared" si="171"/>
        <v>0</v>
      </c>
      <c r="AC738" s="195">
        <f t="shared" si="164"/>
        <v>0</v>
      </c>
      <c r="AD738" s="192">
        <f t="shared" si="172"/>
        <v>0</v>
      </c>
      <c r="AE738" s="192">
        <f t="shared" si="173"/>
        <v>0</v>
      </c>
      <c r="AF738" s="192">
        <f t="shared" si="174"/>
        <v>0</v>
      </c>
    </row>
    <row r="739" spans="1:32" x14ac:dyDescent="0.25">
      <c r="A739" s="198" t="b">
        <f t="shared" si="165"/>
        <v>0</v>
      </c>
      <c r="B739" s="204"/>
      <c r="C739" s="205"/>
      <c r="D739" s="205"/>
      <c r="E739" s="205"/>
      <c r="F739" s="205"/>
      <c r="G739" s="204"/>
      <c r="H739" s="127" t="str">
        <f t="shared" si="161"/>
        <v>Agr ungültig</v>
      </c>
      <c r="I739" s="127" t="str">
        <f t="shared" si="162"/>
        <v>Agr ungültig</v>
      </c>
      <c r="J739" s="205" t="str">
        <f t="shared" si="163"/>
        <v>Agr ungültig</v>
      </c>
      <c r="K739" s="197" t="str">
        <f>IF(D_SAV!$C739&lt;=2005,"ja","nein")</f>
        <v>ja</v>
      </c>
      <c r="L739" s="204" t="str">
        <f>IFERROR(VLOOKUP(D_SAV!$B739,A_Stammdaten!$I$6:$K$105,3,FALSE),"")</f>
        <v/>
      </c>
      <c r="M739" s="208"/>
      <c r="N739" s="208"/>
      <c r="O739" s="207"/>
      <c r="P739" s="207"/>
      <c r="Q739" s="207"/>
      <c r="R739" s="207"/>
      <c r="S739" s="194">
        <f>IF(V739=0,0,IF(A_Stammdaten!$B$12-$C739&lt;0,0,SUM(D_SAV!P739:Q739)-D_SAV!R739))</f>
        <v>0</v>
      </c>
      <c r="T739" s="207"/>
      <c r="U739" s="194">
        <f t="shared" si="166"/>
        <v>0</v>
      </c>
      <c r="V739" s="240">
        <f>IF(OR($B739=0,$C739=0,$J739=0,$J739="Agr ungültig"),0,IF($J739="keine","keine",IF(A_Stammdaten!$B$12-$C739&lt;0,0,MAX(0,$J739-(A_Stammdaten!$B$12-D_SAV!$C739)))))</f>
        <v>0</v>
      </c>
      <c r="W739" s="167">
        <f t="shared" si="167"/>
        <v>0</v>
      </c>
      <c r="X739" s="167">
        <f t="shared" si="168"/>
        <v>0</v>
      </c>
      <c r="Y739" s="209">
        <v>1</v>
      </c>
      <c r="Z739" s="167">
        <f t="shared" si="169"/>
        <v>0</v>
      </c>
      <c r="AA739" s="167">
        <f t="shared" si="170"/>
        <v>0</v>
      </c>
      <c r="AB739" s="167">
        <f t="shared" si="171"/>
        <v>0</v>
      </c>
      <c r="AC739" s="195">
        <f t="shared" si="164"/>
        <v>0</v>
      </c>
      <c r="AD739" s="192">
        <f t="shared" si="172"/>
        <v>0</v>
      </c>
      <c r="AE739" s="192">
        <f t="shared" si="173"/>
        <v>0</v>
      </c>
      <c r="AF739" s="192">
        <f t="shared" si="174"/>
        <v>0</v>
      </c>
    </row>
    <row r="740" spans="1:32" x14ac:dyDescent="0.25">
      <c r="A740" s="196" t="b">
        <f t="shared" si="165"/>
        <v>0</v>
      </c>
      <c r="B740" s="201"/>
      <c r="C740" s="202"/>
      <c r="D740" s="202"/>
      <c r="E740" s="202"/>
      <c r="F740" s="202"/>
      <c r="G740" s="201"/>
      <c r="H740" s="127" t="str">
        <f t="shared" si="161"/>
        <v>Agr ungültig</v>
      </c>
      <c r="I740" s="127" t="str">
        <f t="shared" si="162"/>
        <v>Agr ungültig</v>
      </c>
      <c r="J740" s="202" t="str">
        <f t="shared" si="163"/>
        <v>Agr ungültig</v>
      </c>
      <c r="K740" s="197" t="str">
        <f>IF(D_SAV!$C740&lt;=2005,"ja","nein")</f>
        <v>ja</v>
      </c>
      <c r="L740" s="201" t="str">
        <f>IFERROR(VLOOKUP(D_SAV!$B740,A_Stammdaten!$I$6:$K$105,3,FALSE),"")</f>
        <v/>
      </c>
      <c r="M740" s="206"/>
      <c r="N740" s="206"/>
      <c r="O740" s="207"/>
      <c r="P740" s="207"/>
      <c r="Q740" s="207"/>
      <c r="R740" s="207"/>
      <c r="S740" s="194">
        <f>IF(V740=0,0,IF(A_Stammdaten!$B$12-$C740&lt;0,0,SUM(D_SAV!P740:Q740)-D_SAV!R740))</f>
        <v>0</v>
      </c>
      <c r="T740" s="207"/>
      <c r="U740" s="194">
        <f t="shared" si="166"/>
        <v>0</v>
      </c>
      <c r="V740" s="240">
        <f>IF(OR($B740=0,$C740=0,$J740=0,$J740="Agr ungültig"),0,IF($J740="keine","keine",IF(A_Stammdaten!$B$12-$C740&lt;0,0,MAX(0,$J740-(A_Stammdaten!$B$12-D_SAV!$C740)))))</f>
        <v>0</v>
      </c>
      <c r="W740" s="167">
        <f t="shared" si="167"/>
        <v>0</v>
      </c>
      <c r="X740" s="167">
        <f t="shared" si="168"/>
        <v>0</v>
      </c>
      <c r="Y740" s="209">
        <v>1</v>
      </c>
      <c r="Z740" s="167">
        <f t="shared" si="169"/>
        <v>0</v>
      </c>
      <c r="AA740" s="167">
        <f t="shared" si="170"/>
        <v>0</v>
      </c>
      <c r="AB740" s="167">
        <f t="shared" si="171"/>
        <v>0</v>
      </c>
      <c r="AC740" s="195">
        <f t="shared" si="164"/>
        <v>0</v>
      </c>
      <c r="AD740" s="192">
        <f t="shared" si="172"/>
        <v>0</v>
      </c>
      <c r="AE740" s="192">
        <f t="shared" si="173"/>
        <v>0</v>
      </c>
      <c r="AF740" s="192">
        <f t="shared" si="174"/>
        <v>0</v>
      </c>
    </row>
    <row r="741" spans="1:32" x14ac:dyDescent="0.25">
      <c r="A741" s="196" t="b">
        <f t="shared" si="165"/>
        <v>0</v>
      </c>
      <c r="B741" s="201"/>
      <c r="C741" s="202"/>
      <c r="D741" s="202"/>
      <c r="E741" s="202"/>
      <c r="F741" s="202"/>
      <c r="G741" s="201"/>
      <c r="H741" s="127" t="str">
        <f t="shared" si="161"/>
        <v>Agr ungültig</v>
      </c>
      <c r="I741" s="127" t="str">
        <f t="shared" si="162"/>
        <v>Agr ungültig</v>
      </c>
      <c r="J741" s="202" t="str">
        <f t="shared" si="163"/>
        <v>Agr ungültig</v>
      </c>
      <c r="K741" s="197" t="str">
        <f>IF(D_SAV!$C741&lt;=2005,"ja","nein")</f>
        <v>ja</v>
      </c>
      <c r="L741" s="201" t="str">
        <f>IFERROR(VLOOKUP(D_SAV!$B741,A_Stammdaten!$I$6:$K$105,3,FALSE),"")</f>
        <v/>
      </c>
      <c r="M741" s="206"/>
      <c r="N741" s="206"/>
      <c r="O741" s="207"/>
      <c r="P741" s="207"/>
      <c r="Q741" s="207"/>
      <c r="R741" s="207"/>
      <c r="S741" s="194">
        <f>IF(V741=0,0,IF(A_Stammdaten!$B$12-$C741&lt;0,0,SUM(D_SAV!P741:Q741)-D_SAV!R741))</f>
        <v>0</v>
      </c>
      <c r="T741" s="207"/>
      <c r="U741" s="194">
        <f t="shared" si="166"/>
        <v>0</v>
      </c>
      <c r="V741" s="240">
        <f>IF(OR($B741=0,$C741=0,$J741=0,$J741="Agr ungültig"),0,IF($J741="keine","keine",IF(A_Stammdaten!$B$12-$C741&lt;0,0,MAX(0,$J741-(A_Stammdaten!$B$12-D_SAV!$C741)))))</f>
        <v>0</v>
      </c>
      <c r="W741" s="167">
        <f t="shared" si="167"/>
        <v>0</v>
      </c>
      <c r="X741" s="167">
        <f t="shared" si="168"/>
        <v>0</v>
      </c>
      <c r="Y741" s="209">
        <v>1</v>
      </c>
      <c r="Z741" s="167">
        <f t="shared" si="169"/>
        <v>0</v>
      </c>
      <c r="AA741" s="167">
        <f t="shared" si="170"/>
        <v>0</v>
      </c>
      <c r="AB741" s="167">
        <f t="shared" si="171"/>
        <v>0</v>
      </c>
      <c r="AC741" s="195">
        <f t="shared" si="164"/>
        <v>0</v>
      </c>
      <c r="AD741" s="192">
        <f t="shared" si="172"/>
        <v>0</v>
      </c>
      <c r="AE741" s="192">
        <f t="shared" si="173"/>
        <v>0</v>
      </c>
      <c r="AF741" s="192">
        <f t="shared" si="174"/>
        <v>0</v>
      </c>
    </row>
    <row r="742" spans="1:32" x14ac:dyDescent="0.25">
      <c r="A742" s="198" t="b">
        <f t="shared" si="165"/>
        <v>0</v>
      </c>
      <c r="B742" s="204"/>
      <c r="C742" s="205"/>
      <c r="D742" s="205"/>
      <c r="E742" s="205"/>
      <c r="F742" s="205"/>
      <c r="G742" s="204"/>
      <c r="H742" s="127" t="str">
        <f t="shared" ref="H742:H802" si="175">IFERROR(VLOOKUP($G742,AnlGrTabelle,2,FALSE),"Agr ungültig")</f>
        <v>Agr ungültig</v>
      </c>
      <c r="I742" s="127" t="str">
        <f t="shared" ref="I742:I802" si="176">IFERROR(VLOOKUP($G742,AnlGrTabelle,3,FALSE),"Agr ungültig")</f>
        <v>Agr ungültig</v>
      </c>
      <c r="J742" s="205" t="str">
        <f t="shared" ref="J742:J802" si="177">IFERROR(VLOOKUP($G742,AnlGrTabelle,4,FALSE),"Agr ungültig")</f>
        <v>Agr ungültig</v>
      </c>
      <c r="K742" s="197" t="str">
        <f>IF(D_SAV!$C742&lt;=2005,"ja","nein")</f>
        <v>ja</v>
      </c>
      <c r="L742" s="204" t="str">
        <f>IFERROR(VLOOKUP(D_SAV!$B742,A_Stammdaten!$I$6:$K$105,3,FALSE),"")</f>
        <v/>
      </c>
      <c r="M742" s="208"/>
      <c r="N742" s="208"/>
      <c r="O742" s="207"/>
      <c r="P742" s="207"/>
      <c r="Q742" s="207"/>
      <c r="R742" s="207"/>
      <c r="S742" s="194">
        <f>IF(V742=0,0,IF(A_Stammdaten!$B$12-$C742&lt;0,0,SUM(D_SAV!P742:Q742)-D_SAV!R742))</f>
        <v>0</v>
      </c>
      <c r="T742" s="207"/>
      <c r="U742" s="194">
        <f t="shared" si="166"/>
        <v>0</v>
      </c>
      <c r="V742" s="240">
        <f>IF(OR($B742=0,$C742=0,$J742=0,$J742="Agr ungültig"),0,IF($J742="keine","keine",IF(A_Stammdaten!$B$12-$C742&lt;0,0,MAX(0,$J742-(A_Stammdaten!$B$12-D_SAV!$C742)))))</f>
        <v>0</v>
      </c>
      <c r="W742" s="167">
        <f t="shared" si="167"/>
        <v>0</v>
      </c>
      <c r="X742" s="167">
        <f t="shared" si="168"/>
        <v>0</v>
      </c>
      <c r="Y742" s="209">
        <v>1</v>
      </c>
      <c r="Z742" s="167">
        <f t="shared" si="169"/>
        <v>0</v>
      </c>
      <c r="AA742" s="167">
        <f t="shared" si="170"/>
        <v>0</v>
      </c>
      <c r="AB742" s="167">
        <f t="shared" si="171"/>
        <v>0</v>
      </c>
      <c r="AC742" s="195">
        <f t="shared" ref="AC742:AC802" si="178">IFERROR(IF(VLOOKUP($G742,AnlGrTabelle,5,FALSE)="keine",1,IFERROR(VLOOKUP($C742,TNWFaktoren,VLOOKUP($G742,AnlGrTabelle,5,FALSE)+5,FALSE),0)),0)</f>
        <v>0</v>
      </c>
      <c r="AD742" s="192">
        <f t="shared" si="172"/>
        <v>0</v>
      </c>
      <c r="AE742" s="192">
        <f t="shared" si="173"/>
        <v>0</v>
      </c>
      <c r="AF742" s="192">
        <f t="shared" si="174"/>
        <v>0</v>
      </c>
    </row>
    <row r="743" spans="1:32" x14ac:dyDescent="0.25">
      <c r="A743" s="196" t="b">
        <f t="shared" si="165"/>
        <v>0</v>
      </c>
      <c r="B743" s="201"/>
      <c r="C743" s="202"/>
      <c r="D743" s="202"/>
      <c r="E743" s="202"/>
      <c r="F743" s="202"/>
      <c r="G743" s="201"/>
      <c r="H743" s="127" t="str">
        <f t="shared" si="175"/>
        <v>Agr ungültig</v>
      </c>
      <c r="I743" s="127" t="str">
        <f t="shared" si="176"/>
        <v>Agr ungültig</v>
      </c>
      <c r="J743" s="202" t="str">
        <f t="shared" si="177"/>
        <v>Agr ungültig</v>
      </c>
      <c r="K743" s="197" t="str">
        <f>IF(D_SAV!$C743&lt;=2005,"ja","nein")</f>
        <v>ja</v>
      </c>
      <c r="L743" s="201" t="str">
        <f>IFERROR(VLOOKUP(D_SAV!$B743,A_Stammdaten!$I$6:$K$105,3,FALSE),"")</f>
        <v/>
      </c>
      <c r="M743" s="206"/>
      <c r="N743" s="206"/>
      <c r="O743" s="207"/>
      <c r="P743" s="207"/>
      <c r="Q743" s="207"/>
      <c r="R743" s="207"/>
      <c r="S743" s="194">
        <f>IF(V743=0,0,IF(A_Stammdaten!$B$12-$C743&lt;0,0,SUM(D_SAV!P743:Q743)-D_SAV!R743))</f>
        <v>0</v>
      </c>
      <c r="T743" s="207"/>
      <c r="U743" s="194">
        <f t="shared" si="166"/>
        <v>0</v>
      </c>
      <c r="V743" s="240">
        <f>IF(OR($B743=0,$C743=0,$J743=0,$J743="Agr ungültig"),0,IF($J743="keine","keine",IF(A_Stammdaten!$B$12-$C743&lt;0,0,MAX(0,$J743-(A_Stammdaten!$B$12-D_SAV!$C743)))))</f>
        <v>0</v>
      </c>
      <c r="W743" s="167">
        <f t="shared" si="167"/>
        <v>0</v>
      </c>
      <c r="X743" s="167">
        <f t="shared" si="168"/>
        <v>0</v>
      </c>
      <c r="Y743" s="209">
        <v>1</v>
      </c>
      <c r="Z743" s="167">
        <f t="shared" si="169"/>
        <v>0</v>
      </c>
      <c r="AA743" s="167">
        <f t="shared" si="170"/>
        <v>0</v>
      </c>
      <c r="AB743" s="167">
        <f t="shared" si="171"/>
        <v>0</v>
      </c>
      <c r="AC743" s="195">
        <f t="shared" si="178"/>
        <v>0</v>
      </c>
      <c r="AD743" s="192">
        <f t="shared" si="172"/>
        <v>0</v>
      </c>
      <c r="AE743" s="192">
        <f t="shared" si="173"/>
        <v>0</v>
      </c>
      <c r="AF743" s="192">
        <f t="shared" si="174"/>
        <v>0</v>
      </c>
    </row>
    <row r="744" spans="1:32" x14ac:dyDescent="0.25">
      <c r="A744" s="196" t="b">
        <f t="shared" si="165"/>
        <v>0</v>
      </c>
      <c r="B744" s="201"/>
      <c r="C744" s="202"/>
      <c r="D744" s="202"/>
      <c r="E744" s="202"/>
      <c r="F744" s="202"/>
      <c r="G744" s="201"/>
      <c r="H744" s="127" t="str">
        <f t="shared" si="175"/>
        <v>Agr ungültig</v>
      </c>
      <c r="I744" s="127" t="str">
        <f t="shared" si="176"/>
        <v>Agr ungültig</v>
      </c>
      <c r="J744" s="202" t="str">
        <f t="shared" si="177"/>
        <v>Agr ungültig</v>
      </c>
      <c r="K744" s="197" t="str">
        <f>IF(D_SAV!$C744&lt;=2005,"ja","nein")</f>
        <v>ja</v>
      </c>
      <c r="L744" s="201" t="str">
        <f>IFERROR(VLOOKUP(D_SAV!$B744,A_Stammdaten!$I$6:$K$105,3,FALSE),"")</f>
        <v/>
      </c>
      <c r="M744" s="206"/>
      <c r="N744" s="206"/>
      <c r="O744" s="207"/>
      <c r="P744" s="207"/>
      <c r="Q744" s="207"/>
      <c r="R744" s="207"/>
      <c r="S744" s="194">
        <f>IF(V744=0,0,IF(A_Stammdaten!$B$12-$C744&lt;0,0,SUM(D_SAV!P744:Q744)-D_SAV!R744))</f>
        <v>0</v>
      </c>
      <c r="T744" s="207"/>
      <c r="U744" s="194">
        <f t="shared" si="166"/>
        <v>0</v>
      </c>
      <c r="V744" s="240">
        <f>IF(OR($B744=0,$C744=0,$J744=0,$J744="Agr ungültig"),0,IF($J744="keine","keine",IF(A_Stammdaten!$B$12-$C744&lt;0,0,MAX(0,$J744-(A_Stammdaten!$B$12-D_SAV!$C744)))))</f>
        <v>0</v>
      </c>
      <c r="W744" s="167">
        <f t="shared" si="167"/>
        <v>0</v>
      </c>
      <c r="X744" s="167">
        <f t="shared" si="168"/>
        <v>0</v>
      </c>
      <c r="Y744" s="209">
        <v>1</v>
      </c>
      <c r="Z744" s="167">
        <f t="shared" si="169"/>
        <v>0</v>
      </c>
      <c r="AA744" s="167">
        <f t="shared" si="170"/>
        <v>0</v>
      </c>
      <c r="AB744" s="167">
        <f t="shared" si="171"/>
        <v>0</v>
      </c>
      <c r="AC744" s="195">
        <f t="shared" si="178"/>
        <v>0</v>
      </c>
      <c r="AD744" s="192">
        <f t="shared" si="172"/>
        <v>0</v>
      </c>
      <c r="AE744" s="192">
        <f t="shared" si="173"/>
        <v>0</v>
      </c>
      <c r="AF744" s="192">
        <f t="shared" si="174"/>
        <v>0</v>
      </c>
    </row>
    <row r="745" spans="1:32" x14ac:dyDescent="0.25">
      <c r="A745" s="198" t="b">
        <f t="shared" si="165"/>
        <v>0</v>
      </c>
      <c r="B745" s="204"/>
      <c r="C745" s="205"/>
      <c r="D745" s="205"/>
      <c r="E745" s="205"/>
      <c r="F745" s="205"/>
      <c r="G745" s="204"/>
      <c r="H745" s="127" t="str">
        <f t="shared" si="175"/>
        <v>Agr ungültig</v>
      </c>
      <c r="I745" s="127" t="str">
        <f t="shared" si="176"/>
        <v>Agr ungültig</v>
      </c>
      <c r="J745" s="205" t="str">
        <f t="shared" si="177"/>
        <v>Agr ungültig</v>
      </c>
      <c r="K745" s="197" t="str">
        <f>IF(D_SAV!$C745&lt;=2005,"ja","nein")</f>
        <v>ja</v>
      </c>
      <c r="L745" s="204" t="str">
        <f>IFERROR(VLOOKUP(D_SAV!$B745,A_Stammdaten!$I$6:$K$105,3,FALSE),"")</f>
        <v/>
      </c>
      <c r="M745" s="208"/>
      <c r="N745" s="208"/>
      <c r="O745" s="207"/>
      <c r="P745" s="207"/>
      <c r="Q745" s="207"/>
      <c r="R745" s="207"/>
      <c r="S745" s="194">
        <f>IF(V745=0,0,IF(A_Stammdaten!$B$12-$C745&lt;0,0,SUM(D_SAV!P745:Q745)-D_SAV!R745))</f>
        <v>0</v>
      </c>
      <c r="T745" s="207"/>
      <c r="U745" s="194">
        <f t="shared" si="166"/>
        <v>0</v>
      </c>
      <c r="V745" s="240">
        <f>IF(OR($B745=0,$C745=0,$J745=0,$J745="Agr ungültig"),0,IF($J745="keine","keine",IF(A_Stammdaten!$B$12-$C745&lt;0,0,MAX(0,$J745-(A_Stammdaten!$B$12-D_SAV!$C745)))))</f>
        <v>0</v>
      </c>
      <c r="W745" s="167">
        <f t="shared" si="167"/>
        <v>0</v>
      </c>
      <c r="X745" s="167">
        <f t="shared" si="168"/>
        <v>0</v>
      </c>
      <c r="Y745" s="209">
        <v>1</v>
      </c>
      <c r="Z745" s="167">
        <f t="shared" si="169"/>
        <v>0</v>
      </c>
      <c r="AA745" s="167">
        <f t="shared" si="170"/>
        <v>0</v>
      </c>
      <c r="AB745" s="167">
        <f t="shared" si="171"/>
        <v>0</v>
      </c>
      <c r="AC745" s="195">
        <f t="shared" si="178"/>
        <v>0</v>
      </c>
      <c r="AD745" s="192">
        <f t="shared" si="172"/>
        <v>0</v>
      </c>
      <c r="AE745" s="192">
        <f t="shared" si="173"/>
        <v>0</v>
      </c>
      <c r="AF745" s="192">
        <f t="shared" si="174"/>
        <v>0</v>
      </c>
    </row>
    <row r="746" spans="1:32" x14ac:dyDescent="0.25">
      <c r="A746" s="196" t="b">
        <f t="shared" si="165"/>
        <v>0</v>
      </c>
      <c r="B746" s="201"/>
      <c r="C746" s="202"/>
      <c r="D746" s="202"/>
      <c r="E746" s="202"/>
      <c r="F746" s="202"/>
      <c r="G746" s="201"/>
      <c r="H746" s="127" t="str">
        <f t="shared" si="175"/>
        <v>Agr ungültig</v>
      </c>
      <c r="I746" s="127" t="str">
        <f t="shared" si="176"/>
        <v>Agr ungültig</v>
      </c>
      <c r="J746" s="202" t="str">
        <f t="shared" si="177"/>
        <v>Agr ungültig</v>
      </c>
      <c r="K746" s="197" t="str">
        <f>IF(D_SAV!$C746&lt;=2005,"ja","nein")</f>
        <v>ja</v>
      </c>
      <c r="L746" s="201" t="str">
        <f>IFERROR(VLOOKUP(D_SAV!$B746,A_Stammdaten!$I$6:$K$105,3,FALSE),"")</f>
        <v/>
      </c>
      <c r="M746" s="206"/>
      <c r="N746" s="206"/>
      <c r="O746" s="207"/>
      <c r="P746" s="207"/>
      <c r="Q746" s="207"/>
      <c r="R746" s="207"/>
      <c r="S746" s="194">
        <f>IF(V746=0,0,IF(A_Stammdaten!$B$12-$C746&lt;0,0,SUM(D_SAV!P746:Q746)-D_SAV!R746))</f>
        <v>0</v>
      </c>
      <c r="T746" s="207"/>
      <c r="U746" s="194">
        <f t="shared" si="166"/>
        <v>0</v>
      </c>
      <c r="V746" s="240">
        <f>IF(OR($B746=0,$C746=0,$J746=0,$J746="Agr ungültig"),0,IF($J746="keine","keine",IF(A_Stammdaten!$B$12-$C746&lt;0,0,MAX(0,$J746-(A_Stammdaten!$B$12-D_SAV!$C746)))))</f>
        <v>0</v>
      </c>
      <c r="W746" s="167">
        <f t="shared" si="167"/>
        <v>0</v>
      </c>
      <c r="X746" s="167">
        <f t="shared" si="168"/>
        <v>0</v>
      </c>
      <c r="Y746" s="209">
        <v>1</v>
      </c>
      <c r="Z746" s="167">
        <f t="shared" si="169"/>
        <v>0</v>
      </c>
      <c r="AA746" s="167">
        <f t="shared" si="170"/>
        <v>0</v>
      </c>
      <c r="AB746" s="167">
        <f t="shared" si="171"/>
        <v>0</v>
      </c>
      <c r="AC746" s="195">
        <f t="shared" si="178"/>
        <v>0</v>
      </c>
      <c r="AD746" s="192">
        <f t="shared" si="172"/>
        <v>0</v>
      </c>
      <c r="AE746" s="192">
        <f t="shared" si="173"/>
        <v>0</v>
      </c>
      <c r="AF746" s="192">
        <f t="shared" si="174"/>
        <v>0</v>
      </c>
    </row>
    <row r="747" spans="1:32" x14ac:dyDescent="0.25">
      <c r="A747" s="196" t="b">
        <f t="shared" si="165"/>
        <v>0</v>
      </c>
      <c r="B747" s="201"/>
      <c r="C747" s="202"/>
      <c r="D747" s="202"/>
      <c r="E747" s="202"/>
      <c r="F747" s="202"/>
      <c r="G747" s="201"/>
      <c r="H747" s="127" t="str">
        <f t="shared" si="175"/>
        <v>Agr ungültig</v>
      </c>
      <c r="I747" s="127" t="str">
        <f t="shared" si="176"/>
        <v>Agr ungültig</v>
      </c>
      <c r="J747" s="202" t="str">
        <f t="shared" si="177"/>
        <v>Agr ungültig</v>
      </c>
      <c r="K747" s="197" t="str">
        <f>IF(D_SAV!$C747&lt;=2005,"ja","nein")</f>
        <v>ja</v>
      </c>
      <c r="L747" s="201" t="str">
        <f>IFERROR(VLOOKUP(D_SAV!$B747,A_Stammdaten!$I$6:$K$105,3,FALSE),"")</f>
        <v/>
      </c>
      <c r="M747" s="206"/>
      <c r="N747" s="206"/>
      <c r="O747" s="207"/>
      <c r="P747" s="207"/>
      <c r="Q747" s="207"/>
      <c r="R747" s="207"/>
      <c r="S747" s="194">
        <f>IF(V747=0,0,IF(A_Stammdaten!$B$12-$C747&lt;0,0,SUM(D_SAV!P747:Q747)-D_SAV!R747))</f>
        <v>0</v>
      </c>
      <c r="T747" s="207"/>
      <c r="U747" s="194">
        <f t="shared" si="166"/>
        <v>0</v>
      </c>
      <c r="V747" s="240">
        <f>IF(OR($B747=0,$C747=0,$J747=0,$J747="Agr ungültig"),0,IF($J747="keine","keine",IF(A_Stammdaten!$B$12-$C747&lt;0,0,MAX(0,$J747-(A_Stammdaten!$B$12-D_SAV!$C747)))))</f>
        <v>0</v>
      </c>
      <c r="W747" s="167">
        <f t="shared" si="167"/>
        <v>0</v>
      </c>
      <c r="X747" s="167">
        <f t="shared" si="168"/>
        <v>0</v>
      </c>
      <c r="Y747" s="209">
        <v>1</v>
      </c>
      <c r="Z747" s="167">
        <f t="shared" si="169"/>
        <v>0</v>
      </c>
      <c r="AA747" s="167">
        <f t="shared" si="170"/>
        <v>0</v>
      </c>
      <c r="AB747" s="167">
        <f t="shared" si="171"/>
        <v>0</v>
      </c>
      <c r="AC747" s="195">
        <f t="shared" si="178"/>
        <v>0</v>
      </c>
      <c r="AD747" s="192">
        <f t="shared" si="172"/>
        <v>0</v>
      </c>
      <c r="AE747" s="192">
        <f t="shared" si="173"/>
        <v>0</v>
      </c>
      <c r="AF747" s="192">
        <f t="shared" si="174"/>
        <v>0</v>
      </c>
    </row>
    <row r="748" spans="1:32" x14ac:dyDescent="0.25">
      <c r="A748" s="198" t="b">
        <f t="shared" si="165"/>
        <v>0</v>
      </c>
      <c r="B748" s="204"/>
      <c r="C748" s="205"/>
      <c r="D748" s="205"/>
      <c r="E748" s="205"/>
      <c r="F748" s="205"/>
      <c r="G748" s="204"/>
      <c r="H748" s="127" t="str">
        <f t="shared" si="175"/>
        <v>Agr ungültig</v>
      </c>
      <c r="I748" s="127" t="str">
        <f t="shared" si="176"/>
        <v>Agr ungültig</v>
      </c>
      <c r="J748" s="205" t="str">
        <f t="shared" si="177"/>
        <v>Agr ungültig</v>
      </c>
      <c r="K748" s="197" t="str">
        <f>IF(D_SAV!$C748&lt;=2005,"ja","nein")</f>
        <v>ja</v>
      </c>
      <c r="L748" s="204" t="str">
        <f>IFERROR(VLOOKUP(D_SAV!$B748,A_Stammdaten!$I$6:$K$105,3,FALSE),"")</f>
        <v/>
      </c>
      <c r="M748" s="208"/>
      <c r="N748" s="208"/>
      <c r="O748" s="207"/>
      <c r="P748" s="207"/>
      <c r="Q748" s="207"/>
      <c r="R748" s="207"/>
      <c r="S748" s="194">
        <f>IF(V748=0,0,IF(A_Stammdaten!$B$12-$C748&lt;0,0,SUM(D_SAV!P748:Q748)-D_SAV!R748))</f>
        <v>0</v>
      </c>
      <c r="T748" s="207"/>
      <c r="U748" s="194">
        <f t="shared" si="166"/>
        <v>0</v>
      </c>
      <c r="V748" s="240">
        <f>IF(OR($B748=0,$C748=0,$J748=0,$J748="Agr ungültig"),0,IF($J748="keine","keine",IF(A_Stammdaten!$B$12-$C748&lt;0,0,MAX(0,$J748-(A_Stammdaten!$B$12-D_SAV!$C748)))))</f>
        <v>0</v>
      </c>
      <c r="W748" s="167">
        <f t="shared" si="167"/>
        <v>0</v>
      </c>
      <c r="X748" s="167">
        <f t="shared" si="168"/>
        <v>0</v>
      </c>
      <c r="Y748" s="209">
        <v>1</v>
      </c>
      <c r="Z748" s="167">
        <f t="shared" si="169"/>
        <v>0</v>
      </c>
      <c r="AA748" s="167">
        <f t="shared" si="170"/>
        <v>0</v>
      </c>
      <c r="AB748" s="167">
        <f t="shared" si="171"/>
        <v>0</v>
      </c>
      <c r="AC748" s="195">
        <f t="shared" si="178"/>
        <v>0</v>
      </c>
      <c r="AD748" s="192">
        <f t="shared" si="172"/>
        <v>0</v>
      </c>
      <c r="AE748" s="192">
        <f t="shared" si="173"/>
        <v>0</v>
      </c>
      <c r="AF748" s="192">
        <f t="shared" si="174"/>
        <v>0</v>
      </c>
    </row>
    <row r="749" spans="1:32" x14ac:dyDescent="0.25">
      <c r="A749" s="196" t="b">
        <f t="shared" si="165"/>
        <v>0</v>
      </c>
      <c r="B749" s="201"/>
      <c r="C749" s="202"/>
      <c r="D749" s="202"/>
      <c r="E749" s="202"/>
      <c r="F749" s="202"/>
      <c r="G749" s="201"/>
      <c r="H749" s="127" t="str">
        <f t="shared" si="175"/>
        <v>Agr ungültig</v>
      </c>
      <c r="I749" s="127" t="str">
        <f t="shared" si="176"/>
        <v>Agr ungültig</v>
      </c>
      <c r="J749" s="202" t="str">
        <f t="shared" si="177"/>
        <v>Agr ungültig</v>
      </c>
      <c r="K749" s="197" t="str">
        <f>IF(D_SAV!$C749&lt;=2005,"ja","nein")</f>
        <v>ja</v>
      </c>
      <c r="L749" s="201" t="str">
        <f>IFERROR(VLOOKUP(D_SAV!$B749,A_Stammdaten!$I$6:$K$105,3,FALSE),"")</f>
        <v/>
      </c>
      <c r="M749" s="206"/>
      <c r="N749" s="206"/>
      <c r="O749" s="207"/>
      <c r="P749" s="207"/>
      <c r="Q749" s="207"/>
      <c r="R749" s="207"/>
      <c r="S749" s="194">
        <f>IF(V749=0,0,IF(A_Stammdaten!$B$12-$C749&lt;0,0,SUM(D_SAV!P749:Q749)-D_SAV!R749))</f>
        <v>0</v>
      </c>
      <c r="T749" s="207"/>
      <c r="U749" s="194">
        <f t="shared" si="166"/>
        <v>0</v>
      </c>
      <c r="V749" s="240">
        <f>IF(OR($B749=0,$C749=0,$J749=0,$J749="Agr ungültig"),0,IF($J749="keine","keine",IF(A_Stammdaten!$B$12-$C749&lt;0,0,MAX(0,$J749-(A_Stammdaten!$B$12-D_SAV!$C749)))))</f>
        <v>0</v>
      </c>
      <c r="W749" s="167">
        <f t="shared" si="167"/>
        <v>0</v>
      </c>
      <c r="X749" s="167">
        <f t="shared" si="168"/>
        <v>0</v>
      </c>
      <c r="Y749" s="209">
        <v>1</v>
      </c>
      <c r="Z749" s="167">
        <f t="shared" si="169"/>
        <v>0</v>
      </c>
      <c r="AA749" s="167">
        <f t="shared" si="170"/>
        <v>0</v>
      </c>
      <c r="AB749" s="167">
        <f t="shared" si="171"/>
        <v>0</v>
      </c>
      <c r="AC749" s="195">
        <f t="shared" si="178"/>
        <v>0</v>
      </c>
      <c r="AD749" s="192">
        <f t="shared" si="172"/>
        <v>0</v>
      </c>
      <c r="AE749" s="192">
        <f t="shared" si="173"/>
        <v>0</v>
      </c>
      <c r="AF749" s="192">
        <f t="shared" si="174"/>
        <v>0</v>
      </c>
    </row>
    <row r="750" spans="1:32" x14ac:dyDescent="0.25">
      <c r="A750" s="196" t="b">
        <f t="shared" si="165"/>
        <v>0</v>
      </c>
      <c r="B750" s="201"/>
      <c r="C750" s="202"/>
      <c r="D750" s="202"/>
      <c r="E750" s="202"/>
      <c r="F750" s="202"/>
      <c r="G750" s="201"/>
      <c r="H750" s="127" t="str">
        <f t="shared" si="175"/>
        <v>Agr ungültig</v>
      </c>
      <c r="I750" s="127" t="str">
        <f t="shared" si="176"/>
        <v>Agr ungültig</v>
      </c>
      <c r="J750" s="202" t="str">
        <f t="shared" si="177"/>
        <v>Agr ungültig</v>
      </c>
      <c r="K750" s="197" t="str">
        <f>IF(D_SAV!$C750&lt;=2005,"ja","nein")</f>
        <v>ja</v>
      </c>
      <c r="L750" s="201" t="str">
        <f>IFERROR(VLOOKUP(D_SAV!$B750,A_Stammdaten!$I$6:$K$105,3,FALSE),"")</f>
        <v/>
      </c>
      <c r="M750" s="206"/>
      <c r="N750" s="206"/>
      <c r="O750" s="207"/>
      <c r="P750" s="207"/>
      <c r="Q750" s="207"/>
      <c r="R750" s="207"/>
      <c r="S750" s="194">
        <f>IF(V750=0,0,IF(A_Stammdaten!$B$12-$C750&lt;0,0,SUM(D_SAV!P750:Q750)-D_SAV!R750))</f>
        <v>0</v>
      </c>
      <c r="T750" s="207"/>
      <c r="U750" s="194">
        <f t="shared" si="166"/>
        <v>0</v>
      </c>
      <c r="V750" s="240">
        <f>IF(OR($B750=0,$C750=0,$J750=0,$J750="Agr ungültig"),0,IF($J750="keine","keine",IF(A_Stammdaten!$B$12-$C750&lt;0,0,MAX(0,$J750-(A_Stammdaten!$B$12-D_SAV!$C750)))))</f>
        <v>0</v>
      </c>
      <c r="W750" s="167">
        <f t="shared" si="167"/>
        <v>0</v>
      </c>
      <c r="X750" s="167">
        <f t="shared" si="168"/>
        <v>0</v>
      </c>
      <c r="Y750" s="209">
        <v>1</v>
      </c>
      <c r="Z750" s="167">
        <f t="shared" si="169"/>
        <v>0</v>
      </c>
      <c r="AA750" s="167">
        <f t="shared" si="170"/>
        <v>0</v>
      </c>
      <c r="AB750" s="167">
        <f t="shared" si="171"/>
        <v>0</v>
      </c>
      <c r="AC750" s="195">
        <f t="shared" si="178"/>
        <v>0</v>
      </c>
      <c r="AD750" s="192">
        <f t="shared" si="172"/>
        <v>0</v>
      </c>
      <c r="AE750" s="192">
        <f t="shared" si="173"/>
        <v>0</v>
      </c>
      <c r="AF750" s="192">
        <f t="shared" si="174"/>
        <v>0</v>
      </c>
    </row>
    <row r="751" spans="1:32" x14ac:dyDescent="0.25">
      <c r="A751" s="198" t="b">
        <f t="shared" si="165"/>
        <v>0</v>
      </c>
      <c r="B751" s="204"/>
      <c r="C751" s="205"/>
      <c r="D751" s="205"/>
      <c r="E751" s="205"/>
      <c r="F751" s="205"/>
      <c r="G751" s="204"/>
      <c r="H751" s="127" t="str">
        <f t="shared" si="175"/>
        <v>Agr ungültig</v>
      </c>
      <c r="I751" s="127" t="str">
        <f t="shared" si="176"/>
        <v>Agr ungültig</v>
      </c>
      <c r="J751" s="205" t="str">
        <f t="shared" si="177"/>
        <v>Agr ungültig</v>
      </c>
      <c r="K751" s="197" t="str">
        <f>IF(D_SAV!$C751&lt;=2005,"ja","nein")</f>
        <v>ja</v>
      </c>
      <c r="L751" s="204" t="str">
        <f>IFERROR(VLOOKUP(D_SAV!$B751,A_Stammdaten!$I$6:$K$105,3,FALSE),"")</f>
        <v/>
      </c>
      <c r="M751" s="208"/>
      <c r="N751" s="208"/>
      <c r="O751" s="207"/>
      <c r="P751" s="207"/>
      <c r="Q751" s="207"/>
      <c r="R751" s="207"/>
      <c r="S751" s="194">
        <f>IF(V751=0,0,IF(A_Stammdaten!$B$12-$C751&lt;0,0,SUM(D_SAV!P751:Q751)-D_SAV!R751))</f>
        <v>0</v>
      </c>
      <c r="T751" s="207"/>
      <c r="U751" s="194">
        <f t="shared" si="166"/>
        <v>0</v>
      </c>
      <c r="V751" s="240">
        <f>IF(OR($B751=0,$C751=0,$J751=0,$J751="Agr ungültig"),0,IF($J751="keine","keine",IF(A_Stammdaten!$B$12-$C751&lt;0,0,MAX(0,$J751-(A_Stammdaten!$B$12-D_SAV!$C751)))))</f>
        <v>0</v>
      </c>
      <c r="W751" s="167">
        <f t="shared" si="167"/>
        <v>0</v>
      </c>
      <c r="X751" s="167">
        <f t="shared" si="168"/>
        <v>0</v>
      </c>
      <c r="Y751" s="209">
        <v>1</v>
      </c>
      <c r="Z751" s="167">
        <f t="shared" si="169"/>
        <v>0</v>
      </c>
      <c r="AA751" s="167">
        <f t="shared" si="170"/>
        <v>0</v>
      </c>
      <c r="AB751" s="167">
        <f t="shared" si="171"/>
        <v>0</v>
      </c>
      <c r="AC751" s="195">
        <f t="shared" si="178"/>
        <v>0</v>
      </c>
      <c r="AD751" s="192">
        <f t="shared" si="172"/>
        <v>0</v>
      </c>
      <c r="AE751" s="192">
        <f t="shared" si="173"/>
        <v>0</v>
      </c>
      <c r="AF751" s="192">
        <f t="shared" si="174"/>
        <v>0</v>
      </c>
    </row>
    <row r="752" spans="1:32" x14ac:dyDescent="0.25">
      <c r="A752" s="196" t="b">
        <f t="shared" si="165"/>
        <v>0</v>
      </c>
      <c r="B752" s="201"/>
      <c r="C752" s="202"/>
      <c r="D752" s="202"/>
      <c r="E752" s="202"/>
      <c r="F752" s="202"/>
      <c r="G752" s="201"/>
      <c r="H752" s="127" t="str">
        <f t="shared" si="175"/>
        <v>Agr ungültig</v>
      </c>
      <c r="I752" s="127" t="str">
        <f t="shared" si="176"/>
        <v>Agr ungültig</v>
      </c>
      <c r="J752" s="202" t="str">
        <f t="shared" si="177"/>
        <v>Agr ungültig</v>
      </c>
      <c r="K752" s="197" t="str">
        <f>IF(D_SAV!$C752&lt;=2005,"ja","nein")</f>
        <v>ja</v>
      </c>
      <c r="L752" s="201" t="str">
        <f>IFERROR(VLOOKUP(D_SAV!$B752,A_Stammdaten!$I$6:$K$105,3,FALSE),"")</f>
        <v/>
      </c>
      <c r="M752" s="206"/>
      <c r="N752" s="206"/>
      <c r="O752" s="207"/>
      <c r="P752" s="207"/>
      <c r="Q752" s="207"/>
      <c r="R752" s="207"/>
      <c r="S752" s="194">
        <f>IF(V752=0,0,IF(A_Stammdaten!$B$12-$C752&lt;0,0,SUM(D_SAV!P752:Q752)-D_SAV!R752))</f>
        <v>0</v>
      </c>
      <c r="T752" s="207"/>
      <c r="U752" s="194">
        <f t="shared" si="166"/>
        <v>0</v>
      </c>
      <c r="V752" s="240">
        <f>IF(OR($B752=0,$C752=0,$J752=0,$J752="Agr ungültig"),0,IF($J752="keine","keine",IF(A_Stammdaten!$B$12-$C752&lt;0,0,MAX(0,$J752-(A_Stammdaten!$B$12-D_SAV!$C752)))))</f>
        <v>0</v>
      </c>
      <c r="W752" s="167">
        <f t="shared" si="167"/>
        <v>0</v>
      </c>
      <c r="X752" s="167">
        <f t="shared" si="168"/>
        <v>0</v>
      </c>
      <c r="Y752" s="209">
        <v>1</v>
      </c>
      <c r="Z752" s="167">
        <f t="shared" si="169"/>
        <v>0</v>
      </c>
      <c r="AA752" s="167">
        <f t="shared" si="170"/>
        <v>0</v>
      </c>
      <c r="AB752" s="167">
        <f t="shared" si="171"/>
        <v>0</v>
      </c>
      <c r="AC752" s="195">
        <f t="shared" si="178"/>
        <v>0</v>
      </c>
      <c r="AD752" s="192">
        <f t="shared" si="172"/>
        <v>0</v>
      </c>
      <c r="AE752" s="192">
        <f t="shared" si="173"/>
        <v>0</v>
      </c>
      <c r="AF752" s="192">
        <f t="shared" si="174"/>
        <v>0</v>
      </c>
    </row>
    <row r="753" spans="1:32" x14ac:dyDescent="0.25">
      <c r="A753" s="196" t="b">
        <f t="shared" si="165"/>
        <v>0</v>
      </c>
      <c r="B753" s="201"/>
      <c r="C753" s="202"/>
      <c r="D753" s="202"/>
      <c r="E753" s="202"/>
      <c r="F753" s="202"/>
      <c r="G753" s="201"/>
      <c r="H753" s="127" t="str">
        <f t="shared" si="175"/>
        <v>Agr ungültig</v>
      </c>
      <c r="I753" s="127" t="str">
        <f t="shared" si="176"/>
        <v>Agr ungültig</v>
      </c>
      <c r="J753" s="202" t="str">
        <f t="shared" si="177"/>
        <v>Agr ungültig</v>
      </c>
      <c r="K753" s="197" t="str">
        <f>IF(D_SAV!$C753&lt;=2005,"ja","nein")</f>
        <v>ja</v>
      </c>
      <c r="L753" s="201" t="str">
        <f>IFERROR(VLOOKUP(D_SAV!$B753,A_Stammdaten!$I$6:$K$105,3,FALSE),"")</f>
        <v/>
      </c>
      <c r="M753" s="206"/>
      <c r="N753" s="206"/>
      <c r="O753" s="207"/>
      <c r="P753" s="207"/>
      <c r="Q753" s="207"/>
      <c r="R753" s="207"/>
      <c r="S753" s="194">
        <f>IF(V753=0,0,IF(A_Stammdaten!$B$12-$C753&lt;0,0,SUM(D_SAV!P753:Q753)-D_SAV!R753))</f>
        <v>0</v>
      </c>
      <c r="T753" s="207"/>
      <c r="U753" s="194">
        <f t="shared" si="166"/>
        <v>0</v>
      </c>
      <c r="V753" s="240">
        <f>IF(OR($B753=0,$C753=0,$J753=0,$J753="Agr ungültig"),0,IF($J753="keine","keine",IF(A_Stammdaten!$B$12-$C753&lt;0,0,MAX(0,$J753-(A_Stammdaten!$B$12-D_SAV!$C753)))))</f>
        <v>0</v>
      </c>
      <c r="W753" s="167">
        <f t="shared" si="167"/>
        <v>0</v>
      </c>
      <c r="X753" s="167">
        <f t="shared" si="168"/>
        <v>0</v>
      </c>
      <c r="Y753" s="209">
        <v>1</v>
      </c>
      <c r="Z753" s="167">
        <f t="shared" si="169"/>
        <v>0</v>
      </c>
      <c r="AA753" s="167">
        <f t="shared" si="170"/>
        <v>0</v>
      </c>
      <c r="AB753" s="167">
        <f t="shared" si="171"/>
        <v>0</v>
      </c>
      <c r="AC753" s="195">
        <f t="shared" si="178"/>
        <v>0</v>
      </c>
      <c r="AD753" s="192">
        <f t="shared" si="172"/>
        <v>0</v>
      </c>
      <c r="AE753" s="192">
        <f t="shared" si="173"/>
        <v>0</v>
      </c>
      <c r="AF753" s="192">
        <f t="shared" si="174"/>
        <v>0</v>
      </c>
    </row>
    <row r="754" spans="1:32" x14ac:dyDescent="0.25">
      <c r="A754" s="198" t="b">
        <f t="shared" si="165"/>
        <v>0</v>
      </c>
      <c r="B754" s="204"/>
      <c r="C754" s="205"/>
      <c r="D754" s="205"/>
      <c r="E754" s="205"/>
      <c r="F754" s="205"/>
      <c r="G754" s="204"/>
      <c r="H754" s="127" t="str">
        <f t="shared" si="175"/>
        <v>Agr ungültig</v>
      </c>
      <c r="I754" s="127" t="str">
        <f t="shared" si="176"/>
        <v>Agr ungültig</v>
      </c>
      <c r="J754" s="205" t="str">
        <f t="shared" si="177"/>
        <v>Agr ungültig</v>
      </c>
      <c r="K754" s="197" t="str">
        <f>IF(D_SAV!$C754&lt;=2005,"ja","nein")</f>
        <v>ja</v>
      </c>
      <c r="L754" s="204" t="str">
        <f>IFERROR(VLOOKUP(D_SAV!$B754,A_Stammdaten!$I$6:$K$105,3,FALSE),"")</f>
        <v/>
      </c>
      <c r="M754" s="208"/>
      <c r="N754" s="208"/>
      <c r="O754" s="207"/>
      <c r="P754" s="207"/>
      <c r="Q754" s="207"/>
      <c r="R754" s="207"/>
      <c r="S754" s="194">
        <f>IF(V754=0,0,IF(A_Stammdaten!$B$12-$C754&lt;0,0,SUM(D_SAV!P754:Q754)-D_SAV!R754))</f>
        <v>0</v>
      </c>
      <c r="T754" s="207"/>
      <c r="U754" s="194">
        <f t="shared" si="166"/>
        <v>0</v>
      </c>
      <c r="V754" s="240">
        <f>IF(OR($B754=0,$C754=0,$J754=0,$J754="Agr ungültig"),0,IF($J754="keine","keine",IF(A_Stammdaten!$B$12-$C754&lt;0,0,MAX(0,$J754-(A_Stammdaten!$B$12-D_SAV!$C754)))))</f>
        <v>0</v>
      </c>
      <c r="W754" s="167">
        <f t="shared" si="167"/>
        <v>0</v>
      </c>
      <c r="X754" s="167">
        <f t="shared" si="168"/>
        <v>0</v>
      </c>
      <c r="Y754" s="209">
        <v>1</v>
      </c>
      <c r="Z754" s="167">
        <f t="shared" si="169"/>
        <v>0</v>
      </c>
      <c r="AA754" s="167">
        <f t="shared" si="170"/>
        <v>0</v>
      </c>
      <c r="AB754" s="167">
        <f t="shared" si="171"/>
        <v>0</v>
      </c>
      <c r="AC754" s="195">
        <f t="shared" si="178"/>
        <v>0</v>
      </c>
      <c r="AD754" s="192">
        <f t="shared" si="172"/>
        <v>0</v>
      </c>
      <c r="AE754" s="192">
        <f t="shared" si="173"/>
        <v>0</v>
      </c>
      <c r="AF754" s="192">
        <f t="shared" si="174"/>
        <v>0</v>
      </c>
    </row>
    <row r="755" spans="1:32" x14ac:dyDescent="0.25">
      <c r="A755" s="196" t="b">
        <f t="shared" si="165"/>
        <v>0</v>
      </c>
      <c r="B755" s="201"/>
      <c r="C755" s="202"/>
      <c r="D755" s="202"/>
      <c r="E755" s="202"/>
      <c r="F755" s="202"/>
      <c r="G755" s="201"/>
      <c r="H755" s="127" t="str">
        <f t="shared" si="175"/>
        <v>Agr ungültig</v>
      </c>
      <c r="I755" s="127" t="str">
        <f t="shared" si="176"/>
        <v>Agr ungültig</v>
      </c>
      <c r="J755" s="202" t="str">
        <f t="shared" si="177"/>
        <v>Agr ungültig</v>
      </c>
      <c r="K755" s="197" t="str">
        <f>IF(D_SAV!$C755&lt;=2005,"ja","nein")</f>
        <v>ja</v>
      </c>
      <c r="L755" s="201" t="str">
        <f>IFERROR(VLOOKUP(D_SAV!$B755,A_Stammdaten!$I$6:$K$105,3,FALSE),"")</f>
        <v/>
      </c>
      <c r="M755" s="206"/>
      <c r="N755" s="206"/>
      <c r="O755" s="207"/>
      <c r="P755" s="207"/>
      <c r="Q755" s="207"/>
      <c r="R755" s="207"/>
      <c r="S755" s="194">
        <f>IF(V755=0,0,IF(A_Stammdaten!$B$12-$C755&lt;0,0,SUM(D_SAV!P755:Q755)-D_SAV!R755))</f>
        <v>0</v>
      </c>
      <c r="T755" s="207"/>
      <c r="U755" s="194">
        <f t="shared" si="166"/>
        <v>0</v>
      </c>
      <c r="V755" s="240">
        <f>IF(OR($B755=0,$C755=0,$J755=0,$J755="Agr ungültig"),0,IF($J755="keine","keine",IF(A_Stammdaten!$B$12-$C755&lt;0,0,MAX(0,$J755-(A_Stammdaten!$B$12-D_SAV!$C755)))))</f>
        <v>0</v>
      </c>
      <c r="W755" s="167">
        <f t="shared" si="167"/>
        <v>0</v>
      </c>
      <c r="X755" s="167">
        <f t="shared" si="168"/>
        <v>0</v>
      </c>
      <c r="Y755" s="209">
        <v>1</v>
      </c>
      <c r="Z755" s="167">
        <f t="shared" si="169"/>
        <v>0</v>
      </c>
      <c r="AA755" s="167">
        <f t="shared" si="170"/>
        <v>0</v>
      </c>
      <c r="AB755" s="167">
        <f t="shared" si="171"/>
        <v>0</v>
      </c>
      <c r="AC755" s="195">
        <f t="shared" si="178"/>
        <v>0</v>
      </c>
      <c r="AD755" s="192">
        <f t="shared" si="172"/>
        <v>0</v>
      </c>
      <c r="AE755" s="192">
        <f t="shared" si="173"/>
        <v>0</v>
      </c>
      <c r="AF755" s="192">
        <f t="shared" si="174"/>
        <v>0</v>
      </c>
    </row>
    <row r="756" spans="1:32" x14ac:dyDescent="0.25">
      <c r="A756" s="196" t="b">
        <f t="shared" si="165"/>
        <v>0</v>
      </c>
      <c r="B756" s="201"/>
      <c r="C756" s="202"/>
      <c r="D756" s="202"/>
      <c r="E756" s="202"/>
      <c r="F756" s="202"/>
      <c r="G756" s="201"/>
      <c r="H756" s="127" t="str">
        <f t="shared" si="175"/>
        <v>Agr ungültig</v>
      </c>
      <c r="I756" s="127" t="str">
        <f t="shared" si="176"/>
        <v>Agr ungültig</v>
      </c>
      <c r="J756" s="202" t="str">
        <f t="shared" si="177"/>
        <v>Agr ungültig</v>
      </c>
      <c r="K756" s="197" t="str">
        <f>IF(D_SAV!$C756&lt;=2005,"ja","nein")</f>
        <v>ja</v>
      </c>
      <c r="L756" s="201" t="str">
        <f>IFERROR(VLOOKUP(D_SAV!$B756,A_Stammdaten!$I$6:$K$105,3,FALSE),"")</f>
        <v/>
      </c>
      <c r="M756" s="206"/>
      <c r="N756" s="206"/>
      <c r="O756" s="207"/>
      <c r="P756" s="207"/>
      <c r="Q756" s="207"/>
      <c r="R756" s="207"/>
      <c r="S756" s="194">
        <f>IF(V756=0,0,IF(A_Stammdaten!$B$12-$C756&lt;0,0,SUM(D_SAV!P756:Q756)-D_SAV!R756))</f>
        <v>0</v>
      </c>
      <c r="T756" s="207"/>
      <c r="U756" s="194">
        <f t="shared" si="166"/>
        <v>0</v>
      </c>
      <c r="V756" s="240">
        <f>IF(OR($B756=0,$C756=0,$J756=0,$J756="Agr ungültig"),0,IF($J756="keine","keine",IF(A_Stammdaten!$B$12-$C756&lt;0,0,MAX(0,$J756-(A_Stammdaten!$B$12-D_SAV!$C756)))))</f>
        <v>0</v>
      </c>
      <c r="W756" s="167">
        <f t="shared" si="167"/>
        <v>0</v>
      </c>
      <c r="X756" s="167">
        <f t="shared" si="168"/>
        <v>0</v>
      </c>
      <c r="Y756" s="209">
        <v>1</v>
      </c>
      <c r="Z756" s="167">
        <f t="shared" si="169"/>
        <v>0</v>
      </c>
      <c r="AA756" s="167">
        <f t="shared" si="170"/>
        <v>0</v>
      </c>
      <c r="AB756" s="167">
        <f t="shared" si="171"/>
        <v>0</v>
      </c>
      <c r="AC756" s="195">
        <f t="shared" si="178"/>
        <v>0</v>
      </c>
      <c r="AD756" s="192">
        <f t="shared" si="172"/>
        <v>0</v>
      </c>
      <c r="AE756" s="192">
        <f t="shared" si="173"/>
        <v>0</v>
      </c>
      <c r="AF756" s="192">
        <f t="shared" si="174"/>
        <v>0</v>
      </c>
    </row>
    <row r="757" spans="1:32" x14ac:dyDescent="0.25">
      <c r="A757" s="198" t="b">
        <f t="shared" si="165"/>
        <v>0</v>
      </c>
      <c r="B757" s="204"/>
      <c r="C757" s="205"/>
      <c r="D757" s="205"/>
      <c r="E757" s="205"/>
      <c r="F757" s="205"/>
      <c r="G757" s="204"/>
      <c r="H757" s="127" t="str">
        <f t="shared" si="175"/>
        <v>Agr ungültig</v>
      </c>
      <c r="I757" s="127" t="str">
        <f t="shared" si="176"/>
        <v>Agr ungültig</v>
      </c>
      <c r="J757" s="205" t="str">
        <f t="shared" si="177"/>
        <v>Agr ungültig</v>
      </c>
      <c r="K757" s="197" t="str">
        <f>IF(D_SAV!$C757&lt;=2005,"ja","nein")</f>
        <v>ja</v>
      </c>
      <c r="L757" s="204" t="str">
        <f>IFERROR(VLOOKUP(D_SAV!$B757,A_Stammdaten!$I$6:$K$105,3,FALSE),"")</f>
        <v/>
      </c>
      <c r="M757" s="208"/>
      <c r="N757" s="208"/>
      <c r="O757" s="207"/>
      <c r="P757" s="207"/>
      <c r="Q757" s="207"/>
      <c r="R757" s="207"/>
      <c r="S757" s="194">
        <f>IF(V757=0,0,IF(A_Stammdaten!$B$12-$C757&lt;0,0,SUM(D_SAV!P757:Q757)-D_SAV!R757))</f>
        <v>0</v>
      </c>
      <c r="T757" s="207"/>
      <c r="U757" s="194">
        <f t="shared" si="166"/>
        <v>0</v>
      </c>
      <c r="V757" s="240">
        <f>IF(OR($B757=0,$C757=0,$J757=0,$J757="Agr ungültig"),0,IF($J757="keine","keine",IF(A_Stammdaten!$B$12-$C757&lt;0,0,MAX(0,$J757-(A_Stammdaten!$B$12-D_SAV!$C757)))))</f>
        <v>0</v>
      </c>
      <c r="W757" s="167">
        <f t="shared" si="167"/>
        <v>0</v>
      </c>
      <c r="X757" s="167">
        <f t="shared" si="168"/>
        <v>0</v>
      </c>
      <c r="Y757" s="209">
        <v>1</v>
      </c>
      <c r="Z757" s="167">
        <f t="shared" si="169"/>
        <v>0</v>
      </c>
      <c r="AA757" s="167">
        <f t="shared" si="170"/>
        <v>0</v>
      </c>
      <c r="AB757" s="167">
        <f t="shared" si="171"/>
        <v>0</v>
      </c>
      <c r="AC757" s="195">
        <f t="shared" si="178"/>
        <v>0</v>
      </c>
      <c r="AD757" s="192">
        <f t="shared" si="172"/>
        <v>0</v>
      </c>
      <c r="AE757" s="192">
        <f t="shared" si="173"/>
        <v>0</v>
      </c>
      <c r="AF757" s="192">
        <f t="shared" si="174"/>
        <v>0</v>
      </c>
    </row>
    <row r="758" spans="1:32" x14ac:dyDescent="0.25">
      <c r="A758" s="196" t="b">
        <f t="shared" si="165"/>
        <v>0</v>
      </c>
      <c r="B758" s="201"/>
      <c r="C758" s="202"/>
      <c r="D758" s="202"/>
      <c r="E758" s="202"/>
      <c r="F758" s="202"/>
      <c r="G758" s="201"/>
      <c r="H758" s="127" t="str">
        <f t="shared" si="175"/>
        <v>Agr ungültig</v>
      </c>
      <c r="I758" s="127" t="str">
        <f t="shared" si="176"/>
        <v>Agr ungültig</v>
      </c>
      <c r="J758" s="202" t="str">
        <f t="shared" si="177"/>
        <v>Agr ungültig</v>
      </c>
      <c r="K758" s="197" t="str">
        <f>IF(D_SAV!$C758&lt;=2005,"ja","nein")</f>
        <v>ja</v>
      </c>
      <c r="L758" s="201" t="str">
        <f>IFERROR(VLOOKUP(D_SAV!$B758,A_Stammdaten!$I$6:$K$105,3,FALSE),"")</f>
        <v/>
      </c>
      <c r="M758" s="206"/>
      <c r="N758" s="206"/>
      <c r="O758" s="207"/>
      <c r="P758" s="207"/>
      <c r="Q758" s="207"/>
      <c r="R758" s="207"/>
      <c r="S758" s="194">
        <f>IF(V758=0,0,IF(A_Stammdaten!$B$12-$C758&lt;0,0,SUM(D_SAV!P758:Q758)-D_SAV!R758))</f>
        <v>0</v>
      </c>
      <c r="T758" s="207"/>
      <c r="U758" s="194">
        <f t="shared" si="166"/>
        <v>0</v>
      </c>
      <c r="V758" s="240">
        <f>IF(OR($B758=0,$C758=0,$J758=0,$J758="Agr ungültig"),0,IF($J758="keine","keine",IF(A_Stammdaten!$B$12-$C758&lt;0,0,MAX(0,$J758-(A_Stammdaten!$B$12-D_SAV!$C758)))))</f>
        <v>0</v>
      </c>
      <c r="W758" s="167">
        <f t="shared" si="167"/>
        <v>0</v>
      </c>
      <c r="X758" s="167">
        <f t="shared" si="168"/>
        <v>0</v>
      </c>
      <c r="Y758" s="209">
        <v>1</v>
      </c>
      <c r="Z758" s="167">
        <f t="shared" si="169"/>
        <v>0</v>
      </c>
      <c r="AA758" s="167">
        <f t="shared" si="170"/>
        <v>0</v>
      </c>
      <c r="AB758" s="167">
        <f t="shared" si="171"/>
        <v>0</v>
      </c>
      <c r="AC758" s="195">
        <f t="shared" si="178"/>
        <v>0</v>
      </c>
      <c r="AD758" s="192">
        <f t="shared" si="172"/>
        <v>0</v>
      </c>
      <c r="AE758" s="192">
        <f t="shared" si="173"/>
        <v>0</v>
      </c>
      <c r="AF758" s="192">
        <f t="shared" si="174"/>
        <v>0</v>
      </c>
    </row>
    <row r="759" spans="1:32" x14ac:dyDescent="0.25">
      <c r="A759" s="196" t="b">
        <f t="shared" si="165"/>
        <v>0</v>
      </c>
      <c r="B759" s="201"/>
      <c r="C759" s="202"/>
      <c r="D759" s="202"/>
      <c r="E759" s="202"/>
      <c r="F759" s="202"/>
      <c r="G759" s="201"/>
      <c r="H759" s="127" t="str">
        <f t="shared" si="175"/>
        <v>Agr ungültig</v>
      </c>
      <c r="I759" s="127" t="str">
        <f t="shared" si="176"/>
        <v>Agr ungültig</v>
      </c>
      <c r="J759" s="202" t="str">
        <f t="shared" si="177"/>
        <v>Agr ungültig</v>
      </c>
      <c r="K759" s="197" t="str">
        <f>IF(D_SAV!$C759&lt;=2005,"ja","nein")</f>
        <v>ja</v>
      </c>
      <c r="L759" s="201" t="str">
        <f>IFERROR(VLOOKUP(D_SAV!$B759,A_Stammdaten!$I$6:$K$105,3,FALSE),"")</f>
        <v/>
      </c>
      <c r="M759" s="206"/>
      <c r="N759" s="206"/>
      <c r="O759" s="207"/>
      <c r="P759" s="207"/>
      <c r="Q759" s="207"/>
      <c r="R759" s="207"/>
      <c r="S759" s="194">
        <f>IF(V759=0,0,IF(A_Stammdaten!$B$12-$C759&lt;0,0,SUM(D_SAV!P759:Q759)-D_SAV!R759))</f>
        <v>0</v>
      </c>
      <c r="T759" s="207"/>
      <c r="U759" s="194">
        <f t="shared" si="166"/>
        <v>0</v>
      </c>
      <c r="V759" s="240">
        <f>IF(OR($B759=0,$C759=0,$J759=0,$J759="Agr ungültig"),0,IF($J759="keine","keine",IF(A_Stammdaten!$B$12-$C759&lt;0,0,MAX(0,$J759-(A_Stammdaten!$B$12-D_SAV!$C759)))))</f>
        <v>0</v>
      </c>
      <c r="W759" s="167">
        <f t="shared" si="167"/>
        <v>0</v>
      </c>
      <c r="X759" s="167">
        <f t="shared" si="168"/>
        <v>0</v>
      </c>
      <c r="Y759" s="209">
        <v>1</v>
      </c>
      <c r="Z759" s="167">
        <f t="shared" si="169"/>
        <v>0</v>
      </c>
      <c r="AA759" s="167">
        <f t="shared" si="170"/>
        <v>0</v>
      </c>
      <c r="AB759" s="167">
        <f t="shared" si="171"/>
        <v>0</v>
      </c>
      <c r="AC759" s="195">
        <f t="shared" si="178"/>
        <v>0</v>
      </c>
      <c r="AD759" s="192">
        <f t="shared" si="172"/>
        <v>0</v>
      </c>
      <c r="AE759" s="192">
        <f t="shared" si="173"/>
        <v>0</v>
      </c>
      <c r="AF759" s="192">
        <f t="shared" si="174"/>
        <v>0</v>
      </c>
    </row>
    <row r="760" spans="1:32" x14ac:dyDescent="0.25">
      <c r="A760" s="198" t="b">
        <f t="shared" si="165"/>
        <v>0</v>
      </c>
      <c r="B760" s="204"/>
      <c r="C760" s="205"/>
      <c r="D760" s="205"/>
      <c r="E760" s="205"/>
      <c r="F760" s="205"/>
      <c r="G760" s="204"/>
      <c r="H760" s="127" t="str">
        <f t="shared" si="175"/>
        <v>Agr ungültig</v>
      </c>
      <c r="I760" s="127" t="str">
        <f t="shared" si="176"/>
        <v>Agr ungültig</v>
      </c>
      <c r="J760" s="205" t="str">
        <f t="shared" si="177"/>
        <v>Agr ungültig</v>
      </c>
      <c r="K760" s="197" t="str">
        <f>IF(D_SAV!$C760&lt;=2005,"ja","nein")</f>
        <v>ja</v>
      </c>
      <c r="L760" s="204" t="str">
        <f>IFERROR(VLOOKUP(D_SAV!$B760,A_Stammdaten!$I$6:$K$105,3,FALSE),"")</f>
        <v/>
      </c>
      <c r="M760" s="208"/>
      <c r="N760" s="208"/>
      <c r="O760" s="207"/>
      <c r="P760" s="207"/>
      <c r="Q760" s="207"/>
      <c r="R760" s="207"/>
      <c r="S760" s="194">
        <f>IF(V760=0,0,IF(A_Stammdaten!$B$12-$C760&lt;0,0,SUM(D_SAV!P760:Q760)-D_SAV!R760))</f>
        <v>0</v>
      </c>
      <c r="T760" s="207"/>
      <c r="U760" s="194">
        <f t="shared" si="166"/>
        <v>0</v>
      </c>
      <c r="V760" s="240">
        <f>IF(OR($B760=0,$C760=0,$J760=0,$J760="Agr ungültig"),0,IF($J760="keine","keine",IF(A_Stammdaten!$B$12-$C760&lt;0,0,MAX(0,$J760-(A_Stammdaten!$B$12-D_SAV!$C760)))))</f>
        <v>0</v>
      </c>
      <c r="W760" s="167">
        <f t="shared" si="167"/>
        <v>0</v>
      </c>
      <c r="X760" s="167">
        <f t="shared" si="168"/>
        <v>0</v>
      </c>
      <c r="Y760" s="209">
        <v>1</v>
      </c>
      <c r="Z760" s="167">
        <f t="shared" si="169"/>
        <v>0</v>
      </c>
      <c r="AA760" s="167">
        <f t="shared" si="170"/>
        <v>0</v>
      </c>
      <c r="AB760" s="167">
        <f t="shared" si="171"/>
        <v>0</v>
      </c>
      <c r="AC760" s="195">
        <f t="shared" si="178"/>
        <v>0</v>
      </c>
      <c r="AD760" s="192">
        <f t="shared" si="172"/>
        <v>0</v>
      </c>
      <c r="AE760" s="192">
        <f t="shared" si="173"/>
        <v>0</v>
      </c>
      <c r="AF760" s="192">
        <f t="shared" si="174"/>
        <v>0</v>
      </c>
    </row>
    <row r="761" spans="1:32" x14ac:dyDescent="0.25">
      <c r="A761" s="196" t="b">
        <f t="shared" si="165"/>
        <v>0</v>
      </c>
      <c r="B761" s="201"/>
      <c r="C761" s="202"/>
      <c r="D761" s="202"/>
      <c r="E761" s="202"/>
      <c r="F761" s="202"/>
      <c r="G761" s="201"/>
      <c r="H761" s="127" t="str">
        <f t="shared" si="175"/>
        <v>Agr ungültig</v>
      </c>
      <c r="I761" s="127" t="str">
        <f t="shared" si="176"/>
        <v>Agr ungültig</v>
      </c>
      <c r="J761" s="202" t="str">
        <f t="shared" si="177"/>
        <v>Agr ungültig</v>
      </c>
      <c r="K761" s="197" t="str">
        <f>IF(D_SAV!$C761&lt;=2005,"ja","nein")</f>
        <v>ja</v>
      </c>
      <c r="L761" s="201" t="str">
        <f>IFERROR(VLOOKUP(D_SAV!$B761,A_Stammdaten!$I$6:$K$105,3,FALSE),"")</f>
        <v/>
      </c>
      <c r="M761" s="206"/>
      <c r="N761" s="206"/>
      <c r="O761" s="207"/>
      <c r="P761" s="207"/>
      <c r="Q761" s="207"/>
      <c r="R761" s="207"/>
      <c r="S761" s="194">
        <f>IF(V761=0,0,IF(A_Stammdaten!$B$12-$C761&lt;0,0,SUM(D_SAV!P761:Q761)-D_SAV!R761))</f>
        <v>0</v>
      </c>
      <c r="T761" s="207"/>
      <c r="U761" s="194">
        <f t="shared" si="166"/>
        <v>0</v>
      </c>
      <c r="V761" s="240">
        <f>IF(OR($B761=0,$C761=0,$J761=0,$J761="Agr ungültig"),0,IF($J761="keine","keine",IF(A_Stammdaten!$B$12-$C761&lt;0,0,MAX(0,$J761-(A_Stammdaten!$B$12-D_SAV!$C761)))))</f>
        <v>0</v>
      </c>
      <c r="W761" s="167">
        <f t="shared" si="167"/>
        <v>0</v>
      </c>
      <c r="X761" s="167">
        <f t="shared" si="168"/>
        <v>0</v>
      </c>
      <c r="Y761" s="209">
        <v>1</v>
      </c>
      <c r="Z761" s="167">
        <f t="shared" si="169"/>
        <v>0</v>
      </c>
      <c r="AA761" s="167">
        <f t="shared" si="170"/>
        <v>0</v>
      </c>
      <c r="AB761" s="167">
        <f t="shared" si="171"/>
        <v>0</v>
      </c>
      <c r="AC761" s="195">
        <f t="shared" si="178"/>
        <v>0</v>
      </c>
      <c r="AD761" s="192">
        <f t="shared" si="172"/>
        <v>0</v>
      </c>
      <c r="AE761" s="192">
        <f t="shared" si="173"/>
        <v>0</v>
      </c>
      <c r="AF761" s="192">
        <f t="shared" si="174"/>
        <v>0</v>
      </c>
    </row>
    <row r="762" spans="1:32" x14ac:dyDescent="0.25">
      <c r="A762" s="196" t="b">
        <f t="shared" si="165"/>
        <v>0</v>
      </c>
      <c r="B762" s="201"/>
      <c r="C762" s="202"/>
      <c r="D762" s="202"/>
      <c r="E762" s="202"/>
      <c r="F762" s="202"/>
      <c r="G762" s="201"/>
      <c r="H762" s="127" t="str">
        <f t="shared" si="175"/>
        <v>Agr ungültig</v>
      </c>
      <c r="I762" s="127" t="str">
        <f t="shared" si="176"/>
        <v>Agr ungültig</v>
      </c>
      <c r="J762" s="202" t="str">
        <f t="shared" si="177"/>
        <v>Agr ungültig</v>
      </c>
      <c r="K762" s="197" t="str">
        <f>IF(D_SAV!$C762&lt;=2005,"ja","nein")</f>
        <v>ja</v>
      </c>
      <c r="L762" s="201" t="str">
        <f>IFERROR(VLOOKUP(D_SAV!$B762,A_Stammdaten!$I$6:$K$105,3,FALSE),"")</f>
        <v/>
      </c>
      <c r="M762" s="206"/>
      <c r="N762" s="206"/>
      <c r="O762" s="207"/>
      <c r="P762" s="207"/>
      <c r="Q762" s="207"/>
      <c r="R762" s="207"/>
      <c r="S762" s="194">
        <f>IF(V762=0,0,IF(A_Stammdaten!$B$12-$C762&lt;0,0,SUM(D_SAV!P762:Q762)-D_SAV!R762))</f>
        <v>0</v>
      </c>
      <c r="T762" s="207"/>
      <c r="U762" s="194">
        <f t="shared" si="166"/>
        <v>0</v>
      </c>
      <c r="V762" s="240">
        <f>IF(OR($B762=0,$C762=0,$J762=0,$J762="Agr ungültig"),0,IF($J762="keine","keine",IF(A_Stammdaten!$B$12-$C762&lt;0,0,MAX(0,$J762-(A_Stammdaten!$B$12-D_SAV!$C762)))))</f>
        <v>0</v>
      </c>
      <c r="W762" s="167">
        <f t="shared" si="167"/>
        <v>0</v>
      </c>
      <c r="X762" s="167">
        <f t="shared" si="168"/>
        <v>0</v>
      </c>
      <c r="Y762" s="209">
        <v>1</v>
      </c>
      <c r="Z762" s="167">
        <f t="shared" si="169"/>
        <v>0</v>
      </c>
      <c r="AA762" s="167">
        <f t="shared" si="170"/>
        <v>0</v>
      </c>
      <c r="AB762" s="167">
        <f t="shared" si="171"/>
        <v>0</v>
      </c>
      <c r="AC762" s="195">
        <f t="shared" si="178"/>
        <v>0</v>
      </c>
      <c r="AD762" s="192">
        <f t="shared" si="172"/>
        <v>0</v>
      </c>
      <c r="AE762" s="192">
        <f t="shared" si="173"/>
        <v>0</v>
      </c>
      <c r="AF762" s="192">
        <f t="shared" si="174"/>
        <v>0</v>
      </c>
    </row>
    <row r="763" spans="1:32" x14ac:dyDescent="0.25">
      <c r="A763" s="198" t="b">
        <f t="shared" ref="A763:A802" si="179">IF(AND(B763&lt;&gt;0,C763&lt;&gt;0),IF(D763&lt;&gt;0,CONCATENATE(B763,"-",C763,"-",D763),CONCATENATE(B763,"-",C763)))</f>
        <v>0</v>
      </c>
      <c r="B763" s="204"/>
      <c r="C763" s="205"/>
      <c r="D763" s="205"/>
      <c r="E763" s="205"/>
      <c r="F763" s="205"/>
      <c r="G763" s="204"/>
      <c r="H763" s="127" t="str">
        <f t="shared" si="175"/>
        <v>Agr ungültig</v>
      </c>
      <c r="I763" s="127" t="str">
        <f t="shared" si="176"/>
        <v>Agr ungültig</v>
      </c>
      <c r="J763" s="205" t="str">
        <f t="shared" si="177"/>
        <v>Agr ungültig</v>
      </c>
      <c r="K763" s="197" t="str">
        <f>IF(D_SAV!$C763&lt;=2005,"ja","nein")</f>
        <v>ja</v>
      </c>
      <c r="L763" s="204" t="str">
        <f>IFERROR(VLOOKUP(D_SAV!$B763,A_Stammdaten!$I$6:$K$105,3,FALSE),"")</f>
        <v/>
      </c>
      <c r="M763" s="208"/>
      <c r="N763" s="208"/>
      <c r="O763" s="207"/>
      <c r="P763" s="207"/>
      <c r="Q763" s="207"/>
      <c r="R763" s="207"/>
      <c r="S763" s="194">
        <f>IF(V763=0,0,IF(A_Stammdaten!$B$12-$C763&lt;0,0,SUM(D_SAV!P763:Q763)-D_SAV!R763))</f>
        <v>0</v>
      </c>
      <c r="T763" s="207"/>
      <c r="U763" s="194">
        <f t="shared" ref="U763:U802" si="180">IF(OR(G763="Anlagen im Bau/geleistete Anzahlungen des Sachanlagevermögens",G763="geleistete Anzahlungen des immateriellen Vermögens"),S763,S763+T763)</f>
        <v>0</v>
      </c>
      <c r="V763" s="240">
        <f>IF(OR($B763=0,$C763=0,$J763=0,$J763="Agr ungültig"),0,IF($J763="keine","keine",IF(A_Stammdaten!$B$12-$C763&lt;0,0,MAX(0,$J763-(A_Stammdaten!$B$12-D_SAV!$C763)))))</f>
        <v>0</v>
      </c>
      <c r="W763" s="167">
        <f t="shared" ref="W763:W802" si="181">IF(G763="Anlagen im Bau/geleistete Anzahlungen des Sachanlagevermögens",0,S763+T763-X763)</f>
        <v>0</v>
      </c>
      <c r="X763" s="167">
        <f t="shared" ref="X763:X802" si="182">IF(V763=0,0,IF(V763="keine",S763+T763,(S763+T763)/V763*(V763-1)))</f>
        <v>0</v>
      </c>
      <c r="Y763" s="209">
        <v>1</v>
      </c>
      <c r="Z763" s="167">
        <f t="shared" ref="Z763:Z802" si="183">S763*Y763</f>
        <v>0</v>
      </c>
      <c r="AA763" s="167">
        <f t="shared" ref="AA763:AA802" si="184">W763*Y763</f>
        <v>0</v>
      </c>
      <c r="AB763" s="167">
        <f t="shared" ref="AB763:AB802" si="185">X763*Y763</f>
        <v>0</v>
      </c>
      <c r="AC763" s="195">
        <f t="shared" si="178"/>
        <v>0</v>
      </c>
      <c r="AD763" s="192">
        <f t="shared" ref="AD763:AD802" si="186">$AC763*Z763</f>
        <v>0</v>
      </c>
      <c r="AE763" s="192">
        <f t="shared" ref="AE763:AE802" si="187">$AC763*AA763</f>
        <v>0</v>
      </c>
      <c r="AF763" s="192">
        <f t="shared" ref="AF763:AF802" si="188">$AC763*AB763</f>
        <v>0</v>
      </c>
    </row>
    <row r="764" spans="1:32" x14ac:dyDescent="0.25">
      <c r="A764" s="196" t="b">
        <f t="shared" si="179"/>
        <v>0</v>
      </c>
      <c r="B764" s="201"/>
      <c r="C764" s="202"/>
      <c r="D764" s="202"/>
      <c r="E764" s="202"/>
      <c r="F764" s="202"/>
      <c r="G764" s="201"/>
      <c r="H764" s="127" t="str">
        <f t="shared" si="175"/>
        <v>Agr ungültig</v>
      </c>
      <c r="I764" s="127" t="str">
        <f t="shared" si="176"/>
        <v>Agr ungültig</v>
      </c>
      <c r="J764" s="202" t="str">
        <f t="shared" si="177"/>
        <v>Agr ungültig</v>
      </c>
      <c r="K764" s="197" t="str">
        <f>IF(D_SAV!$C764&lt;=2005,"ja","nein")</f>
        <v>ja</v>
      </c>
      <c r="L764" s="201" t="str">
        <f>IFERROR(VLOOKUP(D_SAV!$B764,A_Stammdaten!$I$6:$K$105,3,FALSE),"")</f>
        <v/>
      </c>
      <c r="M764" s="206"/>
      <c r="N764" s="206"/>
      <c r="O764" s="207"/>
      <c r="P764" s="207"/>
      <c r="Q764" s="207"/>
      <c r="R764" s="207"/>
      <c r="S764" s="194">
        <f>IF(V764=0,0,IF(A_Stammdaten!$B$12-$C764&lt;0,0,SUM(D_SAV!P764:Q764)-D_SAV!R764))</f>
        <v>0</v>
      </c>
      <c r="T764" s="207"/>
      <c r="U764" s="194">
        <f t="shared" si="180"/>
        <v>0</v>
      </c>
      <c r="V764" s="240">
        <f>IF(OR($B764=0,$C764=0,$J764=0,$J764="Agr ungültig"),0,IF($J764="keine","keine",IF(A_Stammdaten!$B$12-$C764&lt;0,0,MAX(0,$J764-(A_Stammdaten!$B$12-D_SAV!$C764)))))</f>
        <v>0</v>
      </c>
      <c r="W764" s="167">
        <f t="shared" si="181"/>
        <v>0</v>
      </c>
      <c r="X764" s="167">
        <f t="shared" si="182"/>
        <v>0</v>
      </c>
      <c r="Y764" s="209">
        <v>1</v>
      </c>
      <c r="Z764" s="167">
        <f t="shared" si="183"/>
        <v>0</v>
      </c>
      <c r="AA764" s="167">
        <f t="shared" si="184"/>
        <v>0</v>
      </c>
      <c r="AB764" s="167">
        <f t="shared" si="185"/>
        <v>0</v>
      </c>
      <c r="AC764" s="195">
        <f t="shared" si="178"/>
        <v>0</v>
      </c>
      <c r="AD764" s="192">
        <f t="shared" si="186"/>
        <v>0</v>
      </c>
      <c r="AE764" s="192">
        <f t="shared" si="187"/>
        <v>0</v>
      </c>
      <c r="AF764" s="192">
        <f t="shared" si="188"/>
        <v>0</v>
      </c>
    </row>
    <row r="765" spans="1:32" x14ac:dyDescent="0.25">
      <c r="A765" s="196" t="b">
        <f t="shared" si="179"/>
        <v>0</v>
      </c>
      <c r="B765" s="201"/>
      <c r="C765" s="202"/>
      <c r="D765" s="202"/>
      <c r="E765" s="202"/>
      <c r="F765" s="202"/>
      <c r="G765" s="201"/>
      <c r="H765" s="127" t="str">
        <f t="shared" si="175"/>
        <v>Agr ungültig</v>
      </c>
      <c r="I765" s="127" t="str">
        <f t="shared" si="176"/>
        <v>Agr ungültig</v>
      </c>
      <c r="J765" s="202" t="str">
        <f t="shared" si="177"/>
        <v>Agr ungültig</v>
      </c>
      <c r="K765" s="197" t="str">
        <f>IF(D_SAV!$C765&lt;=2005,"ja","nein")</f>
        <v>ja</v>
      </c>
      <c r="L765" s="201" t="str">
        <f>IFERROR(VLOOKUP(D_SAV!$B765,A_Stammdaten!$I$6:$K$105,3,FALSE),"")</f>
        <v/>
      </c>
      <c r="M765" s="206"/>
      <c r="N765" s="206"/>
      <c r="O765" s="207"/>
      <c r="P765" s="207"/>
      <c r="Q765" s="207"/>
      <c r="R765" s="207"/>
      <c r="S765" s="194">
        <f>IF(V765=0,0,IF(A_Stammdaten!$B$12-$C765&lt;0,0,SUM(D_SAV!P765:Q765)-D_SAV!R765))</f>
        <v>0</v>
      </c>
      <c r="T765" s="207"/>
      <c r="U765" s="194">
        <f t="shared" si="180"/>
        <v>0</v>
      </c>
      <c r="V765" s="240">
        <f>IF(OR($B765=0,$C765=0,$J765=0,$J765="Agr ungültig"),0,IF($J765="keine","keine",IF(A_Stammdaten!$B$12-$C765&lt;0,0,MAX(0,$J765-(A_Stammdaten!$B$12-D_SAV!$C765)))))</f>
        <v>0</v>
      </c>
      <c r="W765" s="167">
        <f t="shared" si="181"/>
        <v>0</v>
      </c>
      <c r="X765" s="167">
        <f t="shared" si="182"/>
        <v>0</v>
      </c>
      <c r="Y765" s="209">
        <v>1</v>
      </c>
      <c r="Z765" s="167">
        <f t="shared" si="183"/>
        <v>0</v>
      </c>
      <c r="AA765" s="167">
        <f t="shared" si="184"/>
        <v>0</v>
      </c>
      <c r="AB765" s="167">
        <f t="shared" si="185"/>
        <v>0</v>
      </c>
      <c r="AC765" s="195">
        <f t="shared" si="178"/>
        <v>0</v>
      </c>
      <c r="AD765" s="192">
        <f t="shared" si="186"/>
        <v>0</v>
      </c>
      <c r="AE765" s="192">
        <f t="shared" si="187"/>
        <v>0</v>
      </c>
      <c r="AF765" s="192">
        <f t="shared" si="188"/>
        <v>0</v>
      </c>
    </row>
    <row r="766" spans="1:32" x14ac:dyDescent="0.25">
      <c r="A766" s="198" t="b">
        <f t="shared" si="179"/>
        <v>0</v>
      </c>
      <c r="B766" s="204"/>
      <c r="C766" s="205"/>
      <c r="D766" s="205"/>
      <c r="E766" s="205"/>
      <c r="F766" s="205"/>
      <c r="G766" s="204"/>
      <c r="H766" s="127" t="str">
        <f t="shared" si="175"/>
        <v>Agr ungültig</v>
      </c>
      <c r="I766" s="127" t="str">
        <f t="shared" si="176"/>
        <v>Agr ungültig</v>
      </c>
      <c r="J766" s="205" t="str">
        <f t="shared" si="177"/>
        <v>Agr ungültig</v>
      </c>
      <c r="K766" s="197" t="str">
        <f>IF(D_SAV!$C766&lt;=2005,"ja","nein")</f>
        <v>ja</v>
      </c>
      <c r="L766" s="204" t="str">
        <f>IFERROR(VLOOKUP(D_SAV!$B766,A_Stammdaten!$I$6:$K$105,3,FALSE),"")</f>
        <v/>
      </c>
      <c r="M766" s="208"/>
      <c r="N766" s="208"/>
      <c r="O766" s="207"/>
      <c r="P766" s="207"/>
      <c r="Q766" s="207"/>
      <c r="R766" s="207"/>
      <c r="S766" s="194">
        <f>IF(V766=0,0,IF(A_Stammdaten!$B$12-$C766&lt;0,0,SUM(D_SAV!P766:Q766)-D_SAV!R766))</f>
        <v>0</v>
      </c>
      <c r="T766" s="207"/>
      <c r="U766" s="194">
        <f t="shared" si="180"/>
        <v>0</v>
      </c>
      <c r="V766" s="240">
        <f>IF(OR($B766=0,$C766=0,$J766=0,$J766="Agr ungültig"),0,IF($J766="keine","keine",IF(A_Stammdaten!$B$12-$C766&lt;0,0,MAX(0,$J766-(A_Stammdaten!$B$12-D_SAV!$C766)))))</f>
        <v>0</v>
      </c>
      <c r="W766" s="167">
        <f t="shared" si="181"/>
        <v>0</v>
      </c>
      <c r="X766" s="167">
        <f t="shared" si="182"/>
        <v>0</v>
      </c>
      <c r="Y766" s="209">
        <v>1</v>
      </c>
      <c r="Z766" s="167">
        <f t="shared" si="183"/>
        <v>0</v>
      </c>
      <c r="AA766" s="167">
        <f t="shared" si="184"/>
        <v>0</v>
      </c>
      <c r="AB766" s="167">
        <f t="shared" si="185"/>
        <v>0</v>
      </c>
      <c r="AC766" s="195">
        <f t="shared" si="178"/>
        <v>0</v>
      </c>
      <c r="AD766" s="192">
        <f t="shared" si="186"/>
        <v>0</v>
      </c>
      <c r="AE766" s="192">
        <f t="shared" si="187"/>
        <v>0</v>
      </c>
      <c r="AF766" s="192">
        <f t="shared" si="188"/>
        <v>0</v>
      </c>
    </row>
    <row r="767" spans="1:32" x14ac:dyDescent="0.25">
      <c r="A767" s="196" t="b">
        <f t="shared" si="179"/>
        <v>0</v>
      </c>
      <c r="B767" s="201"/>
      <c r="C767" s="202"/>
      <c r="D767" s="202"/>
      <c r="E767" s="202"/>
      <c r="F767" s="202"/>
      <c r="G767" s="201"/>
      <c r="H767" s="127" t="str">
        <f t="shared" si="175"/>
        <v>Agr ungültig</v>
      </c>
      <c r="I767" s="127" t="str">
        <f t="shared" si="176"/>
        <v>Agr ungültig</v>
      </c>
      <c r="J767" s="202" t="str">
        <f t="shared" si="177"/>
        <v>Agr ungültig</v>
      </c>
      <c r="K767" s="197" t="str">
        <f>IF(D_SAV!$C767&lt;=2005,"ja","nein")</f>
        <v>ja</v>
      </c>
      <c r="L767" s="201" t="str">
        <f>IFERROR(VLOOKUP(D_SAV!$B767,A_Stammdaten!$I$6:$K$105,3,FALSE),"")</f>
        <v/>
      </c>
      <c r="M767" s="206"/>
      <c r="N767" s="206"/>
      <c r="O767" s="207"/>
      <c r="P767" s="207"/>
      <c r="Q767" s="207"/>
      <c r="R767" s="207"/>
      <c r="S767" s="194">
        <f>IF(V767=0,0,IF(A_Stammdaten!$B$12-$C767&lt;0,0,SUM(D_SAV!P767:Q767)-D_SAV!R767))</f>
        <v>0</v>
      </c>
      <c r="T767" s="207"/>
      <c r="U767" s="194">
        <f t="shared" si="180"/>
        <v>0</v>
      </c>
      <c r="V767" s="240">
        <f>IF(OR($B767=0,$C767=0,$J767=0,$J767="Agr ungültig"),0,IF($J767="keine","keine",IF(A_Stammdaten!$B$12-$C767&lt;0,0,MAX(0,$J767-(A_Stammdaten!$B$12-D_SAV!$C767)))))</f>
        <v>0</v>
      </c>
      <c r="W767" s="167">
        <f t="shared" si="181"/>
        <v>0</v>
      </c>
      <c r="X767" s="167">
        <f t="shared" si="182"/>
        <v>0</v>
      </c>
      <c r="Y767" s="209">
        <v>1</v>
      </c>
      <c r="Z767" s="167">
        <f t="shared" si="183"/>
        <v>0</v>
      </c>
      <c r="AA767" s="167">
        <f t="shared" si="184"/>
        <v>0</v>
      </c>
      <c r="AB767" s="167">
        <f t="shared" si="185"/>
        <v>0</v>
      </c>
      <c r="AC767" s="195">
        <f t="shared" si="178"/>
        <v>0</v>
      </c>
      <c r="AD767" s="192">
        <f t="shared" si="186"/>
        <v>0</v>
      </c>
      <c r="AE767" s="192">
        <f t="shared" si="187"/>
        <v>0</v>
      </c>
      <c r="AF767" s="192">
        <f t="shared" si="188"/>
        <v>0</v>
      </c>
    </row>
    <row r="768" spans="1:32" x14ac:dyDescent="0.25">
      <c r="A768" s="196" t="b">
        <f t="shared" si="179"/>
        <v>0</v>
      </c>
      <c r="B768" s="201"/>
      <c r="C768" s="202"/>
      <c r="D768" s="202"/>
      <c r="E768" s="202"/>
      <c r="F768" s="202"/>
      <c r="G768" s="201"/>
      <c r="H768" s="127" t="str">
        <f t="shared" si="175"/>
        <v>Agr ungültig</v>
      </c>
      <c r="I768" s="127" t="str">
        <f t="shared" si="176"/>
        <v>Agr ungültig</v>
      </c>
      <c r="J768" s="202" t="str">
        <f t="shared" si="177"/>
        <v>Agr ungültig</v>
      </c>
      <c r="K768" s="197" t="str">
        <f>IF(D_SAV!$C768&lt;=2005,"ja","nein")</f>
        <v>ja</v>
      </c>
      <c r="L768" s="201" t="str">
        <f>IFERROR(VLOOKUP(D_SAV!$B768,A_Stammdaten!$I$6:$K$105,3,FALSE),"")</f>
        <v/>
      </c>
      <c r="M768" s="206"/>
      <c r="N768" s="206"/>
      <c r="O768" s="207"/>
      <c r="P768" s="207"/>
      <c r="Q768" s="207"/>
      <c r="R768" s="207"/>
      <c r="S768" s="194">
        <f>IF(V768=0,0,IF(A_Stammdaten!$B$12-$C768&lt;0,0,SUM(D_SAV!P768:Q768)-D_SAV!R768))</f>
        <v>0</v>
      </c>
      <c r="T768" s="207"/>
      <c r="U768" s="194">
        <f t="shared" si="180"/>
        <v>0</v>
      </c>
      <c r="V768" s="240">
        <f>IF(OR($B768=0,$C768=0,$J768=0,$J768="Agr ungültig"),0,IF($J768="keine","keine",IF(A_Stammdaten!$B$12-$C768&lt;0,0,MAX(0,$J768-(A_Stammdaten!$B$12-D_SAV!$C768)))))</f>
        <v>0</v>
      </c>
      <c r="W768" s="167">
        <f t="shared" si="181"/>
        <v>0</v>
      </c>
      <c r="X768" s="167">
        <f t="shared" si="182"/>
        <v>0</v>
      </c>
      <c r="Y768" s="209">
        <v>1</v>
      </c>
      <c r="Z768" s="167">
        <f t="shared" si="183"/>
        <v>0</v>
      </c>
      <c r="AA768" s="167">
        <f t="shared" si="184"/>
        <v>0</v>
      </c>
      <c r="AB768" s="167">
        <f t="shared" si="185"/>
        <v>0</v>
      </c>
      <c r="AC768" s="195">
        <f t="shared" si="178"/>
        <v>0</v>
      </c>
      <c r="AD768" s="192">
        <f t="shared" si="186"/>
        <v>0</v>
      </c>
      <c r="AE768" s="192">
        <f t="shared" si="187"/>
        <v>0</v>
      </c>
      <c r="AF768" s="192">
        <f t="shared" si="188"/>
        <v>0</v>
      </c>
    </row>
    <row r="769" spans="1:32" x14ac:dyDescent="0.25">
      <c r="A769" s="198" t="b">
        <f t="shared" si="179"/>
        <v>0</v>
      </c>
      <c r="B769" s="204"/>
      <c r="C769" s="205"/>
      <c r="D769" s="205"/>
      <c r="E769" s="205"/>
      <c r="F769" s="205"/>
      <c r="G769" s="204"/>
      <c r="H769" s="127" t="str">
        <f t="shared" si="175"/>
        <v>Agr ungültig</v>
      </c>
      <c r="I769" s="127" t="str">
        <f t="shared" si="176"/>
        <v>Agr ungültig</v>
      </c>
      <c r="J769" s="205" t="str">
        <f t="shared" si="177"/>
        <v>Agr ungültig</v>
      </c>
      <c r="K769" s="197" t="str">
        <f>IF(D_SAV!$C769&lt;=2005,"ja","nein")</f>
        <v>ja</v>
      </c>
      <c r="L769" s="204" t="str">
        <f>IFERROR(VLOOKUP(D_SAV!$B769,A_Stammdaten!$I$6:$K$105,3,FALSE),"")</f>
        <v/>
      </c>
      <c r="M769" s="208"/>
      <c r="N769" s="208"/>
      <c r="O769" s="207"/>
      <c r="P769" s="207"/>
      <c r="Q769" s="207"/>
      <c r="R769" s="207"/>
      <c r="S769" s="194">
        <f>IF(V769=0,0,IF(A_Stammdaten!$B$12-$C769&lt;0,0,SUM(D_SAV!P769:Q769)-D_SAV!R769))</f>
        <v>0</v>
      </c>
      <c r="T769" s="207"/>
      <c r="U769" s="194">
        <f t="shared" si="180"/>
        <v>0</v>
      </c>
      <c r="V769" s="240">
        <f>IF(OR($B769=0,$C769=0,$J769=0,$J769="Agr ungültig"),0,IF($J769="keine","keine",IF(A_Stammdaten!$B$12-$C769&lt;0,0,MAX(0,$J769-(A_Stammdaten!$B$12-D_SAV!$C769)))))</f>
        <v>0</v>
      </c>
      <c r="W769" s="167">
        <f t="shared" si="181"/>
        <v>0</v>
      </c>
      <c r="X769" s="167">
        <f t="shared" si="182"/>
        <v>0</v>
      </c>
      <c r="Y769" s="209">
        <v>1</v>
      </c>
      <c r="Z769" s="167">
        <f t="shared" si="183"/>
        <v>0</v>
      </c>
      <c r="AA769" s="167">
        <f t="shared" si="184"/>
        <v>0</v>
      </c>
      <c r="AB769" s="167">
        <f t="shared" si="185"/>
        <v>0</v>
      </c>
      <c r="AC769" s="195">
        <f t="shared" si="178"/>
        <v>0</v>
      </c>
      <c r="AD769" s="192">
        <f t="shared" si="186"/>
        <v>0</v>
      </c>
      <c r="AE769" s="192">
        <f t="shared" si="187"/>
        <v>0</v>
      </c>
      <c r="AF769" s="192">
        <f t="shared" si="188"/>
        <v>0</v>
      </c>
    </row>
    <row r="770" spans="1:32" x14ac:dyDescent="0.25">
      <c r="A770" s="196" t="b">
        <f t="shared" si="179"/>
        <v>0</v>
      </c>
      <c r="B770" s="201"/>
      <c r="C770" s="202"/>
      <c r="D770" s="202"/>
      <c r="E770" s="202"/>
      <c r="F770" s="202"/>
      <c r="G770" s="201"/>
      <c r="H770" s="127" t="str">
        <f t="shared" si="175"/>
        <v>Agr ungültig</v>
      </c>
      <c r="I770" s="127" t="str">
        <f t="shared" si="176"/>
        <v>Agr ungültig</v>
      </c>
      <c r="J770" s="202" t="str">
        <f t="shared" si="177"/>
        <v>Agr ungültig</v>
      </c>
      <c r="K770" s="197" t="str">
        <f>IF(D_SAV!$C770&lt;=2005,"ja","nein")</f>
        <v>ja</v>
      </c>
      <c r="L770" s="201" t="str">
        <f>IFERROR(VLOOKUP(D_SAV!$B770,A_Stammdaten!$I$6:$K$105,3,FALSE),"")</f>
        <v/>
      </c>
      <c r="M770" s="206"/>
      <c r="N770" s="206"/>
      <c r="O770" s="207"/>
      <c r="P770" s="207"/>
      <c r="Q770" s="207"/>
      <c r="R770" s="207"/>
      <c r="S770" s="194">
        <f>IF(V770=0,0,IF(A_Stammdaten!$B$12-$C770&lt;0,0,SUM(D_SAV!P770:Q770)-D_SAV!R770))</f>
        <v>0</v>
      </c>
      <c r="T770" s="207"/>
      <c r="U770" s="194">
        <f t="shared" si="180"/>
        <v>0</v>
      </c>
      <c r="V770" s="240">
        <f>IF(OR($B770=0,$C770=0,$J770=0,$J770="Agr ungültig"),0,IF($J770="keine","keine",IF(A_Stammdaten!$B$12-$C770&lt;0,0,MAX(0,$J770-(A_Stammdaten!$B$12-D_SAV!$C770)))))</f>
        <v>0</v>
      </c>
      <c r="W770" s="167">
        <f t="shared" si="181"/>
        <v>0</v>
      </c>
      <c r="X770" s="167">
        <f t="shared" si="182"/>
        <v>0</v>
      </c>
      <c r="Y770" s="209">
        <v>1</v>
      </c>
      <c r="Z770" s="167">
        <f t="shared" si="183"/>
        <v>0</v>
      </c>
      <c r="AA770" s="167">
        <f t="shared" si="184"/>
        <v>0</v>
      </c>
      <c r="AB770" s="167">
        <f t="shared" si="185"/>
        <v>0</v>
      </c>
      <c r="AC770" s="195">
        <f t="shared" si="178"/>
        <v>0</v>
      </c>
      <c r="AD770" s="192">
        <f t="shared" si="186"/>
        <v>0</v>
      </c>
      <c r="AE770" s="192">
        <f t="shared" si="187"/>
        <v>0</v>
      </c>
      <c r="AF770" s="192">
        <f t="shared" si="188"/>
        <v>0</v>
      </c>
    </row>
    <row r="771" spans="1:32" x14ac:dyDescent="0.25">
      <c r="A771" s="196" t="b">
        <f t="shared" si="179"/>
        <v>0</v>
      </c>
      <c r="B771" s="201"/>
      <c r="C771" s="202"/>
      <c r="D771" s="202"/>
      <c r="E771" s="202"/>
      <c r="F771" s="202"/>
      <c r="G771" s="201"/>
      <c r="H771" s="127" t="str">
        <f t="shared" si="175"/>
        <v>Agr ungültig</v>
      </c>
      <c r="I771" s="127" t="str">
        <f t="shared" si="176"/>
        <v>Agr ungültig</v>
      </c>
      <c r="J771" s="202" t="str">
        <f t="shared" si="177"/>
        <v>Agr ungültig</v>
      </c>
      <c r="K771" s="197" t="str">
        <f>IF(D_SAV!$C771&lt;=2005,"ja","nein")</f>
        <v>ja</v>
      </c>
      <c r="L771" s="201" t="str">
        <f>IFERROR(VLOOKUP(D_SAV!$B771,A_Stammdaten!$I$6:$K$105,3,FALSE),"")</f>
        <v/>
      </c>
      <c r="M771" s="206"/>
      <c r="N771" s="206"/>
      <c r="O771" s="207"/>
      <c r="P771" s="207"/>
      <c r="Q771" s="207"/>
      <c r="R771" s="207"/>
      <c r="S771" s="194">
        <f>IF(V771=0,0,IF(A_Stammdaten!$B$12-$C771&lt;0,0,SUM(D_SAV!P771:Q771)-D_SAV!R771))</f>
        <v>0</v>
      </c>
      <c r="T771" s="207"/>
      <c r="U771" s="194">
        <f t="shared" si="180"/>
        <v>0</v>
      </c>
      <c r="V771" s="240">
        <f>IF(OR($B771=0,$C771=0,$J771=0,$J771="Agr ungültig"),0,IF($J771="keine","keine",IF(A_Stammdaten!$B$12-$C771&lt;0,0,MAX(0,$J771-(A_Stammdaten!$B$12-D_SAV!$C771)))))</f>
        <v>0</v>
      </c>
      <c r="W771" s="167">
        <f t="shared" si="181"/>
        <v>0</v>
      </c>
      <c r="X771" s="167">
        <f t="shared" si="182"/>
        <v>0</v>
      </c>
      <c r="Y771" s="209">
        <v>1</v>
      </c>
      <c r="Z771" s="167">
        <f t="shared" si="183"/>
        <v>0</v>
      </c>
      <c r="AA771" s="167">
        <f t="shared" si="184"/>
        <v>0</v>
      </c>
      <c r="AB771" s="167">
        <f t="shared" si="185"/>
        <v>0</v>
      </c>
      <c r="AC771" s="195">
        <f t="shared" si="178"/>
        <v>0</v>
      </c>
      <c r="AD771" s="192">
        <f t="shared" si="186"/>
        <v>0</v>
      </c>
      <c r="AE771" s="192">
        <f t="shared" si="187"/>
        <v>0</v>
      </c>
      <c r="AF771" s="192">
        <f t="shared" si="188"/>
        <v>0</v>
      </c>
    </row>
    <row r="772" spans="1:32" x14ac:dyDescent="0.25">
      <c r="A772" s="198" t="b">
        <f t="shared" si="179"/>
        <v>0</v>
      </c>
      <c r="B772" s="204"/>
      <c r="C772" s="205"/>
      <c r="D772" s="205"/>
      <c r="E772" s="205"/>
      <c r="F772" s="205"/>
      <c r="G772" s="204"/>
      <c r="H772" s="127" t="str">
        <f t="shared" si="175"/>
        <v>Agr ungültig</v>
      </c>
      <c r="I772" s="127" t="str">
        <f t="shared" si="176"/>
        <v>Agr ungültig</v>
      </c>
      <c r="J772" s="205" t="str">
        <f t="shared" si="177"/>
        <v>Agr ungültig</v>
      </c>
      <c r="K772" s="197" t="str">
        <f>IF(D_SAV!$C772&lt;=2005,"ja","nein")</f>
        <v>ja</v>
      </c>
      <c r="L772" s="204" t="str">
        <f>IFERROR(VLOOKUP(D_SAV!$B772,A_Stammdaten!$I$6:$K$105,3,FALSE),"")</f>
        <v/>
      </c>
      <c r="M772" s="208"/>
      <c r="N772" s="208"/>
      <c r="O772" s="207"/>
      <c r="P772" s="207"/>
      <c r="Q772" s="207"/>
      <c r="R772" s="207"/>
      <c r="S772" s="194">
        <f>IF(V772=0,0,IF(A_Stammdaten!$B$12-$C772&lt;0,0,SUM(D_SAV!P772:Q772)-D_SAV!R772))</f>
        <v>0</v>
      </c>
      <c r="T772" s="207"/>
      <c r="U772" s="194">
        <f t="shared" si="180"/>
        <v>0</v>
      </c>
      <c r="V772" s="240">
        <f>IF(OR($B772=0,$C772=0,$J772=0,$J772="Agr ungültig"),0,IF($J772="keine","keine",IF(A_Stammdaten!$B$12-$C772&lt;0,0,MAX(0,$J772-(A_Stammdaten!$B$12-D_SAV!$C772)))))</f>
        <v>0</v>
      </c>
      <c r="W772" s="167">
        <f t="shared" si="181"/>
        <v>0</v>
      </c>
      <c r="X772" s="167">
        <f t="shared" si="182"/>
        <v>0</v>
      </c>
      <c r="Y772" s="209">
        <v>1</v>
      </c>
      <c r="Z772" s="167">
        <f t="shared" si="183"/>
        <v>0</v>
      </c>
      <c r="AA772" s="167">
        <f t="shared" si="184"/>
        <v>0</v>
      </c>
      <c r="AB772" s="167">
        <f t="shared" si="185"/>
        <v>0</v>
      </c>
      <c r="AC772" s="195">
        <f t="shared" si="178"/>
        <v>0</v>
      </c>
      <c r="AD772" s="192">
        <f t="shared" si="186"/>
        <v>0</v>
      </c>
      <c r="AE772" s="192">
        <f t="shared" si="187"/>
        <v>0</v>
      </c>
      <c r="AF772" s="192">
        <f t="shared" si="188"/>
        <v>0</v>
      </c>
    </row>
    <row r="773" spans="1:32" x14ac:dyDescent="0.25">
      <c r="A773" s="196" t="b">
        <f t="shared" si="179"/>
        <v>0</v>
      </c>
      <c r="B773" s="201"/>
      <c r="C773" s="202"/>
      <c r="D773" s="202"/>
      <c r="E773" s="202"/>
      <c r="F773" s="202"/>
      <c r="G773" s="201"/>
      <c r="H773" s="127" t="str">
        <f t="shared" si="175"/>
        <v>Agr ungültig</v>
      </c>
      <c r="I773" s="127" t="str">
        <f t="shared" si="176"/>
        <v>Agr ungültig</v>
      </c>
      <c r="J773" s="202" t="str">
        <f t="shared" si="177"/>
        <v>Agr ungültig</v>
      </c>
      <c r="K773" s="197" t="str">
        <f>IF(D_SAV!$C773&lt;=2005,"ja","nein")</f>
        <v>ja</v>
      </c>
      <c r="L773" s="201" t="str">
        <f>IFERROR(VLOOKUP(D_SAV!$B773,A_Stammdaten!$I$6:$K$105,3,FALSE),"")</f>
        <v/>
      </c>
      <c r="M773" s="206"/>
      <c r="N773" s="206"/>
      <c r="O773" s="207"/>
      <c r="P773" s="207"/>
      <c r="Q773" s="207"/>
      <c r="R773" s="207"/>
      <c r="S773" s="194">
        <f>IF(V773=0,0,IF(A_Stammdaten!$B$12-$C773&lt;0,0,SUM(D_SAV!P773:Q773)-D_SAV!R773))</f>
        <v>0</v>
      </c>
      <c r="T773" s="207"/>
      <c r="U773" s="194">
        <f t="shared" si="180"/>
        <v>0</v>
      </c>
      <c r="V773" s="240">
        <f>IF(OR($B773=0,$C773=0,$J773=0,$J773="Agr ungültig"),0,IF($J773="keine","keine",IF(A_Stammdaten!$B$12-$C773&lt;0,0,MAX(0,$J773-(A_Stammdaten!$B$12-D_SAV!$C773)))))</f>
        <v>0</v>
      </c>
      <c r="W773" s="167">
        <f t="shared" si="181"/>
        <v>0</v>
      </c>
      <c r="X773" s="167">
        <f t="shared" si="182"/>
        <v>0</v>
      </c>
      <c r="Y773" s="209">
        <v>1</v>
      </c>
      <c r="Z773" s="167">
        <f t="shared" si="183"/>
        <v>0</v>
      </c>
      <c r="AA773" s="167">
        <f t="shared" si="184"/>
        <v>0</v>
      </c>
      <c r="AB773" s="167">
        <f t="shared" si="185"/>
        <v>0</v>
      </c>
      <c r="AC773" s="195">
        <f t="shared" si="178"/>
        <v>0</v>
      </c>
      <c r="AD773" s="192">
        <f t="shared" si="186"/>
        <v>0</v>
      </c>
      <c r="AE773" s="192">
        <f t="shared" si="187"/>
        <v>0</v>
      </c>
      <c r="AF773" s="192">
        <f t="shared" si="188"/>
        <v>0</v>
      </c>
    </row>
    <row r="774" spans="1:32" x14ac:dyDescent="0.25">
      <c r="A774" s="196" t="b">
        <f t="shared" si="179"/>
        <v>0</v>
      </c>
      <c r="B774" s="201"/>
      <c r="C774" s="202"/>
      <c r="D774" s="202"/>
      <c r="E774" s="202"/>
      <c r="F774" s="202"/>
      <c r="G774" s="201"/>
      <c r="H774" s="127" t="str">
        <f t="shared" si="175"/>
        <v>Agr ungültig</v>
      </c>
      <c r="I774" s="127" t="str">
        <f t="shared" si="176"/>
        <v>Agr ungültig</v>
      </c>
      <c r="J774" s="202" t="str">
        <f t="shared" si="177"/>
        <v>Agr ungültig</v>
      </c>
      <c r="K774" s="197" t="str">
        <f>IF(D_SAV!$C774&lt;=2005,"ja","nein")</f>
        <v>ja</v>
      </c>
      <c r="L774" s="201" t="str">
        <f>IFERROR(VLOOKUP(D_SAV!$B774,A_Stammdaten!$I$6:$K$105,3,FALSE),"")</f>
        <v/>
      </c>
      <c r="M774" s="206"/>
      <c r="N774" s="206"/>
      <c r="O774" s="207"/>
      <c r="P774" s="207"/>
      <c r="Q774" s="207"/>
      <c r="R774" s="207"/>
      <c r="S774" s="194">
        <f>IF(V774=0,0,IF(A_Stammdaten!$B$12-$C774&lt;0,0,SUM(D_SAV!P774:Q774)-D_SAV!R774))</f>
        <v>0</v>
      </c>
      <c r="T774" s="207"/>
      <c r="U774" s="194">
        <f t="shared" si="180"/>
        <v>0</v>
      </c>
      <c r="V774" s="240">
        <f>IF(OR($B774=0,$C774=0,$J774=0,$J774="Agr ungültig"),0,IF($J774="keine","keine",IF(A_Stammdaten!$B$12-$C774&lt;0,0,MAX(0,$J774-(A_Stammdaten!$B$12-D_SAV!$C774)))))</f>
        <v>0</v>
      </c>
      <c r="W774" s="167">
        <f t="shared" si="181"/>
        <v>0</v>
      </c>
      <c r="X774" s="167">
        <f t="shared" si="182"/>
        <v>0</v>
      </c>
      <c r="Y774" s="209">
        <v>1</v>
      </c>
      <c r="Z774" s="167">
        <f t="shared" si="183"/>
        <v>0</v>
      </c>
      <c r="AA774" s="167">
        <f t="shared" si="184"/>
        <v>0</v>
      </c>
      <c r="AB774" s="167">
        <f t="shared" si="185"/>
        <v>0</v>
      </c>
      <c r="AC774" s="195">
        <f t="shared" si="178"/>
        <v>0</v>
      </c>
      <c r="AD774" s="192">
        <f t="shared" si="186"/>
        <v>0</v>
      </c>
      <c r="AE774" s="192">
        <f t="shared" si="187"/>
        <v>0</v>
      </c>
      <c r="AF774" s="192">
        <f t="shared" si="188"/>
        <v>0</v>
      </c>
    </row>
    <row r="775" spans="1:32" x14ac:dyDescent="0.25">
      <c r="A775" s="198" t="b">
        <f t="shared" si="179"/>
        <v>0</v>
      </c>
      <c r="B775" s="204"/>
      <c r="C775" s="205"/>
      <c r="D775" s="205"/>
      <c r="E775" s="205"/>
      <c r="F775" s="205"/>
      <c r="G775" s="204"/>
      <c r="H775" s="127" t="str">
        <f t="shared" si="175"/>
        <v>Agr ungültig</v>
      </c>
      <c r="I775" s="127" t="str">
        <f t="shared" si="176"/>
        <v>Agr ungültig</v>
      </c>
      <c r="J775" s="205" t="str">
        <f t="shared" si="177"/>
        <v>Agr ungültig</v>
      </c>
      <c r="K775" s="197" t="str">
        <f>IF(D_SAV!$C775&lt;=2005,"ja","nein")</f>
        <v>ja</v>
      </c>
      <c r="L775" s="204" t="str">
        <f>IFERROR(VLOOKUP(D_SAV!$B775,A_Stammdaten!$I$6:$K$105,3,FALSE),"")</f>
        <v/>
      </c>
      <c r="M775" s="208"/>
      <c r="N775" s="208"/>
      <c r="O775" s="207"/>
      <c r="P775" s="207"/>
      <c r="Q775" s="207"/>
      <c r="R775" s="207"/>
      <c r="S775" s="194">
        <f>IF(V775=0,0,IF(A_Stammdaten!$B$12-$C775&lt;0,0,SUM(D_SAV!P775:Q775)-D_SAV!R775))</f>
        <v>0</v>
      </c>
      <c r="T775" s="207"/>
      <c r="U775" s="194">
        <f t="shared" si="180"/>
        <v>0</v>
      </c>
      <c r="V775" s="240">
        <f>IF(OR($B775=0,$C775=0,$J775=0,$J775="Agr ungültig"),0,IF($J775="keine","keine",IF(A_Stammdaten!$B$12-$C775&lt;0,0,MAX(0,$J775-(A_Stammdaten!$B$12-D_SAV!$C775)))))</f>
        <v>0</v>
      </c>
      <c r="W775" s="167">
        <f t="shared" si="181"/>
        <v>0</v>
      </c>
      <c r="X775" s="167">
        <f t="shared" si="182"/>
        <v>0</v>
      </c>
      <c r="Y775" s="209">
        <v>1</v>
      </c>
      <c r="Z775" s="167">
        <f t="shared" si="183"/>
        <v>0</v>
      </c>
      <c r="AA775" s="167">
        <f t="shared" si="184"/>
        <v>0</v>
      </c>
      <c r="AB775" s="167">
        <f t="shared" si="185"/>
        <v>0</v>
      </c>
      <c r="AC775" s="195">
        <f t="shared" si="178"/>
        <v>0</v>
      </c>
      <c r="AD775" s="192">
        <f t="shared" si="186"/>
        <v>0</v>
      </c>
      <c r="AE775" s="192">
        <f t="shared" si="187"/>
        <v>0</v>
      </c>
      <c r="AF775" s="192">
        <f t="shared" si="188"/>
        <v>0</v>
      </c>
    </row>
    <row r="776" spans="1:32" x14ac:dyDescent="0.25">
      <c r="A776" s="196" t="b">
        <f t="shared" si="179"/>
        <v>0</v>
      </c>
      <c r="B776" s="201"/>
      <c r="C776" s="202"/>
      <c r="D776" s="202"/>
      <c r="E776" s="202"/>
      <c r="F776" s="202"/>
      <c r="G776" s="201"/>
      <c r="H776" s="127" t="str">
        <f t="shared" si="175"/>
        <v>Agr ungültig</v>
      </c>
      <c r="I776" s="127" t="str">
        <f t="shared" si="176"/>
        <v>Agr ungültig</v>
      </c>
      <c r="J776" s="202" t="str">
        <f t="shared" si="177"/>
        <v>Agr ungültig</v>
      </c>
      <c r="K776" s="197" t="str">
        <f>IF(D_SAV!$C776&lt;=2005,"ja","nein")</f>
        <v>ja</v>
      </c>
      <c r="L776" s="201" t="str">
        <f>IFERROR(VLOOKUP(D_SAV!$B776,A_Stammdaten!$I$6:$K$105,3,FALSE),"")</f>
        <v/>
      </c>
      <c r="M776" s="206"/>
      <c r="N776" s="206"/>
      <c r="O776" s="207"/>
      <c r="P776" s="207"/>
      <c r="Q776" s="207"/>
      <c r="R776" s="207"/>
      <c r="S776" s="194">
        <f>IF(V776=0,0,IF(A_Stammdaten!$B$12-$C776&lt;0,0,SUM(D_SAV!P776:Q776)-D_SAV!R776))</f>
        <v>0</v>
      </c>
      <c r="T776" s="207"/>
      <c r="U776" s="194">
        <f t="shared" si="180"/>
        <v>0</v>
      </c>
      <c r="V776" s="240">
        <f>IF(OR($B776=0,$C776=0,$J776=0,$J776="Agr ungültig"),0,IF($J776="keine","keine",IF(A_Stammdaten!$B$12-$C776&lt;0,0,MAX(0,$J776-(A_Stammdaten!$B$12-D_SAV!$C776)))))</f>
        <v>0</v>
      </c>
      <c r="W776" s="167">
        <f t="shared" si="181"/>
        <v>0</v>
      </c>
      <c r="X776" s="167">
        <f t="shared" si="182"/>
        <v>0</v>
      </c>
      <c r="Y776" s="209">
        <v>1</v>
      </c>
      <c r="Z776" s="167">
        <f t="shared" si="183"/>
        <v>0</v>
      </c>
      <c r="AA776" s="167">
        <f t="shared" si="184"/>
        <v>0</v>
      </c>
      <c r="AB776" s="167">
        <f t="shared" si="185"/>
        <v>0</v>
      </c>
      <c r="AC776" s="195">
        <f t="shared" si="178"/>
        <v>0</v>
      </c>
      <c r="AD776" s="192">
        <f t="shared" si="186"/>
        <v>0</v>
      </c>
      <c r="AE776" s="192">
        <f t="shared" si="187"/>
        <v>0</v>
      </c>
      <c r="AF776" s="192">
        <f t="shared" si="188"/>
        <v>0</v>
      </c>
    </row>
    <row r="777" spans="1:32" x14ac:dyDescent="0.25">
      <c r="A777" s="196" t="b">
        <f t="shared" si="179"/>
        <v>0</v>
      </c>
      <c r="B777" s="201"/>
      <c r="C777" s="202"/>
      <c r="D777" s="202"/>
      <c r="E777" s="202"/>
      <c r="F777" s="202"/>
      <c r="G777" s="201"/>
      <c r="H777" s="127" t="str">
        <f t="shared" si="175"/>
        <v>Agr ungültig</v>
      </c>
      <c r="I777" s="127" t="str">
        <f t="shared" si="176"/>
        <v>Agr ungültig</v>
      </c>
      <c r="J777" s="202" t="str">
        <f t="shared" si="177"/>
        <v>Agr ungültig</v>
      </c>
      <c r="K777" s="197" t="str">
        <f>IF(D_SAV!$C777&lt;=2005,"ja","nein")</f>
        <v>ja</v>
      </c>
      <c r="L777" s="201" t="str">
        <f>IFERROR(VLOOKUP(D_SAV!$B777,A_Stammdaten!$I$6:$K$105,3,FALSE),"")</f>
        <v/>
      </c>
      <c r="M777" s="206"/>
      <c r="N777" s="206"/>
      <c r="O777" s="207"/>
      <c r="P777" s="207"/>
      <c r="Q777" s="207"/>
      <c r="R777" s="207"/>
      <c r="S777" s="194">
        <f>IF(V777=0,0,IF(A_Stammdaten!$B$12-$C777&lt;0,0,SUM(D_SAV!P777:Q777)-D_SAV!R777))</f>
        <v>0</v>
      </c>
      <c r="T777" s="207"/>
      <c r="U777" s="194">
        <f t="shared" si="180"/>
        <v>0</v>
      </c>
      <c r="V777" s="240">
        <f>IF(OR($B777=0,$C777=0,$J777=0,$J777="Agr ungültig"),0,IF($J777="keine","keine",IF(A_Stammdaten!$B$12-$C777&lt;0,0,MAX(0,$J777-(A_Stammdaten!$B$12-D_SAV!$C777)))))</f>
        <v>0</v>
      </c>
      <c r="W777" s="167">
        <f t="shared" si="181"/>
        <v>0</v>
      </c>
      <c r="X777" s="167">
        <f t="shared" si="182"/>
        <v>0</v>
      </c>
      <c r="Y777" s="209">
        <v>1</v>
      </c>
      <c r="Z777" s="167">
        <f t="shared" si="183"/>
        <v>0</v>
      </c>
      <c r="AA777" s="167">
        <f t="shared" si="184"/>
        <v>0</v>
      </c>
      <c r="AB777" s="167">
        <f t="shared" si="185"/>
        <v>0</v>
      </c>
      <c r="AC777" s="195">
        <f t="shared" si="178"/>
        <v>0</v>
      </c>
      <c r="AD777" s="192">
        <f t="shared" si="186"/>
        <v>0</v>
      </c>
      <c r="AE777" s="192">
        <f t="shared" si="187"/>
        <v>0</v>
      </c>
      <c r="AF777" s="192">
        <f t="shared" si="188"/>
        <v>0</v>
      </c>
    </row>
    <row r="778" spans="1:32" x14ac:dyDescent="0.25">
      <c r="A778" s="198" t="b">
        <f t="shared" si="179"/>
        <v>0</v>
      </c>
      <c r="B778" s="204"/>
      <c r="C778" s="205"/>
      <c r="D778" s="205"/>
      <c r="E778" s="205"/>
      <c r="F778" s="205"/>
      <c r="G778" s="204"/>
      <c r="H778" s="127" t="str">
        <f t="shared" si="175"/>
        <v>Agr ungültig</v>
      </c>
      <c r="I778" s="127" t="str">
        <f t="shared" si="176"/>
        <v>Agr ungültig</v>
      </c>
      <c r="J778" s="205" t="str">
        <f t="shared" si="177"/>
        <v>Agr ungültig</v>
      </c>
      <c r="K778" s="197" t="str">
        <f>IF(D_SAV!$C778&lt;=2005,"ja","nein")</f>
        <v>ja</v>
      </c>
      <c r="L778" s="204" t="str">
        <f>IFERROR(VLOOKUP(D_SAV!$B778,A_Stammdaten!$I$6:$K$105,3,FALSE),"")</f>
        <v/>
      </c>
      <c r="M778" s="208"/>
      <c r="N778" s="208"/>
      <c r="O778" s="207"/>
      <c r="P778" s="207"/>
      <c r="Q778" s="207"/>
      <c r="R778" s="207"/>
      <c r="S778" s="194">
        <f>IF(V778=0,0,IF(A_Stammdaten!$B$12-$C778&lt;0,0,SUM(D_SAV!P778:Q778)-D_SAV!R778))</f>
        <v>0</v>
      </c>
      <c r="T778" s="207"/>
      <c r="U778" s="194">
        <f t="shared" si="180"/>
        <v>0</v>
      </c>
      <c r="V778" s="240">
        <f>IF(OR($B778=0,$C778=0,$J778=0,$J778="Agr ungültig"),0,IF($J778="keine","keine",IF(A_Stammdaten!$B$12-$C778&lt;0,0,MAX(0,$J778-(A_Stammdaten!$B$12-D_SAV!$C778)))))</f>
        <v>0</v>
      </c>
      <c r="W778" s="167">
        <f t="shared" si="181"/>
        <v>0</v>
      </c>
      <c r="X778" s="167">
        <f t="shared" si="182"/>
        <v>0</v>
      </c>
      <c r="Y778" s="209">
        <v>1</v>
      </c>
      <c r="Z778" s="167">
        <f t="shared" si="183"/>
        <v>0</v>
      </c>
      <c r="AA778" s="167">
        <f t="shared" si="184"/>
        <v>0</v>
      </c>
      <c r="AB778" s="167">
        <f t="shared" si="185"/>
        <v>0</v>
      </c>
      <c r="AC778" s="195">
        <f t="shared" si="178"/>
        <v>0</v>
      </c>
      <c r="AD778" s="192">
        <f t="shared" si="186"/>
        <v>0</v>
      </c>
      <c r="AE778" s="192">
        <f t="shared" si="187"/>
        <v>0</v>
      </c>
      <c r="AF778" s="192">
        <f t="shared" si="188"/>
        <v>0</v>
      </c>
    </row>
    <row r="779" spans="1:32" x14ac:dyDescent="0.25">
      <c r="A779" s="196" t="b">
        <f t="shared" si="179"/>
        <v>0</v>
      </c>
      <c r="B779" s="201"/>
      <c r="C779" s="202"/>
      <c r="D779" s="202"/>
      <c r="E779" s="202"/>
      <c r="F779" s="202"/>
      <c r="G779" s="201"/>
      <c r="H779" s="127" t="str">
        <f t="shared" si="175"/>
        <v>Agr ungültig</v>
      </c>
      <c r="I779" s="127" t="str">
        <f t="shared" si="176"/>
        <v>Agr ungültig</v>
      </c>
      <c r="J779" s="202" t="str">
        <f t="shared" si="177"/>
        <v>Agr ungültig</v>
      </c>
      <c r="K779" s="197" t="str">
        <f>IF(D_SAV!$C779&lt;=2005,"ja","nein")</f>
        <v>ja</v>
      </c>
      <c r="L779" s="201" t="str">
        <f>IFERROR(VLOOKUP(D_SAV!$B779,A_Stammdaten!$I$6:$K$105,3,FALSE),"")</f>
        <v/>
      </c>
      <c r="M779" s="206"/>
      <c r="N779" s="206"/>
      <c r="O779" s="207"/>
      <c r="P779" s="207"/>
      <c r="Q779" s="207"/>
      <c r="R779" s="207"/>
      <c r="S779" s="194">
        <f>IF(V779=0,0,IF(A_Stammdaten!$B$12-$C779&lt;0,0,SUM(D_SAV!P779:Q779)-D_SAV!R779))</f>
        <v>0</v>
      </c>
      <c r="T779" s="207"/>
      <c r="U779" s="194">
        <f t="shared" si="180"/>
        <v>0</v>
      </c>
      <c r="V779" s="240">
        <f>IF(OR($B779=0,$C779=0,$J779=0,$J779="Agr ungültig"),0,IF($J779="keine","keine",IF(A_Stammdaten!$B$12-$C779&lt;0,0,MAX(0,$J779-(A_Stammdaten!$B$12-D_SAV!$C779)))))</f>
        <v>0</v>
      </c>
      <c r="W779" s="167">
        <f t="shared" si="181"/>
        <v>0</v>
      </c>
      <c r="X779" s="167">
        <f t="shared" si="182"/>
        <v>0</v>
      </c>
      <c r="Y779" s="209">
        <v>1</v>
      </c>
      <c r="Z779" s="167">
        <f t="shared" si="183"/>
        <v>0</v>
      </c>
      <c r="AA779" s="167">
        <f t="shared" si="184"/>
        <v>0</v>
      </c>
      <c r="AB779" s="167">
        <f t="shared" si="185"/>
        <v>0</v>
      </c>
      <c r="AC779" s="195">
        <f t="shared" si="178"/>
        <v>0</v>
      </c>
      <c r="AD779" s="192">
        <f t="shared" si="186"/>
        <v>0</v>
      </c>
      <c r="AE779" s="192">
        <f t="shared" si="187"/>
        <v>0</v>
      </c>
      <c r="AF779" s="192">
        <f t="shared" si="188"/>
        <v>0</v>
      </c>
    </row>
    <row r="780" spans="1:32" x14ac:dyDescent="0.25">
      <c r="A780" s="196" t="b">
        <f t="shared" si="179"/>
        <v>0</v>
      </c>
      <c r="B780" s="201"/>
      <c r="C780" s="202"/>
      <c r="D780" s="202"/>
      <c r="E780" s="202"/>
      <c r="F780" s="202"/>
      <c r="G780" s="201"/>
      <c r="H780" s="127" t="str">
        <f t="shared" si="175"/>
        <v>Agr ungültig</v>
      </c>
      <c r="I780" s="127" t="str">
        <f t="shared" si="176"/>
        <v>Agr ungültig</v>
      </c>
      <c r="J780" s="202" t="str">
        <f t="shared" si="177"/>
        <v>Agr ungültig</v>
      </c>
      <c r="K780" s="197" t="str">
        <f>IF(D_SAV!$C780&lt;=2005,"ja","nein")</f>
        <v>ja</v>
      </c>
      <c r="L780" s="201" t="str">
        <f>IFERROR(VLOOKUP(D_SAV!$B780,A_Stammdaten!$I$6:$K$105,3,FALSE),"")</f>
        <v/>
      </c>
      <c r="M780" s="206"/>
      <c r="N780" s="206"/>
      <c r="O780" s="207"/>
      <c r="P780" s="207"/>
      <c r="Q780" s="207"/>
      <c r="R780" s="207"/>
      <c r="S780" s="194">
        <f>IF(V780=0,0,IF(A_Stammdaten!$B$12-$C780&lt;0,0,SUM(D_SAV!P780:Q780)-D_SAV!R780))</f>
        <v>0</v>
      </c>
      <c r="T780" s="207"/>
      <c r="U780" s="194">
        <f t="shared" si="180"/>
        <v>0</v>
      </c>
      <c r="V780" s="240">
        <f>IF(OR($B780=0,$C780=0,$J780=0,$J780="Agr ungültig"),0,IF($J780="keine","keine",IF(A_Stammdaten!$B$12-$C780&lt;0,0,MAX(0,$J780-(A_Stammdaten!$B$12-D_SAV!$C780)))))</f>
        <v>0</v>
      </c>
      <c r="W780" s="167">
        <f t="shared" si="181"/>
        <v>0</v>
      </c>
      <c r="X780" s="167">
        <f t="shared" si="182"/>
        <v>0</v>
      </c>
      <c r="Y780" s="209">
        <v>1</v>
      </c>
      <c r="Z780" s="167">
        <f t="shared" si="183"/>
        <v>0</v>
      </c>
      <c r="AA780" s="167">
        <f t="shared" si="184"/>
        <v>0</v>
      </c>
      <c r="AB780" s="167">
        <f t="shared" si="185"/>
        <v>0</v>
      </c>
      <c r="AC780" s="195">
        <f t="shared" si="178"/>
        <v>0</v>
      </c>
      <c r="AD780" s="192">
        <f t="shared" si="186"/>
        <v>0</v>
      </c>
      <c r="AE780" s="192">
        <f t="shared" si="187"/>
        <v>0</v>
      </c>
      <c r="AF780" s="192">
        <f t="shared" si="188"/>
        <v>0</v>
      </c>
    </row>
    <row r="781" spans="1:32" x14ac:dyDescent="0.25">
      <c r="A781" s="198" t="b">
        <f t="shared" si="179"/>
        <v>0</v>
      </c>
      <c r="B781" s="204"/>
      <c r="C781" s="205"/>
      <c r="D781" s="205"/>
      <c r="E781" s="205"/>
      <c r="F781" s="205"/>
      <c r="G781" s="204"/>
      <c r="H781" s="127" t="str">
        <f t="shared" si="175"/>
        <v>Agr ungültig</v>
      </c>
      <c r="I781" s="127" t="str">
        <f t="shared" si="176"/>
        <v>Agr ungültig</v>
      </c>
      <c r="J781" s="205" t="str">
        <f t="shared" si="177"/>
        <v>Agr ungültig</v>
      </c>
      <c r="K781" s="197" t="str">
        <f>IF(D_SAV!$C781&lt;=2005,"ja","nein")</f>
        <v>ja</v>
      </c>
      <c r="L781" s="204" t="str">
        <f>IFERROR(VLOOKUP(D_SAV!$B781,A_Stammdaten!$I$6:$K$105,3,FALSE),"")</f>
        <v/>
      </c>
      <c r="M781" s="208"/>
      <c r="N781" s="208"/>
      <c r="O781" s="207"/>
      <c r="P781" s="207"/>
      <c r="Q781" s="207"/>
      <c r="R781" s="207"/>
      <c r="S781" s="194">
        <f>IF(V781=0,0,IF(A_Stammdaten!$B$12-$C781&lt;0,0,SUM(D_SAV!P781:Q781)-D_SAV!R781))</f>
        <v>0</v>
      </c>
      <c r="T781" s="207"/>
      <c r="U781" s="194">
        <f t="shared" si="180"/>
        <v>0</v>
      </c>
      <c r="V781" s="240">
        <f>IF(OR($B781=0,$C781=0,$J781=0,$J781="Agr ungültig"),0,IF($J781="keine","keine",IF(A_Stammdaten!$B$12-$C781&lt;0,0,MAX(0,$J781-(A_Stammdaten!$B$12-D_SAV!$C781)))))</f>
        <v>0</v>
      </c>
      <c r="W781" s="167">
        <f t="shared" si="181"/>
        <v>0</v>
      </c>
      <c r="X781" s="167">
        <f t="shared" si="182"/>
        <v>0</v>
      </c>
      <c r="Y781" s="209">
        <v>1</v>
      </c>
      <c r="Z781" s="167">
        <f t="shared" si="183"/>
        <v>0</v>
      </c>
      <c r="AA781" s="167">
        <f t="shared" si="184"/>
        <v>0</v>
      </c>
      <c r="AB781" s="167">
        <f t="shared" si="185"/>
        <v>0</v>
      </c>
      <c r="AC781" s="195">
        <f t="shared" si="178"/>
        <v>0</v>
      </c>
      <c r="AD781" s="192">
        <f t="shared" si="186"/>
        <v>0</v>
      </c>
      <c r="AE781" s="192">
        <f t="shared" si="187"/>
        <v>0</v>
      </c>
      <c r="AF781" s="192">
        <f t="shared" si="188"/>
        <v>0</v>
      </c>
    </row>
    <row r="782" spans="1:32" x14ac:dyDescent="0.25">
      <c r="A782" s="196" t="b">
        <f t="shared" si="179"/>
        <v>0</v>
      </c>
      <c r="B782" s="201"/>
      <c r="C782" s="202"/>
      <c r="D782" s="202"/>
      <c r="E782" s="202"/>
      <c r="F782" s="202"/>
      <c r="G782" s="201"/>
      <c r="H782" s="127" t="str">
        <f t="shared" si="175"/>
        <v>Agr ungültig</v>
      </c>
      <c r="I782" s="127" t="str">
        <f t="shared" si="176"/>
        <v>Agr ungültig</v>
      </c>
      <c r="J782" s="202" t="str">
        <f t="shared" si="177"/>
        <v>Agr ungültig</v>
      </c>
      <c r="K782" s="197" t="str">
        <f>IF(D_SAV!$C782&lt;=2005,"ja","nein")</f>
        <v>ja</v>
      </c>
      <c r="L782" s="201" t="str">
        <f>IFERROR(VLOOKUP(D_SAV!$B782,A_Stammdaten!$I$6:$K$105,3,FALSE),"")</f>
        <v/>
      </c>
      <c r="M782" s="206"/>
      <c r="N782" s="206"/>
      <c r="O782" s="207"/>
      <c r="P782" s="207"/>
      <c r="Q782" s="207"/>
      <c r="R782" s="207"/>
      <c r="S782" s="194">
        <f>IF(V782=0,0,IF(A_Stammdaten!$B$12-$C782&lt;0,0,SUM(D_SAV!P782:Q782)-D_SAV!R782))</f>
        <v>0</v>
      </c>
      <c r="T782" s="207"/>
      <c r="U782" s="194">
        <f t="shared" si="180"/>
        <v>0</v>
      </c>
      <c r="V782" s="240">
        <f>IF(OR($B782=0,$C782=0,$J782=0,$J782="Agr ungültig"),0,IF($J782="keine","keine",IF(A_Stammdaten!$B$12-$C782&lt;0,0,MAX(0,$J782-(A_Stammdaten!$B$12-D_SAV!$C782)))))</f>
        <v>0</v>
      </c>
      <c r="W782" s="167">
        <f t="shared" si="181"/>
        <v>0</v>
      </c>
      <c r="X782" s="167">
        <f t="shared" si="182"/>
        <v>0</v>
      </c>
      <c r="Y782" s="209">
        <v>1</v>
      </c>
      <c r="Z782" s="167">
        <f t="shared" si="183"/>
        <v>0</v>
      </c>
      <c r="AA782" s="167">
        <f t="shared" si="184"/>
        <v>0</v>
      </c>
      <c r="AB782" s="167">
        <f t="shared" si="185"/>
        <v>0</v>
      </c>
      <c r="AC782" s="195">
        <f t="shared" si="178"/>
        <v>0</v>
      </c>
      <c r="AD782" s="192">
        <f t="shared" si="186"/>
        <v>0</v>
      </c>
      <c r="AE782" s="192">
        <f t="shared" si="187"/>
        <v>0</v>
      </c>
      <c r="AF782" s="192">
        <f t="shared" si="188"/>
        <v>0</v>
      </c>
    </row>
    <row r="783" spans="1:32" x14ac:dyDescent="0.25">
      <c r="A783" s="196" t="b">
        <f t="shared" si="179"/>
        <v>0</v>
      </c>
      <c r="B783" s="201"/>
      <c r="C783" s="202"/>
      <c r="D783" s="202"/>
      <c r="E783" s="202"/>
      <c r="F783" s="202"/>
      <c r="G783" s="201"/>
      <c r="H783" s="127" t="str">
        <f t="shared" si="175"/>
        <v>Agr ungültig</v>
      </c>
      <c r="I783" s="127" t="str">
        <f t="shared" si="176"/>
        <v>Agr ungültig</v>
      </c>
      <c r="J783" s="202" t="str">
        <f t="shared" si="177"/>
        <v>Agr ungültig</v>
      </c>
      <c r="K783" s="197" t="str">
        <f>IF(D_SAV!$C783&lt;=2005,"ja","nein")</f>
        <v>ja</v>
      </c>
      <c r="L783" s="201" t="str">
        <f>IFERROR(VLOOKUP(D_SAV!$B783,A_Stammdaten!$I$6:$K$105,3,FALSE),"")</f>
        <v/>
      </c>
      <c r="M783" s="206"/>
      <c r="N783" s="206"/>
      <c r="O783" s="207"/>
      <c r="P783" s="207"/>
      <c r="Q783" s="207"/>
      <c r="R783" s="207"/>
      <c r="S783" s="194">
        <f>IF(V783=0,0,IF(A_Stammdaten!$B$12-$C783&lt;0,0,SUM(D_SAV!P783:Q783)-D_SAV!R783))</f>
        <v>0</v>
      </c>
      <c r="T783" s="207"/>
      <c r="U783" s="194">
        <f t="shared" si="180"/>
        <v>0</v>
      </c>
      <c r="V783" s="240">
        <f>IF(OR($B783=0,$C783=0,$J783=0,$J783="Agr ungültig"),0,IF($J783="keine","keine",IF(A_Stammdaten!$B$12-$C783&lt;0,0,MAX(0,$J783-(A_Stammdaten!$B$12-D_SAV!$C783)))))</f>
        <v>0</v>
      </c>
      <c r="W783" s="167">
        <f t="shared" si="181"/>
        <v>0</v>
      </c>
      <c r="X783" s="167">
        <f t="shared" si="182"/>
        <v>0</v>
      </c>
      <c r="Y783" s="209">
        <v>1</v>
      </c>
      <c r="Z783" s="167">
        <f t="shared" si="183"/>
        <v>0</v>
      </c>
      <c r="AA783" s="167">
        <f t="shared" si="184"/>
        <v>0</v>
      </c>
      <c r="AB783" s="167">
        <f t="shared" si="185"/>
        <v>0</v>
      </c>
      <c r="AC783" s="195">
        <f t="shared" si="178"/>
        <v>0</v>
      </c>
      <c r="AD783" s="192">
        <f t="shared" si="186"/>
        <v>0</v>
      </c>
      <c r="AE783" s="192">
        <f t="shared" si="187"/>
        <v>0</v>
      </c>
      <c r="AF783" s="192">
        <f t="shared" si="188"/>
        <v>0</v>
      </c>
    </row>
    <row r="784" spans="1:32" x14ac:dyDescent="0.25">
      <c r="A784" s="198" t="b">
        <f t="shared" si="179"/>
        <v>0</v>
      </c>
      <c r="B784" s="204"/>
      <c r="C784" s="205"/>
      <c r="D784" s="205"/>
      <c r="E784" s="205"/>
      <c r="F784" s="205"/>
      <c r="G784" s="204"/>
      <c r="H784" s="127" t="str">
        <f t="shared" si="175"/>
        <v>Agr ungültig</v>
      </c>
      <c r="I784" s="127" t="str">
        <f t="shared" si="176"/>
        <v>Agr ungültig</v>
      </c>
      <c r="J784" s="205" t="str">
        <f t="shared" si="177"/>
        <v>Agr ungültig</v>
      </c>
      <c r="K784" s="197" t="str">
        <f>IF(D_SAV!$C784&lt;=2005,"ja","nein")</f>
        <v>ja</v>
      </c>
      <c r="L784" s="204" t="str">
        <f>IFERROR(VLOOKUP(D_SAV!$B784,A_Stammdaten!$I$6:$K$105,3,FALSE),"")</f>
        <v/>
      </c>
      <c r="M784" s="208"/>
      <c r="N784" s="208"/>
      <c r="O784" s="207"/>
      <c r="P784" s="207"/>
      <c r="Q784" s="207"/>
      <c r="R784" s="207"/>
      <c r="S784" s="194">
        <f>IF(V784=0,0,IF(A_Stammdaten!$B$12-$C784&lt;0,0,SUM(D_SAV!P784:Q784)-D_SAV!R784))</f>
        <v>0</v>
      </c>
      <c r="T784" s="207"/>
      <c r="U784" s="194">
        <f t="shared" si="180"/>
        <v>0</v>
      </c>
      <c r="V784" s="240">
        <f>IF(OR($B784=0,$C784=0,$J784=0,$J784="Agr ungültig"),0,IF($J784="keine","keine",IF(A_Stammdaten!$B$12-$C784&lt;0,0,MAX(0,$J784-(A_Stammdaten!$B$12-D_SAV!$C784)))))</f>
        <v>0</v>
      </c>
      <c r="W784" s="167">
        <f t="shared" si="181"/>
        <v>0</v>
      </c>
      <c r="X784" s="167">
        <f t="shared" si="182"/>
        <v>0</v>
      </c>
      <c r="Y784" s="209">
        <v>1</v>
      </c>
      <c r="Z784" s="167">
        <f t="shared" si="183"/>
        <v>0</v>
      </c>
      <c r="AA784" s="167">
        <f t="shared" si="184"/>
        <v>0</v>
      </c>
      <c r="AB784" s="167">
        <f t="shared" si="185"/>
        <v>0</v>
      </c>
      <c r="AC784" s="195">
        <f t="shared" si="178"/>
        <v>0</v>
      </c>
      <c r="AD784" s="192">
        <f t="shared" si="186"/>
        <v>0</v>
      </c>
      <c r="AE784" s="192">
        <f t="shared" si="187"/>
        <v>0</v>
      </c>
      <c r="AF784" s="192">
        <f t="shared" si="188"/>
        <v>0</v>
      </c>
    </row>
    <row r="785" spans="1:32" x14ac:dyDescent="0.25">
      <c r="A785" s="196" t="b">
        <f t="shared" si="179"/>
        <v>0</v>
      </c>
      <c r="B785" s="201"/>
      <c r="C785" s="202"/>
      <c r="D785" s="202"/>
      <c r="E785" s="202"/>
      <c r="F785" s="202"/>
      <c r="G785" s="201"/>
      <c r="H785" s="127" t="str">
        <f t="shared" si="175"/>
        <v>Agr ungültig</v>
      </c>
      <c r="I785" s="127" t="str">
        <f t="shared" si="176"/>
        <v>Agr ungültig</v>
      </c>
      <c r="J785" s="202" t="str">
        <f t="shared" si="177"/>
        <v>Agr ungültig</v>
      </c>
      <c r="K785" s="197" t="str">
        <f>IF(D_SAV!$C785&lt;=2005,"ja","nein")</f>
        <v>ja</v>
      </c>
      <c r="L785" s="201" t="str">
        <f>IFERROR(VLOOKUP(D_SAV!$B785,A_Stammdaten!$I$6:$K$105,3,FALSE),"")</f>
        <v/>
      </c>
      <c r="M785" s="206"/>
      <c r="N785" s="206"/>
      <c r="O785" s="207"/>
      <c r="P785" s="207"/>
      <c r="Q785" s="207"/>
      <c r="R785" s="207"/>
      <c r="S785" s="194">
        <f>IF(V785=0,0,IF(A_Stammdaten!$B$12-$C785&lt;0,0,SUM(D_SAV!P785:Q785)-D_SAV!R785))</f>
        <v>0</v>
      </c>
      <c r="T785" s="207"/>
      <c r="U785" s="194">
        <f t="shared" si="180"/>
        <v>0</v>
      </c>
      <c r="V785" s="240">
        <f>IF(OR($B785=0,$C785=0,$J785=0,$J785="Agr ungültig"),0,IF($J785="keine","keine",IF(A_Stammdaten!$B$12-$C785&lt;0,0,MAX(0,$J785-(A_Stammdaten!$B$12-D_SAV!$C785)))))</f>
        <v>0</v>
      </c>
      <c r="W785" s="167">
        <f t="shared" si="181"/>
        <v>0</v>
      </c>
      <c r="X785" s="167">
        <f t="shared" si="182"/>
        <v>0</v>
      </c>
      <c r="Y785" s="209">
        <v>1</v>
      </c>
      <c r="Z785" s="167">
        <f t="shared" si="183"/>
        <v>0</v>
      </c>
      <c r="AA785" s="167">
        <f t="shared" si="184"/>
        <v>0</v>
      </c>
      <c r="AB785" s="167">
        <f t="shared" si="185"/>
        <v>0</v>
      </c>
      <c r="AC785" s="195">
        <f t="shared" si="178"/>
        <v>0</v>
      </c>
      <c r="AD785" s="192">
        <f t="shared" si="186"/>
        <v>0</v>
      </c>
      <c r="AE785" s="192">
        <f t="shared" si="187"/>
        <v>0</v>
      </c>
      <c r="AF785" s="192">
        <f t="shared" si="188"/>
        <v>0</v>
      </c>
    </row>
    <row r="786" spans="1:32" x14ac:dyDescent="0.25">
      <c r="A786" s="196" t="b">
        <f t="shared" si="179"/>
        <v>0</v>
      </c>
      <c r="B786" s="201"/>
      <c r="C786" s="202"/>
      <c r="D786" s="202"/>
      <c r="E786" s="202"/>
      <c r="F786" s="202"/>
      <c r="G786" s="201"/>
      <c r="H786" s="127" t="str">
        <f t="shared" si="175"/>
        <v>Agr ungültig</v>
      </c>
      <c r="I786" s="127" t="str">
        <f t="shared" si="176"/>
        <v>Agr ungültig</v>
      </c>
      <c r="J786" s="202" t="str">
        <f t="shared" si="177"/>
        <v>Agr ungültig</v>
      </c>
      <c r="K786" s="197" t="str">
        <f>IF(D_SAV!$C786&lt;=2005,"ja","nein")</f>
        <v>ja</v>
      </c>
      <c r="L786" s="201" t="str">
        <f>IFERROR(VLOOKUP(D_SAV!$B786,A_Stammdaten!$I$6:$K$105,3,FALSE),"")</f>
        <v/>
      </c>
      <c r="M786" s="206"/>
      <c r="N786" s="206"/>
      <c r="O786" s="207"/>
      <c r="P786" s="207"/>
      <c r="Q786" s="207"/>
      <c r="R786" s="207"/>
      <c r="S786" s="194">
        <f>IF(V786=0,0,IF(A_Stammdaten!$B$12-$C786&lt;0,0,SUM(D_SAV!P786:Q786)-D_SAV!R786))</f>
        <v>0</v>
      </c>
      <c r="T786" s="207"/>
      <c r="U786" s="194">
        <f t="shared" si="180"/>
        <v>0</v>
      </c>
      <c r="V786" s="240">
        <f>IF(OR($B786=0,$C786=0,$J786=0,$J786="Agr ungültig"),0,IF($J786="keine","keine",IF(A_Stammdaten!$B$12-$C786&lt;0,0,MAX(0,$J786-(A_Stammdaten!$B$12-D_SAV!$C786)))))</f>
        <v>0</v>
      </c>
      <c r="W786" s="167">
        <f t="shared" si="181"/>
        <v>0</v>
      </c>
      <c r="X786" s="167">
        <f t="shared" si="182"/>
        <v>0</v>
      </c>
      <c r="Y786" s="209">
        <v>1</v>
      </c>
      <c r="Z786" s="167">
        <f t="shared" si="183"/>
        <v>0</v>
      </c>
      <c r="AA786" s="167">
        <f t="shared" si="184"/>
        <v>0</v>
      </c>
      <c r="AB786" s="167">
        <f t="shared" si="185"/>
        <v>0</v>
      </c>
      <c r="AC786" s="195">
        <f t="shared" si="178"/>
        <v>0</v>
      </c>
      <c r="AD786" s="192">
        <f t="shared" si="186"/>
        <v>0</v>
      </c>
      <c r="AE786" s="192">
        <f t="shared" si="187"/>
        <v>0</v>
      </c>
      <c r="AF786" s="192">
        <f t="shared" si="188"/>
        <v>0</v>
      </c>
    </row>
    <row r="787" spans="1:32" x14ac:dyDescent="0.25">
      <c r="A787" s="198" t="b">
        <f t="shared" si="179"/>
        <v>0</v>
      </c>
      <c r="B787" s="204"/>
      <c r="C787" s="205"/>
      <c r="D787" s="205"/>
      <c r="E787" s="205"/>
      <c r="F787" s="205"/>
      <c r="G787" s="204"/>
      <c r="H787" s="127" t="str">
        <f t="shared" si="175"/>
        <v>Agr ungültig</v>
      </c>
      <c r="I787" s="127" t="str">
        <f t="shared" si="176"/>
        <v>Agr ungültig</v>
      </c>
      <c r="J787" s="205" t="str">
        <f t="shared" si="177"/>
        <v>Agr ungültig</v>
      </c>
      <c r="K787" s="197" t="str">
        <f>IF(D_SAV!$C787&lt;=2005,"ja","nein")</f>
        <v>ja</v>
      </c>
      <c r="L787" s="204" t="str">
        <f>IFERROR(VLOOKUP(D_SAV!$B787,A_Stammdaten!$I$6:$K$105,3,FALSE),"")</f>
        <v/>
      </c>
      <c r="M787" s="208"/>
      <c r="N787" s="208"/>
      <c r="O787" s="207"/>
      <c r="P787" s="207"/>
      <c r="Q787" s="207"/>
      <c r="R787" s="207"/>
      <c r="S787" s="194">
        <f>IF(V787=0,0,IF(A_Stammdaten!$B$12-$C787&lt;0,0,SUM(D_SAV!P787:Q787)-D_SAV!R787))</f>
        <v>0</v>
      </c>
      <c r="T787" s="207"/>
      <c r="U787" s="194">
        <f t="shared" si="180"/>
        <v>0</v>
      </c>
      <c r="V787" s="240">
        <f>IF(OR($B787=0,$C787=0,$J787=0,$J787="Agr ungültig"),0,IF($J787="keine","keine",IF(A_Stammdaten!$B$12-$C787&lt;0,0,MAX(0,$J787-(A_Stammdaten!$B$12-D_SAV!$C787)))))</f>
        <v>0</v>
      </c>
      <c r="W787" s="167">
        <f t="shared" si="181"/>
        <v>0</v>
      </c>
      <c r="X787" s="167">
        <f t="shared" si="182"/>
        <v>0</v>
      </c>
      <c r="Y787" s="209">
        <v>1</v>
      </c>
      <c r="Z787" s="167">
        <f t="shared" si="183"/>
        <v>0</v>
      </c>
      <c r="AA787" s="167">
        <f t="shared" si="184"/>
        <v>0</v>
      </c>
      <c r="AB787" s="167">
        <f t="shared" si="185"/>
        <v>0</v>
      </c>
      <c r="AC787" s="195">
        <f t="shared" si="178"/>
        <v>0</v>
      </c>
      <c r="AD787" s="192">
        <f t="shared" si="186"/>
        <v>0</v>
      </c>
      <c r="AE787" s="192">
        <f t="shared" si="187"/>
        <v>0</v>
      </c>
      <c r="AF787" s="192">
        <f t="shared" si="188"/>
        <v>0</v>
      </c>
    </row>
    <row r="788" spans="1:32" x14ac:dyDescent="0.25">
      <c r="A788" s="196" t="b">
        <f t="shared" si="179"/>
        <v>0</v>
      </c>
      <c r="B788" s="201"/>
      <c r="C788" s="202"/>
      <c r="D788" s="202"/>
      <c r="E788" s="202"/>
      <c r="F788" s="202"/>
      <c r="G788" s="201"/>
      <c r="H788" s="127" t="str">
        <f t="shared" si="175"/>
        <v>Agr ungültig</v>
      </c>
      <c r="I788" s="127" t="str">
        <f t="shared" si="176"/>
        <v>Agr ungültig</v>
      </c>
      <c r="J788" s="202" t="str">
        <f t="shared" si="177"/>
        <v>Agr ungültig</v>
      </c>
      <c r="K788" s="197" t="str">
        <f>IF(D_SAV!$C788&lt;=2005,"ja","nein")</f>
        <v>ja</v>
      </c>
      <c r="L788" s="201" t="str">
        <f>IFERROR(VLOOKUP(D_SAV!$B788,A_Stammdaten!$I$6:$K$105,3,FALSE),"")</f>
        <v/>
      </c>
      <c r="M788" s="206"/>
      <c r="N788" s="206"/>
      <c r="O788" s="207"/>
      <c r="P788" s="207"/>
      <c r="Q788" s="207"/>
      <c r="R788" s="207"/>
      <c r="S788" s="194">
        <f>IF(V788=0,0,IF(A_Stammdaten!$B$12-$C788&lt;0,0,SUM(D_SAV!P788:Q788)-D_SAV!R788))</f>
        <v>0</v>
      </c>
      <c r="T788" s="207"/>
      <c r="U788" s="194">
        <f t="shared" si="180"/>
        <v>0</v>
      </c>
      <c r="V788" s="240">
        <f>IF(OR($B788=0,$C788=0,$J788=0,$J788="Agr ungültig"),0,IF($J788="keine","keine",IF(A_Stammdaten!$B$12-$C788&lt;0,0,MAX(0,$J788-(A_Stammdaten!$B$12-D_SAV!$C788)))))</f>
        <v>0</v>
      </c>
      <c r="W788" s="167">
        <f t="shared" si="181"/>
        <v>0</v>
      </c>
      <c r="X788" s="167">
        <f t="shared" si="182"/>
        <v>0</v>
      </c>
      <c r="Y788" s="209">
        <v>1</v>
      </c>
      <c r="Z788" s="167">
        <f t="shared" si="183"/>
        <v>0</v>
      </c>
      <c r="AA788" s="167">
        <f t="shared" si="184"/>
        <v>0</v>
      </c>
      <c r="AB788" s="167">
        <f t="shared" si="185"/>
        <v>0</v>
      </c>
      <c r="AC788" s="195">
        <f t="shared" si="178"/>
        <v>0</v>
      </c>
      <c r="AD788" s="192">
        <f t="shared" si="186"/>
        <v>0</v>
      </c>
      <c r="AE788" s="192">
        <f t="shared" si="187"/>
        <v>0</v>
      </c>
      <c r="AF788" s="192">
        <f t="shared" si="188"/>
        <v>0</v>
      </c>
    </row>
    <row r="789" spans="1:32" x14ac:dyDescent="0.25">
      <c r="A789" s="196" t="b">
        <f t="shared" si="179"/>
        <v>0</v>
      </c>
      <c r="B789" s="201"/>
      <c r="C789" s="202"/>
      <c r="D789" s="202"/>
      <c r="E789" s="202"/>
      <c r="F789" s="202"/>
      <c r="G789" s="201"/>
      <c r="H789" s="127" t="str">
        <f t="shared" si="175"/>
        <v>Agr ungültig</v>
      </c>
      <c r="I789" s="127" t="str">
        <f t="shared" si="176"/>
        <v>Agr ungültig</v>
      </c>
      <c r="J789" s="202" t="str">
        <f t="shared" si="177"/>
        <v>Agr ungültig</v>
      </c>
      <c r="K789" s="197" t="str">
        <f>IF(D_SAV!$C789&lt;=2005,"ja","nein")</f>
        <v>ja</v>
      </c>
      <c r="L789" s="201" t="str">
        <f>IFERROR(VLOOKUP(D_SAV!$B789,A_Stammdaten!$I$6:$K$105,3,FALSE),"")</f>
        <v/>
      </c>
      <c r="M789" s="206"/>
      <c r="N789" s="206"/>
      <c r="O789" s="207"/>
      <c r="P789" s="207"/>
      <c r="Q789" s="207"/>
      <c r="R789" s="207"/>
      <c r="S789" s="194">
        <f>IF(V789=0,0,IF(A_Stammdaten!$B$12-$C789&lt;0,0,SUM(D_SAV!P789:Q789)-D_SAV!R789))</f>
        <v>0</v>
      </c>
      <c r="T789" s="207"/>
      <c r="U789" s="194">
        <f t="shared" si="180"/>
        <v>0</v>
      </c>
      <c r="V789" s="240">
        <f>IF(OR($B789=0,$C789=0,$J789=0,$J789="Agr ungültig"),0,IF($J789="keine","keine",IF(A_Stammdaten!$B$12-$C789&lt;0,0,MAX(0,$J789-(A_Stammdaten!$B$12-D_SAV!$C789)))))</f>
        <v>0</v>
      </c>
      <c r="W789" s="167">
        <f t="shared" si="181"/>
        <v>0</v>
      </c>
      <c r="X789" s="167">
        <f t="shared" si="182"/>
        <v>0</v>
      </c>
      <c r="Y789" s="209">
        <v>1</v>
      </c>
      <c r="Z789" s="167">
        <f t="shared" si="183"/>
        <v>0</v>
      </c>
      <c r="AA789" s="167">
        <f t="shared" si="184"/>
        <v>0</v>
      </c>
      <c r="AB789" s="167">
        <f t="shared" si="185"/>
        <v>0</v>
      </c>
      <c r="AC789" s="195">
        <f t="shared" si="178"/>
        <v>0</v>
      </c>
      <c r="AD789" s="192">
        <f t="shared" si="186"/>
        <v>0</v>
      </c>
      <c r="AE789" s="192">
        <f t="shared" si="187"/>
        <v>0</v>
      </c>
      <c r="AF789" s="192">
        <f t="shared" si="188"/>
        <v>0</v>
      </c>
    </row>
    <row r="790" spans="1:32" x14ac:dyDescent="0.25">
      <c r="A790" s="198" t="b">
        <f t="shared" si="179"/>
        <v>0</v>
      </c>
      <c r="B790" s="204"/>
      <c r="C790" s="205"/>
      <c r="D790" s="205"/>
      <c r="E790" s="205"/>
      <c r="F790" s="205"/>
      <c r="G790" s="204"/>
      <c r="H790" s="127" t="str">
        <f t="shared" si="175"/>
        <v>Agr ungültig</v>
      </c>
      <c r="I790" s="127" t="str">
        <f t="shared" si="176"/>
        <v>Agr ungültig</v>
      </c>
      <c r="J790" s="205" t="str">
        <f t="shared" si="177"/>
        <v>Agr ungültig</v>
      </c>
      <c r="K790" s="197" t="str">
        <f>IF(D_SAV!$C790&lt;=2005,"ja","nein")</f>
        <v>ja</v>
      </c>
      <c r="L790" s="204" t="str">
        <f>IFERROR(VLOOKUP(D_SAV!$B790,A_Stammdaten!$I$6:$K$105,3,FALSE),"")</f>
        <v/>
      </c>
      <c r="M790" s="208"/>
      <c r="N790" s="208"/>
      <c r="O790" s="207"/>
      <c r="P790" s="207"/>
      <c r="Q790" s="207"/>
      <c r="R790" s="207"/>
      <c r="S790" s="194">
        <f>IF(V790=0,0,IF(A_Stammdaten!$B$12-$C790&lt;0,0,SUM(D_SAV!P790:Q790)-D_SAV!R790))</f>
        <v>0</v>
      </c>
      <c r="T790" s="207"/>
      <c r="U790" s="194">
        <f t="shared" si="180"/>
        <v>0</v>
      </c>
      <c r="V790" s="240">
        <f>IF(OR($B790=0,$C790=0,$J790=0,$J790="Agr ungültig"),0,IF($J790="keine","keine",IF(A_Stammdaten!$B$12-$C790&lt;0,0,MAX(0,$J790-(A_Stammdaten!$B$12-D_SAV!$C790)))))</f>
        <v>0</v>
      </c>
      <c r="W790" s="167">
        <f t="shared" si="181"/>
        <v>0</v>
      </c>
      <c r="X790" s="167">
        <f t="shared" si="182"/>
        <v>0</v>
      </c>
      <c r="Y790" s="209">
        <v>1</v>
      </c>
      <c r="Z790" s="167">
        <f t="shared" si="183"/>
        <v>0</v>
      </c>
      <c r="AA790" s="167">
        <f t="shared" si="184"/>
        <v>0</v>
      </c>
      <c r="AB790" s="167">
        <f t="shared" si="185"/>
        <v>0</v>
      </c>
      <c r="AC790" s="195">
        <f t="shared" si="178"/>
        <v>0</v>
      </c>
      <c r="AD790" s="192">
        <f t="shared" si="186"/>
        <v>0</v>
      </c>
      <c r="AE790" s="192">
        <f t="shared" si="187"/>
        <v>0</v>
      </c>
      <c r="AF790" s="192">
        <f t="shared" si="188"/>
        <v>0</v>
      </c>
    </row>
    <row r="791" spans="1:32" x14ac:dyDescent="0.25">
      <c r="A791" s="196" t="b">
        <f t="shared" si="179"/>
        <v>0</v>
      </c>
      <c r="B791" s="201"/>
      <c r="C791" s="202"/>
      <c r="D791" s="202"/>
      <c r="E791" s="202"/>
      <c r="F791" s="202"/>
      <c r="G791" s="201"/>
      <c r="H791" s="127" t="str">
        <f t="shared" si="175"/>
        <v>Agr ungültig</v>
      </c>
      <c r="I791" s="127" t="str">
        <f t="shared" si="176"/>
        <v>Agr ungültig</v>
      </c>
      <c r="J791" s="202" t="str">
        <f t="shared" si="177"/>
        <v>Agr ungültig</v>
      </c>
      <c r="K791" s="197" t="str">
        <f>IF(D_SAV!$C791&lt;=2005,"ja","nein")</f>
        <v>ja</v>
      </c>
      <c r="L791" s="201" t="str">
        <f>IFERROR(VLOOKUP(D_SAV!$B791,A_Stammdaten!$I$6:$K$105,3,FALSE),"")</f>
        <v/>
      </c>
      <c r="M791" s="206"/>
      <c r="N791" s="206"/>
      <c r="O791" s="207"/>
      <c r="P791" s="207"/>
      <c r="Q791" s="207"/>
      <c r="R791" s="207"/>
      <c r="S791" s="194">
        <f>IF(V791=0,0,IF(A_Stammdaten!$B$12-$C791&lt;0,0,SUM(D_SAV!P791:Q791)-D_SAV!R791))</f>
        <v>0</v>
      </c>
      <c r="T791" s="207"/>
      <c r="U791" s="194">
        <f t="shared" si="180"/>
        <v>0</v>
      </c>
      <c r="V791" s="240">
        <f>IF(OR($B791=0,$C791=0,$J791=0,$J791="Agr ungültig"),0,IF($J791="keine","keine",IF(A_Stammdaten!$B$12-$C791&lt;0,0,MAX(0,$J791-(A_Stammdaten!$B$12-D_SAV!$C791)))))</f>
        <v>0</v>
      </c>
      <c r="W791" s="167">
        <f t="shared" si="181"/>
        <v>0</v>
      </c>
      <c r="X791" s="167">
        <f t="shared" si="182"/>
        <v>0</v>
      </c>
      <c r="Y791" s="209">
        <v>1</v>
      </c>
      <c r="Z791" s="167">
        <f t="shared" si="183"/>
        <v>0</v>
      </c>
      <c r="AA791" s="167">
        <f t="shared" si="184"/>
        <v>0</v>
      </c>
      <c r="AB791" s="167">
        <f t="shared" si="185"/>
        <v>0</v>
      </c>
      <c r="AC791" s="195">
        <f t="shared" si="178"/>
        <v>0</v>
      </c>
      <c r="AD791" s="192">
        <f t="shared" si="186"/>
        <v>0</v>
      </c>
      <c r="AE791" s="192">
        <f t="shared" si="187"/>
        <v>0</v>
      </c>
      <c r="AF791" s="192">
        <f t="shared" si="188"/>
        <v>0</v>
      </c>
    </row>
    <row r="792" spans="1:32" x14ac:dyDescent="0.25">
      <c r="A792" s="196" t="b">
        <f t="shared" si="179"/>
        <v>0</v>
      </c>
      <c r="B792" s="201"/>
      <c r="C792" s="202"/>
      <c r="D792" s="202"/>
      <c r="E792" s="202"/>
      <c r="F792" s="202"/>
      <c r="G792" s="201"/>
      <c r="H792" s="127" t="str">
        <f t="shared" si="175"/>
        <v>Agr ungültig</v>
      </c>
      <c r="I792" s="127" t="str">
        <f t="shared" si="176"/>
        <v>Agr ungültig</v>
      </c>
      <c r="J792" s="202" t="str">
        <f t="shared" si="177"/>
        <v>Agr ungültig</v>
      </c>
      <c r="K792" s="197" t="str">
        <f>IF(D_SAV!$C792&lt;=2005,"ja","nein")</f>
        <v>ja</v>
      </c>
      <c r="L792" s="201" t="str">
        <f>IFERROR(VLOOKUP(D_SAV!$B792,A_Stammdaten!$I$6:$K$105,3,FALSE),"")</f>
        <v/>
      </c>
      <c r="M792" s="206"/>
      <c r="N792" s="206"/>
      <c r="O792" s="207"/>
      <c r="P792" s="207"/>
      <c r="Q792" s="207"/>
      <c r="R792" s="207"/>
      <c r="S792" s="194">
        <f>IF(V792=0,0,IF(A_Stammdaten!$B$12-$C792&lt;0,0,SUM(D_SAV!P792:Q792)-D_SAV!R792))</f>
        <v>0</v>
      </c>
      <c r="T792" s="207"/>
      <c r="U792" s="194">
        <f t="shared" si="180"/>
        <v>0</v>
      </c>
      <c r="V792" s="240">
        <f>IF(OR($B792=0,$C792=0,$J792=0,$J792="Agr ungültig"),0,IF($J792="keine","keine",IF(A_Stammdaten!$B$12-$C792&lt;0,0,MAX(0,$J792-(A_Stammdaten!$B$12-D_SAV!$C792)))))</f>
        <v>0</v>
      </c>
      <c r="W792" s="167">
        <f t="shared" si="181"/>
        <v>0</v>
      </c>
      <c r="X792" s="167">
        <f t="shared" si="182"/>
        <v>0</v>
      </c>
      <c r="Y792" s="209">
        <v>1</v>
      </c>
      <c r="Z792" s="167">
        <f t="shared" si="183"/>
        <v>0</v>
      </c>
      <c r="AA792" s="167">
        <f t="shared" si="184"/>
        <v>0</v>
      </c>
      <c r="AB792" s="167">
        <f t="shared" si="185"/>
        <v>0</v>
      </c>
      <c r="AC792" s="195">
        <f t="shared" si="178"/>
        <v>0</v>
      </c>
      <c r="AD792" s="192">
        <f t="shared" si="186"/>
        <v>0</v>
      </c>
      <c r="AE792" s="192">
        <f t="shared" si="187"/>
        <v>0</v>
      </c>
      <c r="AF792" s="192">
        <f t="shared" si="188"/>
        <v>0</v>
      </c>
    </row>
    <row r="793" spans="1:32" x14ac:dyDescent="0.25">
      <c r="A793" s="198" t="b">
        <f t="shared" si="179"/>
        <v>0</v>
      </c>
      <c r="B793" s="204"/>
      <c r="C793" s="205"/>
      <c r="D793" s="205"/>
      <c r="E793" s="205"/>
      <c r="F793" s="205"/>
      <c r="G793" s="204"/>
      <c r="H793" s="127" t="str">
        <f t="shared" si="175"/>
        <v>Agr ungültig</v>
      </c>
      <c r="I793" s="127" t="str">
        <f t="shared" si="176"/>
        <v>Agr ungültig</v>
      </c>
      <c r="J793" s="205" t="str">
        <f t="shared" si="177"/>
        <v>Agr ungültig</v>
      </c>
      <c r="K793" s="197" t="str">
        <f>IF(D_SAV!$C793&lt;=2005,"ja","nein")</f>
        <v>ja</v>
      </c>
      <c r="L793" s="204" t="str">
        <f>IFERROR(VLOOKUP(D_SAV!$B793,A_Stammdaten!$I$6:$K$105,3,FALSE),"")</f>
        <v/>
      </c>
      <c r="M793" s="208"/>
      <c r="N793" s="208"/>
      <c r="O793" s="207"/>
      <c r="P793" s="207"/>
      <c r="Q793" s="207"/>
      <c r="R793" s="207"/>
      <c r="S793" s="194">
        <f>IF(V793=0,0,IF(A_Stammdaten!$B$12-$C793&lt;0,0,SUM(D_SAV!P793:Q793)-D_SAV!R793))</f>
        <v>0</v>
      </c>
      <c r="T793" s="207"/>
      <c r="U793" s="194">
        <f t="shared" si="180"/>
        <v>0</v>
      </c>
      <c r="V793" s="240">
        <f>IF(OR($B793=0,$C793=0,$J793=0,$J793="Agr ungültig"),0,IF($J793="keine","keine",IF(A_Stammdaten!$B$12-$C793&lt;0,0,MAX(0,$J793-(A_Stammdaten!$B$12-D_SAV!$C793)))))</f>
        <v>0</v>
      </c>
      <c r="W793" s="167">
        <f t="shared" si="181"/>
        <v>0</v>
      </c>
      <c r="X793" s="167">
        <f t="shared" si="182"/>
        <v>0</v>
      </c>
      <c r="Y793" s="209">
        <v>1</v>
      </c>
      <c r="Z793" s="167">
        <f t="shared" si="183"/>
        <v>0</v>
      </c>
      <c r="AA793" s="167">
        <f t="shared" si="184"/>
        <v>0</v>
      </c>
      <c r="AB793" s="167">
        <f t="shared" si="185"/>
        <v>0</v>
      </c>
      <c r="AC793" s="195">
        <f t="shared" si="178"/>
        <v>0</v>
      </c>
      <c r="AD793" s="192">
        <f t="shared" si="186"/>
        <v>0</v>
      </c>
      <c r="AE793" s="192">
        <f t="shared" si="187"/>
        <v>0</v>
      </c>
      <c r="AF793" s="192">
        <f t="shared" si="188"/>
        <v>0</v>
      </c>
    </row>
    <row r="794" spans="1:32" x14ac:dyDescent="0.25">
      <c r="A794" s="196" t="b">
        <f t="shared" si="179"/>
        <v>0</v>
      </c>
      <c r="B794" s="201"/>
      <c r="C794" s="202"/>
      <c r="D794" s="202"/>
      <c r="E794" s="202"/>
      <c r="F794" s="202"/>
      <c r="G794" s="201"/>
      <c r="H794" s="127" t="str">
        <f t="shared" si="175"/>
        <v>Agr ungültig</v>
      </c>
      <c r="I794" s="127" t="str">
        <f t="shared" si="176"/>
        <v>Agr ungültig</v>
      </c>
      <c r="J794" s="202" t="str">
        <f t="shared" si="177"/>
        <v>Agr ungültig</v>
      </c>
      <c r="K794" s="197" t="str">
        <f>IF(D_SAV!$C794&lt;=2005,"ja","nein")</f>
        <v>ja</v>
      </c>
      <c r="L794" s="201" t="str">
        <f>IFERROR(VLOOKUP(D_SAV!$B794,A_Stammdaten!$I$6:$K$105,3,FALSE),"")</f>
        <v/>
      </c>
      <c r="M794" s="206"/>
      <c r="N794" s="206"/>
      <c r="O794" s="207"/>
      <c r="P794" s="207"/>
      <c r="Q794" s="207"/>
      <c r="R794" s="207"/>
      <c r="S794" s="194">
        <f>IF(V794=0,0,IF(A_Stammdaten!$B$12-$C794&lt;0,0,SUM(D_SAV!P794:Q794)-D_SAV!R794))</f>
        <v>0</v>
      </c>
      <c r="T794" s="207"/>
      <c r="U794" s="194">
        <f t="shared" si="180"/>
        <v>0</v>
      </c>
      <c r="V794" s="240">
        <f>IF(OR($B794=0,$C794=0,$J794=0,$J794="Agr ungültig"),0,IF($J794="keine","keine",IF(A_Stammdaten!$B$12-$C794&lt;0,0,MAX(0,$J794-(A_Stammdaten!$B$12-D_SAV!$C794)))))</f>
        <v>0</v>
      </c>
      <c r="W794" s="167">
        <f t="shared" si="181"/>
        <v>0</v>
      </c>
      <c r="X794" s="167">
        <f t="shared" si="182"/>
        <v>0</v>
      </c>
      <c r="Y794" s="209">
        <v>1</v>
      </c>
      <c r="Z794" s="167">
        <f t="shared" si="183"/>
        <v>0</v>
      </c>
      <c r="AA794" s="167">
        <f t="shared" si="184"/>
        <v>0</v>
      </c>
      <c r="AB794" s="167">
        <f t="shared" si="185"/>
        <v>0</v>
      </c>
      <c r="AC794" s="195">
        <f t="shared" si="178"/>
        <v>0</v>
      </c>
      <c r="AD794" s="192">
        <f t="shared" si="186"/>
        <v>0</v>
      </c>
      <c r="AE794" s="192">
        <f t="shared" si="187"/>
        <v>0</v>
      </c>
      <c r="AF794" s="192">
        <f t="shared" si="188"/>
        <v>0</v>
      </c>
    </row>
    <row r="795" spans="1:32" x14ac:dyDescent="0.25">
      <c r="A795" s="196" t="b">
        <f t="shared" si="179"/>
        <v>0</v>
      </c>
      <c r="B795" s="201"/>
      <c r="C795" s="202"/>
      <c r="D795" s="202"/>
      <c r="E795" s="202"/>
      <c r="F795" s="202"/>
      <c r="G795" s="201"/>
      <c r="H795" s="127" t="str">
        <f t="shared" si="175"/>
        <v>Agr ungültig</v>
      </c>
      <c r="I795" s="127" t="str">
        <f t="shared" si="176"/>
        <v>Agr ungültig</v>
      </c>
      <c r="J795" s="202" t="str">
        <f t="shared" si="177"/>
        <v>Agr ungültig</v>
      </c>
      <c r="K795" s="197" t="str">
        <f>IF(D_SAV!$C795&lt;=2005,"ja","nein")</f>
        <v>ja</v>
      </c>
      <c r="L795" s="201" t="str">
        <f>IFERROR(VLOOKUP(D_SAV!$B795,A_Stammdaten!$I$6:$K$105,3,FALSE),"")</f>
        <v/>
      </c>
      <c r="M795" s="206"/>
      <c r="N795" s="206"/>
      <c r="O795" s="207"/>
      <c r="P795" s="207"/>
      <c r="Q795" s="207"/>
      <c r="R795" s="207"/>
      <c r="S795" s="194">
        <f>IF(V795=0,0,IF(A_Stammdaten!$B$12-$C795&lt;0,0,SUM(D_SAV!P795:Q795)-D_SAV!R795))</f>
        <v>0</v>
      </c>
      <c r="T795" s="207"/>
      <c r="U795" s="194">
        <f t="shared" si="180"/>
        <v>0</v>
      </c>
      <c r="V795" s="240">
        <f>IF(OR($B795=0,$C795=0,$J795=0,$J795="Agr ungültig"),0,IF($J795="keine","keine",IF(A_Stammdaten!$B$12-$C795&lt;0,0,MAX(0,$J795-(A_Stammdaten!$B$12-D_SAV!$C795)))))</f>
        <v>0</v>
      </c>
      <c r="W795" s="167">
        <f t="shared" si="181"/>
        <v>0</v>
      </c>
      <c r="X795" s="167">
        <f t="shared" si="182"/>
        <v>0</v>
      </c>
      <c r="Y795" s="209">
        <v>1</v>
      </c>
      <c r="Z795" s="167">
        <f t="shared" si="183"/>
        <v>0</v>
      </c>
      <c r="AA795" s="167">
        <f t="shared" si="184"/>
        <v>0</v>
      </c>
      <c r="AB795" s="167">
        <f t="shared" si="185"/>
        <v>0</v>
      </c>
      <c r="AC795" s="195">
        <f t="shared" si="178"/>
        <v>0</v>
      </c>
      <c r="AD795" s="192">
        <f t="shared" si="186"/>
        <v>0</v>
      </c>
      <c r="AE795" s="192">
        <f t="shared" si="187"/>
        <v>0</v>
      </c>
      <c r="AF795" s="192">
        <f t="shared" si="188"/>
        <v>0</v>
      </c>
    </row>
    <row r="796" spans="1:32" x14ac:dyDescent="0.25">
      <c r="A796" s="198" t="b">
        <f t="shared" si="179"/>
        <v>0</v>
      </c>
      <c r="B796" s="204"/>
      <c r="C796" s="205"/>
      <c r="D796" s="205"/>
      <c r="E796" s="205"/>
      <c r="F796" s="205"/>
      <c r="G796" s="204"/>
      <c r="H796" s="127" t="str">
        <f t="shared" si="175"/>
        <v>Agr ungültig</v>
      </c>
      <c r="I796" s="127" t="str">
        <f t="shared" si="176"/>
        <v>Agr ungültig</v>
      </c>
      <c r="J796" s="205" t="str">
        <f t="shared" si="177"/>
        <v>Agr ungültig</v>
      </c>
      <c r="K796" s="197" t="str">
        <f>IF(D_SAV!$C796&lt;=2005,"ja","nein")</f>
        <v>ja</v>
      </c>
      <c r="L796" s="204" t="str">
        <f>IFERROR(VLOOKUP(D_SAV!$B796,A_Stammdaten!$I$6:$K$105,3,FALSE),"")</f>
        <v/>
      </c>
      <c r="M796" s="208"/>
      <c r="N796" s="208"/>
      <c r="O796" s="207"/>
      <c r="P796" s="207"/>
      <c r="Q796" s="207"/>
      <c r="R796" s="207"/>
      <c r="S796" s="194">
        <f>IF(V796=0,0,IF(A_Stammdaten!$B$12-$C796&lt;0,0,SUM(D_SAV!P796:Q796)-D_SAV!R796))</f>
        <v>0</v>
      </c>
      <c r="T796" s="207"/>
      <c r="U796" s="194">
        <f t="shared" si="180"/>
        <v>0</v>
      </c>
      <c r="V796" s="240">
        <f>IF(OR($B796=0,$C796=0,$J796=0,$J796="Agr ungültig"),0,IF($J796="keine","keine",IF(A_Stammdaten!$B$12-$C796&lt;0,0,MAX(0,$J796-(A_Stammdaten!$B$12-D_SAV!$C796)))))</f>
        <v>0</v>
      </c>
      <c r="W796" s="167">
        <f t="shared" si="181"/>
        <v>0</v>
      </c>
      <c r="X796" s="167">
        <f t="shared" si="182"/>
        <v>0</v>
      </c>
      <c r="Y796" s="209">
        <v>1</v>
      </c>
      <c r="Z796" s="167">
        <f t="shared" si="183"/>
        <v>0</v>
      </c>
      <c r="AA796" s="167">
        <f t="shared" si="184"/>
        <v>0</v>
      </c>
      <c r="AB796" s="167">
        <f t="shared" si="185"/>
        <v>0</v>
      </c>
      <c r="AC796" s="195">
        <f t="shared" si="178"/>
        <v>0</v>
      </c>
      <c r="AD796" s="192">
        <f t="shared" si="186"/>
        <v>0</v>
      </c>
      <c r="AE796" s="192">
        <f t="shared" si="187"/>
        <v>0</v>
      </c>
      <c r="AF796" s="192">
        <f t="shared" si="188"/>
        <v>0</v>
      </c>
    </row>
    <row r="797" spans="1:32" x14ac:dyDescent="0.25">
      <c r="A797" s="196" t="b">
        <f t="shared" si="179"/>
        <v>0</v>
      </c>
      <c r="B797" s="201"/>
      <c r="C797" s="202"/>
      <c r="D797" s="202"/>
      <c r="E797" s="202"/>
      <c r="F797" s="202"/>
      <c r="G797" s="201"/>
      <c r="H797" s="127" t="str">
        <f t="shared" si="175"/>
        <v>Agr ungültig</v>
      </c>
      <c r="I797" s="127" t="str">
        <f t="shared" si="176"/>
        <v>Agr ungültig</v>
      </c>
      <c r="J797" s="202" t="str">
        <f t="shared" si="177"/>
        <v>Agr ungültig</v>
      </c>
      <c r="K797" s="197" t="str">
        <f>IF(D_SAV!$C797&lt;=2005,"ja","nein")</f>
        <v>ja</v>
      </c>
      <c r="L797" s="201" t="str">
        <f>IFERROR(VLOOKUP(D_SAV!$B797,A_Stammdaten!$I$6:$K$105,3,FALSE),"")</f>
        <v/>
      </c>
      <c r="M797" s="206"/>
      <c r="N797" s="206"/>
      <c r="O797" s="207"/>
      <c r="P797" s="207"/>
      <c r="Q797" s="207"/>
      <c r="R797" s="207"/>
      <c r="S797" s="194">
        <f>IF(V797=0,0,IF(A_Stammdaten!$B$12-$C797&lt;0,0,SUM(D_SAV!P797:Q797)-D_SAV!R797))</f>
        <v>0</v>
      </c>
      <c r="T797" s="207"/>
      <c r="U797" s="194">
        <f t="shared" si="180"/>
        <v>0</v>
      </c>
      <c r="V797" s="240">
        <f>IF(OR($B797=0,$C797=0,$J797=0,$J797="Agr ungültig"),0,IF($J797="keine","keine",IF(A_Stammdaten!$B$12-$C797&lt;0,0,MAX(0,$J797-(A_Stammdaten!$B$12-D_SAV!$C797)))))</f>
        <v>0</v>
      </c>
      <c r="W797" s="167">
        <f t="shared" si="181"/>
        <v>0</v>
      </c>
      <c r="X797" s="167">
        <f t="shared" si="182"/>
        <v>0</v>
      </c>
      <c r="Y797" s="209">
        <v>1</v>
      </c>
      <c r="Z797" s="167">
        <f t="shared" si="183"/>
        <v>0</v>
      </c>
      <c r="AA797" s="167">
        <f t="shared" si="184"/>
        <v>0</v>
      </c>
      <c r="AB797" s="167">
        <f t="shared" si="185"/>
        <v>0</v>
      </c>
      <c r="AC797" s="195">
        <f t="shared" si="178"/>
        <v>0</v>
      </c>
      <c r="AD797" s="192">
        <f t="shared" si="186"/>
        <v>0</v>
      </c>
      <c r="AE797" s="192">
        <f t="shared" si="187"/>
        <v>0</v>
      </c>
      <c r="AF797" s="192">
        <f t="shared" si="188"/>
        <v>0</v>
      </c>
    </row>
    <row r="798" spans="1:32" x14ac:dyDescent="0.25">
      <c r="A798" s="196" t="b">
        <f t="shared" si="179"/>
        <v>0</v>
      </c>
      <c r="B798" s="201"/>
      <c r="C798" s="202"/>
      <c r="D798" s="202"/>
      <c r="E798" s="202"/>
      <c r="F798" s="202"/>
      <c r="G798" s="201"/>
      <c r="H798" s="127" t="str">
        <f t="shared" si="175"/>
        <v>Agr ungültig</v>
      </c>
      <c r="I798" s="127" t="str">
        <f t="shared" si="176"/>
        <v>Agr ungültig</v>
      </c>
      <c r="J798" s="202" t="str">
        <f t="shared" si="177"/>
        <v>Agr ungültig</v>
      </c>
      <c r="K798" s="197" t="str">
        <f>IF(D_SAV!$C798&lt;=2005,"ja","nein")</f>
        <v>ja</v>
      </c>
      <c r="L798" s="201" t="str">
        <f>IFERROR(VLOOKUP(D_SAV!$B798,A_Stammdaten!$I$6:$K$105,3,FALSE),"")</f>
        <v/>
      </c>
      <c r="M798" s="206"/>
      <c r="N798" s="206"/>
      <c r="O798" s="207"/>
      <c r="P798" s="207"/>
      <c r="Q798" s="207"/>
      <c r="R798" s="207"/>
      <c r="S798" s="194">
        <f>IF(V798=0,0,IF(A_Stammdaten!$B$12-$C798&lt;0,0,SUM(D_SAV!P798:Q798)-D_SAV!R798))</f>
        <v>0</v>
      </c>
      <c r="T798" s="207"/>
      <c r="U798" s="194">
        <f t="shared" si="180"/>
        <v>0</v>
      </c>
      <c r="V798" s="240">
        <f>IF(OR($B798=0,$C798=0,$J798=0,$J798="Agr ungültig"),0,IF($J798="keine","keine",IF(A_Stammdaten!$B$12-$C798&lt;0,0,MAX(0,$J798-(A_Stammdaten!$B$12-D_SAV!$C798)))))</f>
        <v>0</v>
      </c>
      <c r="W798" s="167">
        <f t="shared" si="181"/>
        <v>0</v>
      </c>
      <c r="X798" s="167">
        <f t="shared" si="182"/>
        <v>0</v>
      </c>
      <c r="Y798" s="209">
        <v>1</v>
      </c>
      <c r="Z798" s="167">
        <f t="shared" si="183"/>
        <v>0</v>
      </c>
      <c r="AA798" s="167">
        <f t="shared" si="184"/>
        <v>0</v>
      </c>
      <c r="AB798" s="167">
        <f t="shared" si="185"/>
        <v>0</v>
      </c>
      <c r="AC798" s="195">
        <f t="shared" si="178"/>
        <v>0</v>
      </c>
      <c r="AD798" s="192">
        <f t="shared" si="186"/>
        <v>0</v>
      </c>
      <c r="AE798" s="192">
        <f t="shared" si="187"/>
        <v>0</v>
      </c>
      <c r="AF798" s="192">
        <f t="shared" si="188"/>
        <v>0</v>
      </c>
    </row>
    <row r="799" spans="1:32" x14ac:dyDescent="0.25">
      <c r="A799" s="198" t="b">
        <f t="shared" si="179"/>
        <v>0</v>
      </c>
      <c r="B799" s="204"/>
      <c r="C799" s="205"/>
      <c r="D799" s="205"/>
      <c r="E799" s="205"/>
      <c r="F799" s="205"/>
      <c r="G799" s="204"/>
      <c r="H799" s="127" t="str">
        <f t="shared" si="175"/>
        <v>Agr ungültig</v>
      </c>
      <c r="I799" s="127" t="str">
        <f t="shared" si="176"/>
        <v>Agr ungültig</v>
      </c>
      <c r="J799" s="205" t="str">
        <f t="shared" si="177"/>
        <v>Agr ungültig</v>
      </c>
      <c r="K799" s="197" t="str">
        <f>IF(D_SAV!$C799&lt;=2005,"ja","nein")</f>
        <v>ja</v>
      </c>
      <c r="L799" s="204" t="str">
        <f>IFERROR(VLOOKUP(D_SAV!$B799,A_Stammdaten!$I$6:$K$105,3,FALSE),"")</f>
        <v/>
      </c>
      <c r="M799" s="208"/>
      <c r="N799" s="208"/>
      <c r="O799" s="207"/>
      <c r="P799" s="207"/>
      <c r="Q799" s="207"/>
      <c r="R799" s="207"/>
      <c r="S799" s="194">
        <f>IF(V799=0,0,IF(A_Stammdaten!$B$12-$C799&lt;0,0,SUM(D_SAV!P799:Q799)-D_SAV!R799))</f>
        <v>0</v>
      </c>
      <c r="T799" s="207"/>
      <c r="U799" s="194">
        <f t="shared" si="180"/>
        <v>0</v>
      </c>
      <c r="V799" s="240">
        <f>IF(OR($B799=0,$C799=0,$J799=0,$J799="Agr ungültig"),0,IF($J799="keine","keine",IF(A_Stammdaten!$B$12-$C799&lt;0,0,MAX(0,$J799-(A_Stammdaten!$B$12-D_SAV!$C799)))))</f>
        <v>0</v>
      </c>
      <c r="W799" s="167">
        <f t="shared" si="181"/>
        <v>0</v>
      </c>
      <c r="X799" s="167">
        <f t="shared" si="182"/>
        <v>0</v>
      </c>
      <c r="Y799" s="209">
        <v>1</v>
      </c>
      <c r="Z799" s="167">
        <f t="shared" si="183"/>
        <v>0</v>
      </c>
      <c r="AA799" s="167">
        <f t="shared" si="184"/>
        <v>0</v>
      </c>
      <c r="AB799" s="167">
        <f t="shared" si="185"/>
        <v>0</v>
      </c>
      <c r="AC799" s="195">
        <f t="shared" si="178"/>
        <v>0</v>
      </c>
      <c r="AD799" s="192">
        <f t="shared" si="186"/>
        <v>0</v>
      </c>
      <c r="AE799" s="192">
        <f t="shared" si="187"/>
        <v>0</v>
      </c>
      <c r="AF799" s="192">
        <f t="shared" si="188"/>
        <v>0</v>
      </c>
    </row>
    <row r="800" spans="1:32" x14ac:dyDescent="0.25">
      <c r="A800" s="196" t="b">
        <f t="shared" si="179"/>
        <v>0</v>
      </c>
      <c r="B800" s="201"/>
      <c r="C800" s="202"/>
      <c r="D800" s="202"/>
      <c r="E800" s="202"/>
      <c r="F800" s="202"/>
      <c r="G800" s="201"/>
      <c r="H800" s="127" t="str">
        <f t="shared" si="175"/>
        <v>Agr ungültig</v>
      </c>
      <c r="I800" s="127" t="str">
        <f t="shared" si="176"/>
        <v>Agr ungültig</v>
      </c>
      <c r="J800" s="202" t="str">
        <f t="shared" si="177"/>
        <v>Agr ungültig</v>
      </c>
      <c r="K800" s="197" t="str">
        <f>IF(D_SAV!$C800&lt;=2005,"ja","nein")</f>
        <v>ja</v>
      </c>
      <c r="L800" s="201" t="str">
        <f>IFERROR(VLOOKUP(D_SAV!$B800,A_Stammdaten!$I$6:$K$105,3,FALSE),"")</f>
        <v/>
      </c>
      <c r="M800" s="206"/>
      <c r="N800" s="206"/>
      <c r="O800" s="207"/>
      <c r="P800" s="207"/>
      <c r="Q800" s="207"/>
      <c r="R800" s="207"/>
      <c r="S800" s="194">
        <f>IF(V800=0,0,IF(A_Stammdaten!$B$12-$C800&lt;0,0,SUM(D_SAV!P800:Q800)-D_SAV!R800))</f>
        <v>0</v>
      </c>
      <c r="T800" s="207"/>
      <c r="U800" s="194">
        <f t="shared" si="180"/>
        <v>0</v>
      </c>
      <c r="V800" s="240">
        <f>IF(OR($B800=0,$C800=0,$J800=0,$J800="Agr ungültig"),0,IF($J800="keine","keine",IF(A_Stammdaten!$B$12-$C800&lt;0,0,MAX(0,$J800-(A_Stammdaten!$B$12-D_SAV!$C800)))))</f>
        <v>0</v>
      </c>
      <c r="W800" s="167">
        <f t="shared" si="181"/>
        <v>0</v>
      </c>
      <c r="X800" s="167">
        <f t="shared" si="182"/>
        <v>0</v>
      </c>
      <c r="Y800" s="209">
        <v>1</v>
      </c>
      <c r="Z800" s="167">
        <f t="shared" si="183"/>
        <v>0</v>
      </c>
      <c r="AA800" s="167">
        <f t="shared" si="184"/>
        <v>0</v>
      </c>
      <c r="AB800" s="167">
        <f t="shared" si="185"/>
        <v>0</v>
      </c>
      <c r="AC800" s="195">
        <f t="shared" si="178"/>
        <v>0</v>
      </c>
      <c r="AD800" s="192">
        <f t="shared" si="186"/>
        <v>0</v>
      </c>
      <c r="AE800" s="192">
        <f t="shared" si="187"/>
        <v>0</v>
      </c>
      <c r="AF800" s="192">
        <f t="shared" si="188"/>
        <v>0</v>
      </c>
    </row>
    <row r="801" spans="1:32" x14ac:dyDescent="0.25">
      <c r="A801" s="196" t="b">
        <f t="shared" si="179"/>
        <v>0</v>
      </c>
      <c r="B801" s="201"/>
      <c r="C801" s="202"/>
      <c r="D801" s="202"/>
      <c r="E801" s="202"/>
      <c r="F801" s="202"/>
      <c r="G801" s="201"/>
      <c r="H801" s="127" t="str">
        <f t="shared" si="175"/>
        <v>Agr ungültig</v>
      </c>
      <c r="I801" s="127" t="str">
        <f t="shared" si="176"/>
        <v>Agr ungültig</v>
      </c>
      <c r="J801" s="202" t="str">
        <f t="shared" si="177"/>
        <v>Agr ungültig</v>
      </c>
      <c r="K801" s="197" t="str">
        <f>IF(D_SAV!$C801&lt;=2005,"ja","nein")</f>
        <v>ja</v>
      </c>
      <c r="L801" s="201" t="str">
        <f>IFERROR(VLOOKUP(D_SAV!$B801,A_Stammdaten!$I$6:$K$105,3,FALSE),"")</f>
        <v/>
      </c>
      <c r="M801" s="206"/>
      <c r="N801" s="206"/>
      <c r="O801" s="207"/>
      <c r="P801" s="207"/>
      <c r="Q801" s="207"/>
      <c r="R801" s="207"/>
      <c r="S801" s="194">
        <f>IF(V801=0,0,IF(A_Stammdaten!$B$12-$C801&lt;0,0,SUM(D_SAV!P801:Q801)-D_SAV!R801))</f>
        <v>0</v>
      </c>
      <c r="T801" s="207"/>
      <c r="U801" s="194">
        <f t="shared" si="180"/>
        <v>0</v>
      </c>
      <c r="V801" s="240">
        <f>IF(OR($B801=0,$C801=0,$J801=0,$J801="Agr ungültig"),0,IF($J801="keine","keine",IF(A_Stammdaten!$B$12-$C801&lt;0,0,MAX(0,$J801-(A_Stammdaten!$B$12-D_SAV!$C801)))))</f>
        <v>0</v>
      </c>
      <c r="W801" s="167">
        <f t="shared" si="181"/>
        <v>0</v>
      </c>
      <c r="X801" s="167">
        <f t="shared" si="182"/>
        <v>0</v>
      </c>
      <c r="Y801" s="209">
        <v>1</v>
      </c>
      <c r="Z801" s="167">
        <f t="shared" si="183"/>
        <v>0</v>
      </c>
      <c r="AA801" s="167">
        <f t="shared" si="184"/>
        <v>0</v>
      </c>
      <c r="AB801" s="167">
        <f t="shared" si="185"/>
        <v>0</v>
      </c>
      <c r="AC801" s="195">
        <f t="shared" si="178"/>
        <v>0</v>
      </c>
      <c r="AD801" s="192">
        <f t="shared" si="186"/>
        <v>0</v>
      </c>
      <c r="AE801" s="192">
        <f t="shared" si="187"/>
        <v>0</v>
      </c>
      <c r="AF801" s="192">
        <f t="shared" si="188"/>
        <v>0</v>
      </c>
    </row>
    <row r="802" spans="1:32" x14ac:dyDescent="0.25">
      <c r="A802" s="198" t="b">
        <f t="shared" si="179"/>
        <v>0</v>
      </c>
      <c r="B802" s="204"/>
      <c r="C802" s="205"/>
      <c r="D802" s="205"/>
      <c r="E802" s="205"/>
      <c r="F802" s="205"/>
      <c r="G802" s="204"/>
      <c r="H802" s="127" t="str">
        <f t="shared" si="175"/>
        <v>Agr ungültig</v>
      </c>
      <c r="I802" s="127" t="str">
        <f t="shared" si="176"/>
        <v>Agr ungültig</v>
      </c>
      <c r="J802" s="205" t="str">
        <f t="shared" si="177"/>
        <v>Agr ungültig</v>
      </c>
      <c r="K802" s="197" t="str">
        <f>IF(D_SAV!$C802&lt;=2005,"ja","nein")</f>
        <v>ja</v>
      </c>
      <c r="L802" s="204" t="str">
        <f>IFERROR(VLOOKUP(D_SAV!$B802,A_Stammdaten!$I$6:$K$105,3,FALSE),"")</f>
        <v/>
      </c>
      <c r="M802" s="208"/>
      <c r="N802" s="208"/>
      <c r="O802" s="207"/>
      <c r="P802" s="207"/>
      <c r="Q802" s="207"/>
      <c r="R802" s="207"/>
      <c r="S802" s="194">
        <f>IF(V802=0,0,IF(A_Stammdaten!$B$12-$C802&lt;0,0,SUM(D_SAV!P802:Q802)-D_SAV!R802))</f>
        <v>0</v>
      </c>
      <c r="T802" s="207"/>
      <c r="U802" s="194">
        <f t="shared" si="180"/>
        <v>0</v>
      </c>
      <c r="V802" s="240">
        <f>IF(OR($B802=0,$C802=0,$J802=0,$J802="Agr ungültig"),0,IF($J802="keine","keine",IF(A_Stammdaten!$B$12-$C802&lt;0,0,MAX(0,$J802-(A_Stammdaten!$B$12-D_SAV!$C802)))))</f>
        <v>0</v>
      </c>
      <c r="W802" s="167">
        <f t="shared" si="181"/>
        <v>0</v>
      </c>
      <c r="X802" s="167">
        <f t="shared" si="182"/>
        <v>0</v>
      </c>
      <c r="Y802" s="209">
        <v>1</v>
      </c>
      <c r="Z802" s="167">
        <f t="shared" si="183"/>
        <v>0</v>
      </c>
      <c r="AA802" s="167">
        <f t="shared" si="184"/>
        <v>0</v>
      </c>
      <c r="AB802" s="167">
        <f t="shared" si="185"/>
        <v>0</v>
      </c>
      <c r="AC802" s="195">
        <f t="shared" si="178"/>
        <v>0</v>
      </c>
      <c r="AD802" s="192">
        <f t="shared" si="186"/>
        <v>0</v>
      </c>
      <c r="AE802" s="192">
        <f t="shared" si="187"/>
        <v>0</v>
      </c>
      <c r="AF802" s="192">
        <f t="shared" si="188"/>
        <v>0</v>
      </c>
    </row>
    <row r="803" spans="1:32" x14ac:dyDescent="0.25">
      <c r="C803" s="87"/>
      <c r="D803" s="87"/>
      <c r="E803" s="87"/>
      <c r="F803" s="87"/>
      <c r="J803" s="87"/>
      <c r="M803" s="87"/>
      <c r="N803" s="87"/>
      <c r="O803" s="87"/>
    </row>
    <row r="804" spans="1:32" x14ac:dyDescent="0.25">
      <c r="C804" s="87"/>
      <c r="D804" s="87"/>
      <c r="E804" s="87"/>
      <c r="F804" s="87"/>
      <c r="J804" s="87"/>
      <c r="M804" s="87"/>
      <c r="N804" s="87"/>
      <c r="O804" s="87"/>
    </row>
    <row r="805" spans="1:32" x14ac:dyDescent="0.25">
      <c r="C805" s="87"/>
      <c r="D805" s="87"/>
      <c r="E805" s="87"/>
      <c r="F805" s="87"/>
      <c r="J805" s="87"/>
      <c r="M805" s="87"/>
      <c r="N805" s="87"/>
      <c r="O805" s="87"/>
    </row>
    <row r="806" spans="1:32" x14ac:dyDescent="0.25">
      <c r="C806" s="87"/>
      <c r="D806" s="87"/>
      <c r="E806" s="87"/>
      <c r="F806" s="87"/>
      <c r="J806" s="87"/>
      <c r="M806" s="87"/>
      <c r="N806" s="87"/>
      <c r="O806" s="87"/>
    </row>
    <row r="807" spans="1:32" x14ac:dyDescent="0.25">
      <c r="C807" s="87"/>
      <c r="D807" s="87"/>
      <c r="E807" s="87"/>
      <c r="F807" s="87"/>
      <c r="J807" s="87"/>
      <c r="M807" s="87"/>
      <c r="N807" s="87"/>
      <c r="O807" s="87"/>
    </row>
    <row r="808" spans="1:32" x14ac:dyDescent="0.25">
      <c r="C808" s="87"/>
      <c r="D808" s="87"/>
      <c r="E808" s="87"/>
      <c r="F808" s="87"/>
      <c r="J808" s="87"/>
      <c r="M808" s="87"/>
      <c r="N808" s="87"/>
      <c r="O808" s="87"/>
    </row>
    <row r="809" spans="1:32" x14ac:dyDescent="0.25">
      <c r="C809" s="87"/>
      <c r="D809" s="87"/>
      <c r="E809" s="87"/>
      <c r="F809" s="87"/>
      <c r="J809" s="87"/>
      <c r="M809" s="87"/>
      <c r="N809" s="87"/>
      <c r="O809" s="87"/>
    </row>
    <row r="810" spans="1:32" x14ac:dyDescent="0.25">
      <c r="C810" s="87"/>
      <c r="D810" s="87"/>
      <c r="E810" s="87"/>
      <c r="F810" s="87"/>
      <c r="J810" s="87"/>
      <c r="M810" s="87"/>
      <c r="N810" s="87"/>
      <c r="O810" s="87"/>
    </row>
    <row r="811" spans="1:32" x14ac:dyDescent="0.25">
      <c r="C811" s="87"/>
      <c r="D811" s="87"/>
      <c r="E811" s="87"/>
      <c r="F811" s="87"/>
      <c r="J811" s="87"/>
      <c r="M811" s="87"/>
      <c r="N811" s="87"/>
      <c r="O811" s="87"/>
    </row>
    <row r="812" spans="1:32" x14ac:dyDescent="0.25">
      <c r="C812" s="87"/>
      <c r="D812" s="87"/>
      <c r="E812" s="87"/>
      <c r="F812" s="87"/>
      <c r="J812" s="87"/>
      <c r="M812" s="87"/>
      <c r="N812" s="87"/>
      <c r="O812" s="87"/>
    </row>
    <row r="813" spans="1:32" x14ac:dyDescent="0.25">
      <c r="C813" s="87"/>
      <c r="D813" s="87"/>
      <c r="E813" s="87"/>
      <c r="F813" s="87"/>
      <c r="J813" s="87"/>
      <c r="M813" s="87"/>
      <c r="N813" s="87"/>
      <c r="O813" s="87"/>
    </row>
    <row r="814" spans="1:32" x14ac:dyDescent="0.25">
      <c r="C814" s="87"/>
      <c r="D814" s="87"/>
      <c r="E814" s="87"/>
      <c r="F814" s="87"/>
      <c r="J814" s="87"/>
      <c r="M814" s="87"/>
      <c r="N814" s="87"/>
      <c r="O814" s="87"/>
    </row>
    <row r="815" spans="1:32" x14ac:dyDescent="0.25">
      <c r="C815" s="87"/>
      <c r="D815" s="87"/>
      <c r="E815" s="87"/>
      <c r="F815" s="87"/>
      <c r="J815" s="87"/>
      <c r="M815" s="87"/>
      <c r="N815" s="87"/>
      <c r="O815" s="87"/>
    </row>
    <row r="816" spans="1:32" x14ac:dyDescent="0.25">
      <c r="C816" s="87"/>
      <c r="D816" s="87"/>
      <c r="E816" s="87"/>
      <c r="F816" s="87"/>
      <c r="J816" s="87"/>
      <c r="M816" s="87"/>
      <c r="N816" s="87"/>
      <c r="O816" s="87"/>
    </row>
    <row r="817" spans="3:15" x14ac:dyDescent="0.25">
      <c r="C817" s="87"/>
      <c r="D817" s="87"/>
      <c r="E817" s="87"/>
      <c r="F817" s="87"/>
      <c r="J817" s="87"/>
      <c r="M817" s="87"/>
      <c r="N817" s="87"/>
      <c r="O817" s="87"/>
    </row>
    <row r="818" spans="3:15" x14ac:dyDescent="0.25">
      <c r="C818" s="87"/>
      <c r="D818" s="87"/>
      <c r="E818" s="87"/>
      <c r="F818" s="87"/>
      <c r="J818" s="87"/>
      <c r="M818" s="87"/>
      <c r="N818" s="87"/>
      <c r="O818" s="87"/>
    </row>
    <row r="819" spans="3:15" x14ac:dyDescent="0.25">
      <c r="C819" s="87"/>
      <c r="D819" s="87"/>
      <c r="E819" s="87"/>
      <c r="F819" s="87"/>
      <c r="J819" s="87"/>
      <c r="M819" s="87"/>
      <c r="N819" s="87"/>
      <c r="O819" s="87"/>
    </row>
    <row r="820" spans="3:15" x14ac:dyDescent="0.25">
      <c r="C820" s="87"/>
      <c r="D820" s="87"/>
      <c r="E820" s="87"/>
      <c r="F820" s="87"/>
      <c r="J820" s="87"/>
      <c r="M820" s="87"/>
      <c r="N820" s="87"/>
      <c r="O820" s="87"/>
    </row>
    <row r="821" spans="3:15" x14ac:dyDescent="0.25">
      <c r="C821" s="87"/>
      <c r="D821" s="87"/>
      <c r="E821" s="87"/>
      <c r="F821" s="87"/>
      <c r="J821" s="87"/>
      <c r="M821" s="87"/>
      <c r="N821" s="87"/>
      <c r="O821" s="87"/>
    </row>
    <row r="822" spans="3:15" x14ac:dyDescent="0.25">
      <c r="C822" s="87"/>
      <c r="D822" s="87"/>
      <c r="E822" s="87"/>
      <c r="F822" s="87"/>
      <c r="J822" s="87"/>
      <c r="M822" s="87"/>
      <c r="N822" s="87"/>
      <c r="O822" s="87"/>
    </row>
    <row r="823" spans="3:15" x14ac:dyDescent="0.25">
      <c r="C823" s="87"/>
      <c r="D823" s="87"/>
      <c r="E823" s="87"/>
      <c r="F823" s="87"/>
      <c r="J823" s="87"/>
      <c r="M823" s="87"/>
      <c r="N823" s="87"/>
      <c r="O823" s="87"/>
    </row>
    <row r="824" spans="3:15" x14ac:dyDescent="0.25">
      <c r="C824" s="87"/>
      <c r="D824" s="87"/>
      <c r="E824" s="87"/>
      <c r="F824" s="87"/>
      <c r="J824" s="87"/>
      <c r="M824" s="87"/>
      <c r="N824" s="87"/>
      <c r="O824" s="87"/>
    </row>
    <row r="825" spans="3:15" x14ac:dyDescent="0.25">
      <c r="C825" s="87"/>
      <c r="D825" s="87"/>
      <c r="E825" s="87"/>
      <c r="F825" s="87"/>
      <c r="J825" s="87"/>
      <c r="M825" s="87"/>
      <c r="N825" s="87"/>
      <c r="O825" s="87"/>
    </row>
    <row r="826" spans="3:15" x14ac:dyDescent="0.25">
      <c r="C826" s="87"/>
      <c r="D826" s="87"/>
      <c r="E826" s="87"/>
      <c r="F826" s="87"/>
      <c r="J826" s="87"/>
      <c r="M826" s="87"/>
      <c r="N826" s="87"/>
      <c r="O826" s="87"/>
    </row>
    <row r="827" spans="3:15" x14ac:dyDescent="0.25">
      <c r="C827" s="87"/>
      <c r="D827" s="87"/>
      <c r="E827" s="87"/>
      <c r="F827" s="87"/>
      <c r="J827" s="87"/>
      <c r="M827" s="87"/>
      <c r="N827" s="87"/>
      <c r="O827" s="87"/>
    </row>
    <row r="828" spans="3:15" x14ac:dyDescent="0.25">
      <c r="C828" s="87"/>
      <c r="D828" s="87"/>
      <c r="E828" s="87"/>
      <c r="F828" s="87"/>
      <c r="J828" s="87"/>
      <c r="M828" s="87"/>
      <c r="N828" s="87"/>
      <c r="O828" s="87"/>
    </row>
    <row r="829" spans="3:15" x14ac:dyDescent="0.25">
      <c r="C829" s="87"/>
      <c r="D829" s="87"/>
      <c r="E829" s="87"/>
      <c r="F829" s="87"/>
      <c r="J829" s="87"/>
      <c r="M829" s="87"/>
      <c r="N829" s="87"/>
      <c r="O829" s="87"/>
    </row>
    <row r="830" spans="3:15" x14ac:dyDescent="0.25">
      <c r="C830" s="87"/>
      <c r="D830" s="87"/>
      <c r="E830" s="87"/>
      <c r="F830" s="87"/>
      <c r="J830" s="87"/>
      <c r="M830" s="87"/>
      <c r="N830" s="87"/>
      <c r="O830" s="87"/>
    </row>
    <row r="831" spans="3:15" x14ac:dyDescent="0.25">
      <c r="C831" s="87"/>
      <c r="D831" s="87"/>
      <c r="E831" s="87"/>
      <c r="F831" s="87"/>
      <c r="J831" s="87"/>
      <c r="M831" s="87"/>
      <c r="N831" s="87"/>
      <c r="O831" s="87"/>
    </row>
    <row r="832" spans="3:15" x14ac:dyDescent="0.25">
      <c r="C832" s="87"/>
      <c r="D832" s="87"/>
      <c r="E832" s="87"/>
      <c r="F832" s="87"/>
      <c r="J832" s="87"/>
      <c r="M832" s="87"/>
      <c r="N832" s="87"/>
      <c r="O832" s="87"/>
    </row>
    <row r="833" spans="3:15" x14ac:dyDescent="0.25">
      <c r="C833" s="87"/>
      <c r="D833" s="87"/>
      <c r="E833" s="87"/>
      <c r="F833" s="87"/>
      <c r="J833" s="87"/>
      <c r="M833" s="87"/>
      <c r="N833" s="87"/>
      <c r="O833" s="87"/>
    </row>
    <row r="834" spans="3:15" x14ac:dyDescent="0.25">
      <c r="C834" s="87"/>
      <c r="D834" s="87"/>
      <c r="E834" s="87"/>
      <c r="F834" s="87"/>
      <c r="J834" s="87"/>
      <c r="M834" s="87"/>
      <c r="N834" s="87"/>
      <c r="O834" s="87"/>
    </row>
    <row r="835" spans="3:15" x14ac:dyDescent="0.25">
      <c r="C835" s="87"/>
      <c r="D835" s="87"/>
      <c r="E835" s="87"/>
      <c r="F835" s="87"/>
      <c r="J835" s="87"/>
      <c r="M835" s="87"/>
      <c r="N835" s="87"/>
      <c r="O835" s="87"/>
    </row>
    <row r="836" spans="3:15" x14ac:dyDescent="0.25">
      <c r="C836" s="87"/>
      <c r="D836" s="87"/>
      <c r="E836" s="87"/>
      <c r="F836" s="87"/>
      <c r="J836" s="87"/>
      <c r="M836" s="87"/>
      <c r="N836" s="87"/>
      <c r="O836" s="87"/>
    </row>
    <row r="837" spans="3:15" x14ac:dyDescent="0.25">
      <c r="C837" s="87"/>
      <c r="D837" s="87"/>
      <c r="E837" s="87"/>
      <c r="F837" s="87"/>
      <c r="J837" s="87"/>
      <c r="M837" s="87"/>
      <c r="N837" s="87"/>
      <c r="O837" s="87"/>
    </row>
    <row r="838" spans="3:15" x14ac:dyDescent="0.25">
      <c r="C838" s="87"/>
      <c r="D838" s="87"/>
      <c r="E838" s="87"/>
      <c r="F838" s="87"/>
      <c r="J838" s="87"/>
      <c r="M838" s="87"/>
      <c r="N838" s="87"/>
      <c r="O838" s="87"/>
    </row>
    <row r="839" spans="3:15" x14ac:dyDescent="0.25">
      <c r="C839" s="87"/>
      <c r="D839" s="87"/>
      <c r="E839" s="87"/>
      <c r="F839" s="87"/>
      <c r="J839" s="87"/>
      <c r="M839" s="87"/>
      <c r="N839" s="87"/>
      <c r="O839" s="87"/>
    </row>
    <row r="840" spans="3:15" x14ac:dyDescent="0.25">
      <c r="C840" s="87"/>
      <c r="D840" s="87"/>
      <c r="E840" s="87"/>
      <c r="F840" s="87"/>
      <c r="J840" s="87"/>
      <c r="M840" s="87"/>
      <c r="N840" s="87"/>
      <c r="O840" s="87"/>
    </row>
    <row r="841" spans="3:15" x14ac:dyDescent="0.25">
      <c r="C841" s="87"/>
      <c r="D841" s="87"/>
      <c r="E841" s="87"/>
      <c r="F841" s="87"/>
      <c r="J841" s="87"/>
      <c r="M841" s="87"/>
      <c r="N841" s="87"/>
      <c r="O841" s="87"/>
    </row>
    <row r="842" spans="3:15" x14ac:dyDescent="0.25">
      <c r="C842" s="87"/>
      <c r="D842" s="87"/>
      <c r="E842" s="87"/>
      <c r="F842" s="87"/>
      <c r="J842" s="87"/>
      <c r="M842" s="87"/>
      <c r="N842" s="87"/>
      <c r="O842" s="87"/>
    </row>
    <row r="843" spans="3:15" x14ac:dyDescent="0.25">
      <c r="C843" s="87"/>
      <c r="D843" s="87"/>
      <c r="E843" s="87"/>
      <c r="F843" s="87"/>
      <c r="J843" s="87"/>
      <c r="M843" s="87"/>
      <c r="N843" s="87"/>
      <c r="O843" s="87"/>
    </row>
    <row r="844" spans="3:15" x14ac:dyDescent="0.25">
      <c r="C844" s="87"/>
      <c r="D844" s="87"/>
      <c r="E844" s="87"/>
      <c r="F844" s="87"/>
      <c r="J844" s="87"/>
      <c r="M844" s="87"/>
      <c r="N844" s="87"/>
      <c r="O844" s="87"/>
    </row>
    <row r="845" spans="3:15" x14ac:dyDescent="0.25">
      <c r="C845" s="87"/>
      <c r="D845" s="87"/>
      <c r="E845" s="87"/>
      <c r="F845" s="87"/>
      <c r="J845" s="87"/>
      <c r="M845" s="87"/>
      <c r="N845" s="87"/>
      <c r="O845" s="87"/>
    </row>
    <row r="846" spans="3:15" x14ac:dyDescent="0.25">
      <c r="C846" s="87"/>
      <c r="D846" s="87"/>
      <c r="E846" s="87"/>
      <c r="F846" s="87"/>
      <c r="J846" s="87"/>
      <c r="M846" s="87"/>
      <c r="N846" s="87"/>
      <c r="O846" s="87"/>
    </row>
    <row r="847" spans="3:15" x14ac:dyDescent="0.25">
      <c r="C847" s="87"/>
      <c r="D847" s="87"/>
      <c r="E847" s="87"/>
      <c r="F847" s="87"/>
      <c r="J847" s="87"/>
      <c r="M847" s="87"/>
      <c r="N847" s="87"/>
      <c r="O847" s="87"/>
    </row>
    <row r="848" spans="3:15" x14ac:dyDescent="0.25">
      <c r="C848" s="87"/>
      <c r="D848" s="87"/>
      <c r="E848" s="87"/>
      <c r="F848" s="87"/>
      <c r="J848" s="87"/>
      <c r="M848" s="87"/>
      <c r="N848" s="87"/>
      <c r="O848" s="87"/>
    </row>
    <row r="849" spans="3:15" x14ac:dyDescent="0.25">
      <c r="C849" s="87"/>
      <c r="D849" s="87"/>
      <c r="E849" s="87"/>
      <c r="F849" s="87"/>
      <c r="J849" s="87"/>
      <c r="M849" s="87"/>
      <c r="N849" s="87"/>
      <c r="O849" s="87"/>
    </row>
    <row r="850" spans="3:15" x14ac:dyDescent="0.25">
      <c r="C850" s="87"/>
      <c r="D850" s="87"/>
      <c r="E850" s="87"/>
      <c r="F850" s="87"/>
      <c r="J850" s="87"/>
      <c r="M850" s="87"/>
      <c r="N850" s="87"/>
      <c r="O850" s="87"/>
    </row>
    <row r="851" spans="3:15" x14ac:dyDescent="0.25">
      <c r="C851" s="87"/>
      <c r="D851" s="87"/>
      <c r="E851" s="87"/>
      <c r="F851" s="87"/>
      <c r="J851" s="87"/>
      <c r="M851" s="87"/>
      <c r="N851" s="87"/>
      <c r="O851" s="87"/>
    </row>
    <row r="852" spans="3:15" x14ac:dyDescent="0.25">
      <c r="C852" s="87"/>
      <c r="D852" s="87"/>
      <c r="E852" s="87"/>
      <c r="F852" s="87"/>
      <c r="J852" s="87"/>
      <c r="M852" s="87"/>
      <c r="N852" s="87"/>
      <c r="O852" s="87"/>
    </row>
    <row r="853" spans="3:15" x14ac:dyDescent="0.25">
      <c r="C853" s="87"/>
      <c r="D853" s="87"/>
      <c r="E853" s="87"/>
      <c r="F853" s="87"/>
      <c r="J853" s="87"/>
      <c r="M853" s="87"/>
      <c r="N853" s="87"/>
      <c r="O853" s="87"/>
    </row>
    <row r="854" spans="3:15" x14ac:dyDescent="0.25">
      <c r="C854" s="87"/>
      <c r="D854" s="87"/>
      <c r="E854" s="87"/>
      <c r="F854" s="87"/>
      <c r="J854" s="87"/>
      <c r="M854" s="87"/>
      <c r="N854" s="87"/>
      <c r="O854" s="87"/>
    </row>
    <row r="855" spans="3:15" x14ac:dyDescent="0.25">
      <c r="C855" s="87"/>
      <c r="D855" s="87"/>
      <c r="E855" s="87"/>
      <c r="F855" s="87"/>
      <c r="J855" s="87"/>
      <c r="M855" s="87"/>
      <c r="N855" s="87"/>
      <c r="O855" s="87"/>
    </row>
    <row r="856" spans="3:15" x14ac:dyDescent="0.25">
      <c r="C856" s="87"/>
      <c r="D856" s="87"/>
      <c r="E856" s="87"/>
      <c r="F856" s="87"/>
      <c r="J856" s="87"/>
      <c r="M856" s="87"/>
      <c r="N856" s="87"/>
      <c r="O856" s="87"/>
    </row>
    <row r="857" spans="3:15" x14ac:dyDescent="0.25">
      <c r="C857" s="87"/>
      <c r="D857" s="87"/>
      <c r="E857" s="87"/>
      <c r="F857" s="87"/>
      <c r="J857" s="87"/>
      <c r="M857" s="87"/>
      <c r="N857" s="87"/>
      <c r="O857" s="87"/>
    </row>
    <row r="858" spans="3:15" x14ac:dyDescent="0.25">
      <c r="C858" s="87"/>
      <c r="D858" s="87"/>
      <c r="E858" s="87"/>
      <c r="F858" s="87"/>
      <c r="J858" s="87"/>
      <c r="M858" s="87"/>
      <c r="N858" s="87"/>
      <c r="O858" s="87"/>
    </row>
    <row r="859" spans="3:15" x14ac:dyDescent="0.25">
      <c r="C859" s="87"/>
      <c r="D859" s="87"/>
      <c r="E859" s="87"/>
      <c r="F859" s="87"/>
      <c r="J859" s="87"/>
      <c r="M859" s="87"/>
      <c r="N859" s="87"/>
      <c r="O859" s="87"/>
    </row>
    <row r="860" spans="3:15" x14ac:dyDescent="0.25">
      <c r="C860" s="87"/>
      <c r="D860" s="87"/>
      <c r="E860" s="87"/>
      <c r="F860" s="87"/>
      <c r="J860" s="87"/>
      <c r="M860" s="87"/>
      <c r="N860" s="87"/>
      <c r="O860" s="87"/>
    </row>
    <row r="861" spans="3:15" x14ac:dyDescent="0.25">
      <c r="C861" s="87"/>
      <c r="D861" s="87"/>
      <c r="E861" s="87"/>
      <c r="F861" s="87"/>
      <c r="J861" s="87"/>
      <c r="M861" s="87"/>
      <c r="N861" s="87"/>
      <c r="O861" s="87"/>
    </row>
    <row r="862" spans="3:15" x14ac:dyDescent="0.25">
      <c r="C862" s="87"/>
      <c r="D862" s="87"/>
      <c r="E862" s="87"/>
      <c r="F862" s="87"/>
      <c r="J862" s="87"/>
      <c r="M862" s="87"/>
      <c r="N862" s="87"/>
      <c r="O862" s="87"/>
    </row>
    <row r="863" spans="3:15" x14ac:dyDescent="0.25">
      <c r="C863" s="87"/>
      <c r="D863" s="87"/>
      <c r="E863" s="87"/>
      <c r="F863" s="87"/>
      <c r="J863" s="87"/>
      <c r="M863" s="87"/>
      <c r="N863" s="87"/>
      <c r="O863" s="87"/>
    </row>
    <row r="864" spans="3:15" x14ac:dyDescent="0.25">
      <c r="C864" s="87"/>
      <c r="D864" s="87"/>
      <c r="E864" s="87"/>
      <c r="F864" s="87"/>
      <c r="J864" s="87"/>
      <c r="M864" s="87"/>
      <c r="N864" s="87"/>
      <c r="O864" s="87"/>
    </row>
    <row r="865" spans="3:15" x14ac:dyDescent="0.25">
      <c r="C865" s="87"/>
      <c r="D865" s="87"/>
      <c r="E865" s="87"/>
      <c r="F865" s="87"/>
      <c r="J865" s="87"/>
      <c r="M865" s="87"/>
      <c r="N865" s="87"/>
      <c r="O865" s="87"/>
    </row>
    <row r="866" spans="3:15" x14ac:dyDescent="0.25">
      <c r="C866" s="87"/>
      <c r="D866" s="87"/>
      <c r="E866" s="87"/>
      <c r="F866" s="87"/>
      <c r="J866" s="87"/>
      <c r="M866" s="87"/>
      <c r="N866" s="87"/>
      <c r="O866" s="87"/>
    </row>
    <row r="867" spans="3:15" x14ac:dyDescent="0.25">
      <c r="C867" s="87"/>
      <c r="D867" s="87"/>
      <c r="E867" s="87"/>
      <c r="F867" s="87"/>
      <c r="J867" s="87"/>
      <c r="M867" s="87"/>
      <c r="N867" s="87"/>
      <c r="O867" s="87"/>
    </row>
    <row r="868" spans="3:15" x14ac:dyDescent="0.25">
      <c r="C868" s="87"/>
      <c r="D868" s="87"/>
      <c r="E868" s="87"/>
      <c r="F868" s="87"/>
      <c r="J868" s="87"/>
      <c r="M868" s="87"/>
      <c r="N868" s="87"/>
      <c r="O868" s="87"/>
    </row>
    <row r="869" spans="3:15" x14ac:dyDescent="0.25">
      <c r="C869" s="87"/>
      <c r="D869" s="87"/>
      <c r="E869" s="87"/>
      <c r="F869" s="87"/>
      <c r="J869" s="87"/>
      <c r="M869" s="87"/>
      <c r="N869" s="87"/>
      <c r="O869" s="87"/>
    </row>
    <row r="870" spans="3:15" x14ac:dyDescent="0.25">
      <c r="C870" s="87"/>
      <c r="D870" s="87"/>
      <c r="E870" s="87"/>
      <c r="F870" s="87"/>
      <c r="J870" s="87"/>
      <c r="M870" s="87"/>
      <c r="N870" s="87"/>
      <c r="O870" s="87"/>
    </row>
    <row r="871" spans="3:15" x14ac:dyDescent="0.25">
      <c r="C871" s="87"/>
      <c r="D871" s="87"/>
      <c r="E871" s="87"/>
      <c r="F871" s="87"/>
      <c r="J871" s="87"/>
      <c r="M871" s="87"/>
      <c r="N871" s="87"/>
      <c r="O871" s="87"/>
    </row>
    <row r="872" spans="3:15" x14ac:dyDescent="0.25">
      <c r="C872" s="87"/>
      <c r="D872" s="87"/>
      <c r="E872" s="87"/>
      <c r="F872" s="87"/>
      <c r="J872" s="87"/>
      <c r="M872" s="87"/>
      <c r="N872" s="87"/>
      <c r="O872" s="87"/>
    </row>
    <row r="873" spans="3:15" x14ac:dyDescent="0.25">
      <c r="C873" s="87"/>
      <c r="D873" s="87"/>
      <c r="E873" s="87"/>
      <c r="F873" s="87"/>
      <c r="J873" s="87"/>
      <c r="M873" s="87"/>
      <c r="N873" s="87"/>
      <c r="O873" s="87"/>
    </row>
    <row r="874" spans="3:15" x14ac:dyDescent="0.25">
      <c r="C874" s="87"/>
      <c r="D874" s="87"/>
      <c r="E874" s="87"/>
      <c r="F874" s="87"/>
      <c r="J874" s="87"/>
      <c r="M874" s="87"/>
      <c r="N874" s="87"/>
      <c r="O874" s="87"/>
    </row>
    <row r="875" spans="3:15" x14ac:dyDescent="0.25">
      <c r="C875" s="87"/>
      <c r="D875" s="87"/>
      <c r="E875" s="87"/>
      <c r="F875" s="87"/>
      <c r="J875" s="87"/>
      <c r="M875" s="87"/>
      <c r="N875" s="87"/>
      <c r="O875" s="87"/>
    </row>
    <row r="876" spans="3:15" x14ac:dyDescent="0.25">
      <c r="C876" s="87"/>
      <c r="D876" s="87"/>
      <c r="E876" s="87"/>
      <c r="F876" s="87"/>
      <c r="J876" s="87"/>
      <c r="M876" s="87"/>
      <c r="N876" s="87"/>
      <c r="O876" s="87"/>
    </row>
    <row r="877" spans="3:15" x14ac:dyDescent="0.25">
      <c r="C877" s="87"/>
      <c r="D877" s="87"/>
      <c r="E877" s="87"/>
      <c r="F877" s="87"/>
      <c r="J877" s="87"/>
      <c r="M877" s="87"/>
      <c r="N877" s="87"/>
      <c r="O877" s="87"/>
    </row>
    <row r="878" spans="3:15" x14ac:dyDescent="0.25">
      <c r="C878" s="87"/>
      <c r="D878" s="87"/>
      <c r="E878" s="87"/>
      <c r="F878" s="87"/>
      <c r="J878" s="87"/>
      <c r="M878" s="87"/>
      <c r="N878" s="87"/>
      <c r="O878" s="87"/>
    </row>
    <row r="879" spans="3:15" x14ac:dyDescent="0.25">
      <c r="C879" s="87"/>
      <c r="D879" s="87"/>
      <c r="E879" s="87"/>
      <c r="F879" s="87"/>
      <c r="J879" s="87"/>
      <c r="M879" s="87"/>
      <c r="N879" s="87"/>
      <c r="O879" s="87"/>
    </row>
    <row r="880" spans="3:15" x14ac:dyDescent="0.25">
      <c r="C880" s="87"/>
      <c r="D880" s="87"/>
      <c r="E880" s="87"/>
      <c r="F880" s="87"/>
      <c r="J880" s="87"/>
      <c r="M880" s="87"/>
      <c r="N880" s="87"/>
      <c r="O880" s="87"/>
    </row>
    <row r="881" spans="3:15" x14ac:dyDescent="0.25">
      <c r="C881" s="87"/>
      <c r="D881" s="87"/>
      <c r="E881" s="87"/>
      <c r="F881" s="87"/>
      <c r="J881" s="87"/>
      <c r="M881" s="87"/>
      <c r="N881" s="87"/>
      <c r="O881" s="87"/>
    </row>
    <row r="882" spans="3:15" x14ac:dyDescent="0.25">
      <c r="C882" s="87"/>
      <c r="D882" s="87"/>
      <c r="E882" s="87"/>
      <c r="F882" s="87"/>
      <c r="J882" s="87"/>
      <c r="M882" s="87"/>
      <c r="N882" s="87"/>
      <c r="O882" s="87"/>
    </row>
    <row r="883" spans="3:15" x14ac:dyDescent="0.25">
      <c r="C883" s="87"/>
      <c r="D883" s="87"/>
      <c r="E883" s="87"/>
      <c r="F883" s="87"/>
      <c r="J883" s="87"/>
      <c r="M883" s="87"/>
      <c r="N883" s="87"/>
      <c r="O883" s="87"/>
    </row>
    <row r="884" spans="3:15" x14ac:dyDescent="0.25">
      <c r="C884" s="87"/>
      <c r="D884" s="87"/>
      <c r="E884" s="87"/>
      <c r="F884" s="87"/>
      <c r="J884" s="87"/>
      <c r="M884" s="87"/>
      <c r="N884" s="87"/>
      <c r="O884" s="87"/>
    </row>
    <row r="885" spans="3:15" x14ac:dyDescent="0.25">
      <c r="C885" s="87"/>
      <c r="D885" s="87"/>
      <c r="E885" s="87"/>
      <c r="F885" s="87"/>
      <c r="J885" s="87"/>
      <c r="M885" s="87"/>
      <c r="N885" s="87"/>
      <c r="O885" s="87"/>
    </row>
    <row r="886" spans="3:15" x14ac:dyDescent="0.25">
      <c r="C886" s="87"/>
      <c r="D886" s="87"/>
      <c r="E886" s="87"/>
      <c r="F886" s="87"/>
      <c r="J886" s="87"/>
      <c r="M886" s="87"/>
      <c r="N886" s="87"/>
      <c r="O886" s="87"/>
    </row>
    <row r="887" spans="3:15" x14ac:dyDescent="0.25">
      <c r="C887" s="87"/>
      <c r="D887" s="87"/>
      <c r="E887" s="87"/>
      <c r="F887" s="87"/>
      <c r="J887" s="87"/>
      <c r="M887" s="87"/>
      <c r="N887" s="87"/>
      <c r="O887" s="87"/>
    </row>
    <row r="888" spans="3:15" x14ac:dyDescent="0.25">
      <c r="C888" s="87"/>
      <c r="D888" s="87"/>
      <c r="E888" s="87"/>
      <c r="F888" s="87"/>
      <c r="J888" s="87"/>
      <c r="M888" s="87"/>
      <c r="N888" s="87"/>
      <c r="O888" s="87"/>
    </row>
    <row r="889" spans="3:15" x14ac:dyDescent="0.25">
      <c r="C889" s="87"/>
      <c r="D889" s="87"/>
      <c r="E889" s="87"/>
      <c r="F889" s="87"/>
      <c r="J889" s="87"/>
      <c r="M889" s="87"/>
      <c r="N889" s="87"/>
      <c r="O889" s="87"/>
    </row>
    <row r="890" spans="3:15" x14ac:dyDescent="0.25">
      <c r="C890" s="87"/>
      <c r="D890" s="87"/>
      <c r="E890" s="87"/>
      <c r="F890" s="87"/>
      <c r="J890" s="87"/>
      <c r="M890" s="87"/>
      <c r="N890" s="87"/>
      <c r="O890" s="87"/>
    </row>
    <row r="891" spans="3:15" x14ac:dyDescent="0.25">
      <c r="C891" s="87"/>
      <c r="D891" s="87"/>
      <c r="E891" s="87"/>
      <c r="F891" s="87"/>
      <c r="J891" s="87"/>
      <c r="M891" s="87"/>
      <c r="N891" s="87"/>
      <c r="O891" s="87"/>
    </row>
    <row r="892" spans="3:15" x14ac:dyDescent="0.25">
      <c r="C892" s="87"/>
      <c r="D892" s="87"/>
      <c r="E892" s="87"/>
      <c r="F892" s="87"/>
      <c r="J892" s="87"/>
      <c r="M892" s="87"/>
      <c r="N892" s="87"/>
      <c r="O892" s="87"/>
    </row>
    <row r="893" spans="3:15" x14ac:dyDescent="0.25">
      <c r="C893" s="87"/>
      <c r="D893" s="87"/>
      <c r="E893" s="87"/>
      <c r="F893" s="87"/>
      <c r="J893" s="87"/>
      <c r="M893" s="87"/>
      <c r="N893" s="87"/>
      <c r="O893" s="87"/>
    </row>
    <row r="894" spans="3:15" x14ac:dyDescent="0.25">
      <c r="C894" s="87"/>
      <c r="D894" s="87"/>
      <c r="E894" s="87"/>
      <c r="F894" s="87"/>
      <c r="J894" s="87"/>
      <c r="M894" s="87"/>
      <c r="N894" s="87"/>
      <c r="O894" s="87"/>
    </row>
    <row r="895" spans="3:15" x14ac:dyDescent="0.25">
      <c r="C895" s="87"/>
      <c r="D895" s="87"/>
      <c r="E895" s="87"/>
      <c r="F895" s="87"/>
      <c r="J895" s="87"/>
      <c r="M895" s="87"/>
      <c r="N895" s="87"/>
      <c r="O895" s="87"/>
    </row>
    <row r="896" spans="3:15" x14ac:dyDescent="0.25">
      <c r="C896" s="87"/>
      <c r="D896" s="87"/>
      <c r="E896" s="87"/>
      <c r="F896" s="87"/>
      <c r="J896" s="87"/>
      <c r="M896" s="87"/>
      <c r="N896" s="87"/>
      <c r="O896" s="87"/>
    </row>
    <row r="897" spans="3:15" x14ac:dyDescent="0.25">
      <c r="C897" s="87"/>
      <c r="D897" s="87"/>
      <c r="E897" s="87"/>
      <c r="F897" s="87"/>
      <c r="J897" s="87"/>
      <c r="M897" s="87"/>
      <c r="N897" s="87"/>
      <c r="O897" s="87"/>
    </row>
    <row r="898" spans="3:15" x14ac:dyDescent="0.25">
      <c r="C898" s="87"/>
      <c r="D898" s="87"/>
      <c r="E898" s="87"/>
      <c r="F898" s="87"/>
      <c r="J898" s="87"/>
      <c r="M898" s="87"/>
      <c r="N898" s="87"/>
      <c r="O898" s="87"/>
    </row>
    <row r="899" spans="3:15" x14ac:dyDescent="0.25">
      <c r="C899" s="87"/>
      <c r="D899" s="87"/>
      <c r="E899" s="87"/>
      <c r="F899" s="87"/>
      <c r="J899" s="87"/>
      <c r="M899" s="87"/>
      <c r="N899" s="87"/>
      <c r="O899" s="87"/>
    </row>
    <row r="900" spans="3:15" x14ac:dyDescent="0.25">
      <c r="C900" s="87"/>
      <c r="D900" s="87"/>
      <c r="E900" s="87"/>
      <c r="F900" s="87"/>
      <c r="J900" s="87"/>
      <c r="M900" s="87"/>
      <c r="N900" s="87"/>
      <c r="O900" s="87"/>
    </row>
    <row r="901" spans="3:15" x14ac:dyDescent="0.25">
      <c r="C901" s="87"/>
      <c r="D901" s="87"/>
      <c r="E901" s="87"/>
      <c r="F901" s="87"/>
      <c r="J901" s="87"/>
      <c r="M901" s="87"/>
      <c r="N901" s="87"/>
      <c r="O901" s="87"/>
    </row>
    <row r="902" spans="3:15" x14ac:dyDescent="0.25">
      <c r="C902" s="87"/>
      <c r="D902" s="87"/>
      <c r="E902" s="87"/>
      <c r="F902" s="87"/>
      <c r="J902" s="87"/>
      <c r="M902" s="87"/>
      <c r="N902" s="87"/>
      <c r="O902" s="87"/>
    </row>
    <row r="903" spans="3:15" x14ac:dyDescent="0.25">
      <c r="C903" s="87"/>
      <c r="D903" s="87"/>
      <c r="E903" s="87"/>
      <c r="F903" s="87"/>
      <c r="J903" s="87"/>
      <c r="M903" s="87"/>
      <c r="N903" s="87"/>
      <c r="O903" s="87"/>
    </row>
    <row r="904" spans="3:15" x14ac:dyDescent="0.25">
      <c r="C904" s="87"/>
      <c r="D904" s="87"/>
      <c r="E904" s="87"/>
      <c r="F904" s="87"/>
      <c r="J904" s="87"/>
      <c r="M904" s="87"/>
      <c r="N904" s="87"/>
      <c r="O904" s="87"/>
    </row>
    <row r="905" spans="3:15" x14ac:dyDescent="0.25">
      <c r="C905" s="87"/>
      <c r="D905" s="87"/>
      <c r="E905" s="87"/>
      <c r="F905" s="87"/>
      <c r="J905" s="87"/>
      <c r="M905" s="87"/>
      <c r="N905" s="87"/>
      <c r="O905" s="87"/>
    </row>
    <row r="906" spans="3:15" x14ac:dyDescent="0.25">
      <c r="C906" s="87"/>
      <c r="D906" s="87"/>
      <c r="E906" s="87"/>
      <c r="F906" s="87"/>
      <c r="J906" s="87"/>
      <c r="M906" s="87"/>
      <c r="N906" s="87"/>
      <c r="O906" s="87"/>
    </row>
    <row r="907" spans="3:15" x14ac:dyDescent="0.25">
      <c r="C907" s="87"/>
      <c r="D907" s="87"/>
      <c r="E907" s="87"/>
      <c r="F907" s="87"/>
      <c r="J907" s="87"/>
      <c r="M907" s="87"/>
      <c r="N907" s="87"/>
      <c r="O907" s="87"/>
    </row>
    <row r="908" spans="3:15" x14ac:dyDescent="0.25">
      <c r="C908" s="87"/>
      <c r="D908" s="87"/>
      <c r="E908" s="87"/>
      <c r="F908" s="87"/>
      <c r="J908" s="87"/>
      <c r="M908" s="87"/>
      <c r="N908" s="87"/>
      <c r="O908" s="87"/>
    </row>
    <row r="909" spans="3:15" x14ac:dyDescent="0.25">
      <c r="C909" s="87"/>
      <c r="D909" s="87"/>
      <c r="E909" s="87"/>
      <c r="F909" s="87"/>
      <c r="J909" s="87"/>
      <c r="M909" s="87"/>
      <c r="N909" s="87"/>
      <c r="O909" s="87"/>
    </row>
    <row r="910" spans="3:15" x14ac:dyDescent="0.25">
      <c r="C910" s="87"/>
      <c r="D910" s="87"/>
      <c r="E910" s="87"/>
      <c r="F910" s="87"/>
      <c r="J910" s="87"/>
      <c r="M910" s="87"/>
      <c r="N910" s="87"/>
      <c r="O910" s="87"/>
    </row>
    <row r="911" spans="3:15" x14ac:dyDescent="0.25">
      <c r="C911" s="87"/>
      <c r="D911" s="87"/>
      <c r="E911" s="87"/>
      <c r="F911" s="87"/>
      <c r="J911" s="87"/>
      <c r="M911" s="87"/>
      <c r="N911" s="87"/>
      <c r="O911" s="87"/>
    </row>
    <row r="912" spans="3:15" x14ac:dyDescent="0.25">
      <c r="C912" s="87"/>
      <c r="D912" s="87"/>
      <c r="E912" s="87"/>
      <c r="F912" s="87"/>
      <c r="J912" s="87"/>
      <c r="M912" s="87"/>
      <c r="N912" s="87"/>
      <c r="O912" s="87"/>
    </row>
    <row r="913" spans="3:15" x14ac:dyDescent="0.25">
      <c r="C913" s="87"/>
      <c r="D913" s="87"/>
      <c r="E913" s="87"/>
      <c r="F913" s="87"/>
      <c r="J913" s="87"/>
      <c r="M913" s="87"/>
      <c r="N913" s="87"/>
      <c r="O913" s="87"/>
    </row>
    <row r="914" spans="3:15" x14ac:dyDescent="0.25">
      <c r="C914" s="87"/>
      <c r="D914" s="87"/>
      <c r="E914" s="87"/>
      <c r="F914" s="87"/>
      <c r="J914" s="87"/>
      <c r="M914" s="87"/>
      <c r="N914" s="87"/>
      <c r="O914" s="87"/>
    </row>
    <row r="915" spans="3:15" x14ac:dyDescent="0.25">
      <c r="C915" s="87"/>
      <c r="D915" s="87"/>
      <c r="E915" s="87"/>
      <c r="F915" s="87"/>
      <c r="J915" s="87"/>
      <c r="M915" s="87"/>
      <c r="N915" s="87"/>
      <c r="O915" s="87"/>
    </row>
    <row r="916" spans="3:15" x14ac:dyDescent="0.25">
      <c r="C916" s="87"/>
      <c r="D916" s="87"/>
      <c r="E916" s="87"/>
      <c r="F916" s="87"/>
      <c r="J916" s="87"/>
      <c r="M916" s="87"/>
      <c r="N916" s="87"/>
      <c r="O916" s="87"/>
    </row>
    <row r="917" spans="3:15" x14ac:dyDescent="0.25">
      <c r="C917" s="87"/>
      <c r="D917" s="87"/>
      <c r="E917" s="87"/>
      <c r="F917" s="87"/>
      <c r="J917" s="87"/>
      <c r="M917" s="87"/>
      <c r="N917" s="87"/>
      <c r="O917" s="87"/>
    </row>
    <row r="918" spans="3:15" x14ac:dyDescent="0.25">
      <c r="C918" s="87"/>
      <c r="D918" s="87"/>
      <c r="E918" s="87"/>
      <c r="F918" s="87"/>
      <c r="J918" s="87"/>
      <c r="M918" s="87"/>
      <c r="N918" s="87"/>
      <c r="O918" s="87"/>
    </row>
    <row r="919" spans="3:15" x14ac:dyDescent="0.25">
      <c r="C919" s="87"/>
      <c r="D919" s="87"/>
      <c r="E919" s="87"/>
      <c r="F919" s="87"/>
      <c r="J919" s="87"/>
      <c r="M919" s="87"/>
      <c r="N919" s="87"/>
      <c r="O919" s="87"/>
    </row>
    <row r="920" spans="3:15" x14ac:dyDescent="0.25">
      <c r="C920" s="87"/>
      <c r="D920" s="87"/>
      <c r="E920" s="87"/>
      <c r="F920" s="87"/>
      <c r="J920" s="87"/>
      <c r="M920" s="87"/>
      <c r="N920" s="87"/>
      <c r="O920" s="87"/>
    </row>
    <row r="921" spans="3:15" x14ac:dyDescent="0.25">
      <c r="C921" s="87"/>
      <c r="D921" s="87"/>
      <c r="E921" s="87"/>
      <c r="F921" s="87"/>
      <c r="J921" s="87"/>
      <c r="M921" s="87"/>
      <c r="N921" s="87"/>
      <c r="O921" s="87"/>
    </row>
    <row r="922" spans="3:15" x14ac:dyDescent="0.25">
      <c r="C922" s="87"/>
      <c r="D922" s="87"/>
      <c r="E922" s="87"/>
      <c r="F922" s="87"/>
      <c r="J922" s="87"/>
      <c r="M922" s="87"/>
      <c r="N922" s="87"/>
      <c r="O922" s="87"/>
    </row>
    <row r="923" spans="3:15" x14ac:dyDescent="0.25">
      <c r="C923" s="87"/>
      <c r="D923" s="87"/>
      <c r="E923" s="87"/>
      <c r="F923" s="87"/>
      <c r="J923" s="87"/>
      <c r="M923" s="87"/>
      <c r="N923" s="87"/>
      <c r="O923" s="87"/>
    </row>
    <row r="924" spans="3:15" x14ac:dyDescent="0.25">
      <c r="C924" s="87"/>
      <c r="D924" s="87"/>
      <c r="E924" s="87"/>
      <c r="F924" s="87"/>
      <c r="J924" s="87"/>
      <c r="M924" s="87"/>
      <c r="N924" s="87"/>
      <c r="O924" s="87"/>
    </row>
    <row r="925" spans="3:15" x14ac:dyDescent="0.25">
      <c r="C925" s="87"/>
      <c r="D925" s="87"/>
      <c r="E925" s="87"/>
      <c r="F925" s="87"/>
      <c r="J925" s="87"/>
      <c r="M925" s="87"/>
      <c r="N925" s="87"/>
      <c r="O925" s="87"/>
    </row>
    <row r="926" spans="3:15" x14ac:dyDescent="0.25">
      <c r="C926" s="87"/>
      <c r="D926" s="87"/>
      <c r="E926" s="87"/>
      <c r="F926" s="87"/>
      <c r="J926" s="87"/>
      <c r="M926" s="87"/>
      <c r="N926" s="87"/>
      <c r="O926" s="87"/>
    </row>
    <row r="927" spans="3:15" x14ac:dyDescent="0.25">
      <c r="C927" s="87"/>
      <c r="D927" s="87"/>
      <c r="E927" s="87"/>
      <c r="F927" s="87"/>
      <c r="J927" s="87"/>
      <c r="M927" s="87"/>
      <c r="N927" s="87"/>
      <c r="O927" s="87"/>
    </row>
    <row r="928" spans="3:15" x14ac:dyDescent="0.25">
      <c r="C928" s="87"/>
      <c r="D928" s="87"/>
      <c r="E928" s="87"/>
      <c r="F928" s="87"/>
      <c r="J928" s="87"/>
      <c r="M928" s="87"/>
      <c r="N928" s="87"/>
      <c r="O928" s="87"/>
    </row>
    <row r="929" spans="3:15" x14ac:dyDescent="0.25">
      <c r="C929" s="87"/>
      <c r="D929" s="87"/>
      <c r="E929" s="87"/>
      <c r="F929" s="87"/>
      <c r="J929" s="87"/>
      <c r="M929" s="87"/>
      <c r="N929" s="87"/>
      <c r="O929" s="87"/>
    </row>
    <row r="930" spans="3:15" x14ac:dyDescent="0.25">
      <c r="C930" s="87"/>
      <c r="D930" s="87"/>
      <c r="E930" s="87"/>
      <c r="F930" s="87"/>
      <c r="J930" s="87"/>
      <c r="M930" s="87"/>
      <c r="N930" s="87"/>
      <c r="O930" s="87"/>
    </row>
    <row r="931" spans="3:15" x14ac:dyDescent="0.25">
      <c r="C931" s="87"/>
      <c r="D931" s="87"/>
      <c r="E931" s="87"/>
      <c r="F931" s="87"/>
      <c r="J931" s="87"/>
      <c r="M931" s="87"/>
      <c r="N931" s="87"/>
      <c r="O931" s="87"/>
    </row>
    <row r="932" spans="3:15" x14ac:dyDescent="0.25">
      <c r="C932" s="87"/>
      <c r="D932" s="87"/>
      <c r="E932" s="87"/>
      <c r="F932" s="87"/>
      <c r="J932" s="87"/>
      <c r="M932" s="87"/>
      <c r="N932" s="87"/>
      <c r="O932" s="87"/>
    </row>
    <row r="933" spans="3:15" x14ac:dyDescent="0.25">
      <c r="C933" s="87"/>
      <c r="D933" s="87"/>
      <c r="E933" s="87"/>
      <c r="F933" s="87"/>
      <c r="J933" s="87"/>
      <c r="M933" s="87"/>
      <c r="N933" s="87"/>
      <c r="O933" s="87"/>
    </row>
    <row r="934" spans="3:15" x14ac:dyDescent="0.25">
      <c r="C934" s="87"/>
      <c r="D934" s="87"/>
      <c r="E934" s="87"/>
      <c r="F934" s="87"/>
      <c r="J934" s="87"/>
      <c r="M934" s="87"/>
      <c r="N934" s="87"/>
      <c r="O934" s="87"/>
    </row>
    <row r="935" spans="3:15" x14ac:dyDescent="0.25">
      <c r="C935" s="87"/>
      <c r="D935" s="87"/>
      <c r="E935" s="87"/>
      <c r="F935" s="87"/>
      <c r="J935" s="87"/>
      <c r="M935" s="87"/>
      <c r="N935" s="87"/>
      <c r="O935" s="87"/>
    </row>
    <row r="936" spans="3:15" x14ac:dyDescent="0.25">
      <c r="C936" s="87"/>
      <c r="D936" s="87"/>
      <c r="E936" s="87"/>
      <c r="F936" s="87"/>
      <c r="J936" s="87"/>
      <c r="M936" s="87"/>
      <c r="N936" s="87"/>
      <c r="O936" s="87"/>
    </row>
    <row r="937" spans="3:15" x14ac:dyDescent="0.25">
      <c r="C937" s="87"/>
      <c r="D937" s="87"/>
      <c r="E937" s="87"/>
      <c r="F937" s="87"/>
      <c r="J937" s="87"/>
      <c r="M937" s="87"/>
      <c r="N937" s="87"/>
      <c r="O937" s="87"/>
    </row>
    <row r="938" spans="3:15" x14ac:dyDescent="0.25">
      <c r="C938" s="87"/>
      <c r="D938" s="87"/>
      <c r="E938" s="87"/>
      <c r="F938" s="87"/>
      <c r="J938" s="87"/>
      <c r="M938" s="87"/>
      <c r="N938" s="87"/>
      <c r="O938" s="87"/>
    </row>
    <row r="939" spans="3:15" x14ac:dyDescent="0.25">
      <c r="C939" s="87"/>
      <c r="D939" s="87"/>
      <c r="E939" s="87"/>
      <c r="F939" s="87"/>
      <c r="J939" s="87"/>
      <c r="M939" s="87"/>
      <c r="N939" s="87"/>
      <c r="O939" s="87"/>
    </row>
    <row r="940" spans="3:15" x14ac:dyDescent="0.25">
      <c r="C940" s="87"/>
      <c r="D940" s="87"/>
      <c r="E940" s="87"/>
      <c r="F940" s="87"/>
      <c r="J940" s="87"/>
      <c r="M940" s="87"/>
      <c r="N940" s="87"/>
      <c r="O940" s="87"/>
    </row>
    <row r="941" spans="3:15" x14ac:dyDescent="0.25">
      <c r="C941" s="87"/>
      <c r="D941" s="87"/>
      <c r="E941" s="87"/>
      <c r="F941" s="87"/>
      <c r="J941" s="87"/>
      <c r="M941" s="87"/>
      <c r="N941" s="87"/>
      <c r="O941" s="87"/>
    </row>
    <row r="942" spans="3:15" x14ac:dyDescent="0.25">
      <c r="C942" s="87"/>
      <c r="D942" s="87"/>
      <c r="E942" s="87"/>
      <c r="F942" s="87"/>
      <c r="J942" s="87"/>
      <c r="M942" s="87"/>
      <c r="N942" s="87"/>
      <c r="O942" s="87"/>
    </row>
    <row r="943" spans="3:15" x14ac:dyDescent="0.25">
      <c r="C943" s="87"/>
      <c r="D943" s="87"/>
      <c r="E943" s="87"/>
      <c r="F943" s="87"/>
      <c r="J943" s="87"/>
      <c r="M943" s="87"/>
      <c r="N943" s="87"/>
      <c r="O943" s="87"/>
    </row>
    <row r="944" spans="3:15" x14ac:dyDescent="0.25">
      <c r="C944" s="87"/>
      <c r="D944" s="87"/>
      <c r="E944" s="87"/>
      <c r="F944" s="87"/>
      <c r="J944" s="87"/>
      <c r="M944" s="87"/>
      <c r="N944" s="87"/>
      <c r="O944" s="87"/>
    </row>
    <row r="945" spans="3:15" x14ac:dyDescent="0.25">
      <c r="C945" s="87"/>
      <c r="D945" s="87"/>
      <c r="E945" s="87"/>
      <c r="F945" s="87"/>
      <c r="J945" s="87"/>
      <c r="M945" s="87"/>
      <c r="N945" s="87"/>
      <c r="O945" s="87"/>
    </row>
    <row r="946" spans="3:15" x14ac:dyDescent="0.25">
      <c r="C946" s="87"/>
      <c r="D946" s="87"/>
      <c r="E946" s="87"/>
      <c r="F946" s="87"/>
      <c r="J946" s="87"/>
      <c r="M946" s="87"/>
      <c r="N946" s="87"/>
      <c r="O946" s="87"/>
    </row>
    <row r="947" spans="3:15" x14ac:dyDescent="0.25">
      <c r="C947" s="87"/>
      <c r="D947" s="87"/>
      <c r="E947" s="87"/>
      <c r="F947" s="87"/>
      <c r="J947" s="87"/>
      <c r="M947" s="87"/>
      <c r="N947" s="87"/>
      <c r="O947" s="87"/>
    </row>
    <row r="948" spans="3:15" x14ac:dyDescent="0.25">
      <c r="C948" s="87"/>
      <c r="D948" s="87"/>
      <c r="E948" s="87"/>
      <c r="F948" s="87"/>
      <c r="J948" s="87"/>
      <c r="M948" s="87"/>
      <c r="N948" s="87"/>
      <c r="O948" s="87"/>
    </row>
    <row r="949" spans="3:15" x14ac:dyDescent="0.25">
      <c r="C949" s="87"/>
      <c r="D949" s="87"/>
      <c r="E949" s="87"/>
      <c r="F949" s="87"/>
      <c r="J949" s="87"/>
      <c r="M949" s="87"/>
      <c r="N949" s="87"/>
      <c r="O949" s="87"/>
    </row>
    <row r="950" spans="3:15" x14ac:dyDescent="0.25">
      <c r="C950" s="87"/>
      <c r="D950" s="87"/>
      <c r="E950" s="87"/>
      <c r="F950" s="87"/>
      <c r="J950" s="87"/>
      <c r="M950" s="87"/>
      <c r="N950" s="87"/>
      <c r="O950" s="87"/>
    </row>
    <row r="951" spans="3:15" x14ac:dyDescent="0.25">
      <c r="C951" s="87"/>
      <c r="D951" s="87"/>
      <c r="E951" s="87"/>
      <c r="F951" s="87"/>
      <c r="J951" s="87"/>
      <c r="M951" s="87"/>
      <c r="N951" s="87"/>
      <c r="O951" s="87"/>
    </row>
    <row r="952" spans="3:15" x14ac:dyDescent="0.25">
      <c r="C952" s="87"/>
      <c r="D952" s="87"/>
      <c r="E952" s="87"/>
      <c r="F952" s="87"/>
      <c r="J952" s="87"/>
      <c r="M952" s="87"/>
      <c r="N952" s="87"/>
      <c r="O952" s="87"/>
    </row>
    <row r="953" spans="3:15" x14ac:dyDescent="0.25">
      <c r="C953" s="87"/>
      <c r="D953" s="87"/>
      <c r="E953" s="87"/>
      <c r="F953" s="87"/>
      <c r="J953" s="87"/>
      <c r="M953" s="87"/>
      <c r="N953" s="87"/>
      <c r="O953" s="87"/>
    </row>
    <row r="954" spans="3:15" x14ac:dyDescent="0.25">
      <c r="C954" s="87"/>
      <c r="D954" s="87"/>
      <c r="E954" s="87"/>
      <c r="F954" s="87"/>
      <c r="J954" s="87"/>
      <c r="M954" s="87"/>
      <c r="N954" s="87"/>
      <c r="O954" s="87"/>
    </row>
    <row r="955" spans="3:15" x14ac:dyDescent="0.25">
      <c r="C955" s="87"/>
      <c r="D955" s="87"/>
      <c r="E955" s="87"/>
      <c r="F955" s="87"/>
      <c r="J955" s="87"/>
      <c r="M955" s="87"/>
      <c r="N955" s="87"/>
      <c r="O955" s="87"/>
    </row>
    <row r="956" spans="3:15" x14ac:dyDescent="0.25">
      <c r="C956" s="87"/>
      <c r="D956" s="87"/>
      <c r="E956" s="87"/>
      <c r="F956" s="87"/>
      <c r="J956" s="87"/>
      <c r="M956" s="87"/>
      <c r="N956" s="87"/>
      <c r="O956" s="87"/>
    </row>
    <row r="957" spans="3:15" x14ac:dyDescent="0.25">
      <c r="C957" s="87"/>
      <c r="D957" s="87"/>
      <c r="E957" s="87"/>
      <c r="F957" s="87"/>
      <c r="J957" s="87"/>
      <c r="M957" s="87"/>
      <c r="N957" s="87"/>
      <c r="O957" s="87"/>
    </row>
    <row r="958" spans="3:15" x14ac:dyDescent="0.25">
      <c r="C958" s="87"/>
      <c r="D958" s="87"/>
      <c r="E958" s="87"/>
      <c r="F958" s="87"/>
      <c r="J958" s="87"/>
      <c r="M958" s="87"/>
      <c r="N958" s="87"/>
      <c r="O958" s="87"/>
    </row>
    <row r="959" spans="3:15" x14ac:dyDescent="0.25">
      <c r="C959" s="87"/>
      <c r="D959" s="87"/>
      <c r="E959" s="87"/>
      <c r="F959" s="87"/>
      <c r="J959" s="87"/>
      <c r="M959" s="87"/>
      <c r="N959" s="87"/>
      <c r="O959" s="87"/>
    </row>
    <row r="960" spans="3:15" x14ac:dyDescent="0.25">
      <c r="C960" s="87"/>
      <c r="D960" s="87"/>
      <c r="E960" s="87"/>
      <c r="F960" s="87"/>
      <c r="J960" s="87"/>
      <c r="M960" s="87"/>
      <c r="N960" s="87"/>
      <c r="O960" s="87"/>
    </row>
    <row r="961" spans="3:15" x14ac:dyDescent="0.25">
      <c r="C961" s="87"/>
      <c r="D961" s="87"/>
      <c r="E961" s="87"/>
      <c r="F961" s="87"/>
      <c r="J961" s="87"/>
      <c r="M961" s="87"/>
      <c r="N961" s="87"/>
      <c r="O961" s="87"/>
    </row>
    <row r="962" spans="3:15" x14ac:dyDescent="0.25">
      <c r="C962" s="87"/>
      <c r="D962" s="87"/>
      <c r="E962" s="87"/>
      <c r="F962" s="87"/>
      <c r="J962" s="87"/>
      <c r="M962" s="87"/>
      <c r="N962" s="87"/>
      <c r="O962" s="87"/>
    </row>
    <row r="963" spans="3:15" x14ac:dyDescent="0.25">
      <c r="C963" s="87"/>
      <c r="D963" s="87"/>
      <c r="E963" s="87"/>
      <c r="F963" s="87"/>
      <c r="J963" s="87"/>
      <c r="M963" s="87"/>
      <c r="N963" s="87"/>
      <c r="O963" s="87"/>
    </row>
    <row r="964" spans="3:15" x14ac:dyDescent="0.25">
      <c r="C964" s="87"/>
      <c r="D964" s="87"/>
      <c r="E964" s="87"/>
      <c r="F964" s="87"/>
      <c r="J964" s="87"/>
      <c r="M964" s="87"/>
      <c r="N964" s="87"/>
      <c r="O964" s="87"/>
    </row>
    <row r="965" spans="3:15" x14ac:dyDescent="0.25">
      <c r="C965" s="87"/>
      <c r="D965" s="87"/>
      <c r="E965" s="87"/>
      <c r="F965" s="87"/>
      <c r="J965" s="87"/>
      <c r="M965" s="87"/>
      <c r="N965" s="87"/>
      <c r="O965" s="87"/>
    </row>
    <row r="966" spans="3:15" x14ac:dyDescent="0.25">
      <c r="C966" s="87"/>
      <c r="D966" s="87"/>
      <c r="E966" s="87"/>
      <c r="F966" s="87"/>
      <c r="J966" s="87"/>
      <c r="M966" s="87"/>
      <c r="N966" s="87"/>
      <c r="O966" s="87"/>
    </row>
    <row r="967" spans="3:15" x14ac:dyDescent="0.25">
      <c r="C967" s="87"/>
      <c r="D967" s="87"/>
      <c r="E967" s="87"/>
      <c r="F967" s="87"/>
      <c r="J967" s="87"/>
      <c r="M967" s="87"/>
      <c r="N967" s="87"/>
      <c r="O967" s="87"/>
    </row>
    <row r="968" spans="3:15" x14ac:dyDescent="0.25">
      <c r="C968" s="87"/>
      <c r="D968" s="87"/>
      <c r="E968" s="87"/>
      <c r="F968" s="87"/>
      <c r="J968" s="87"/>
      <c r="M968" s="87"/>
      <c r="N968" s="87"/>
      <c r="O968" s="87"/>
    </row>
    <row r="969" spans="3:15" x14ac:dyDescent="0.25">
      <c r="C969" s="87"/>
      <c r="D969" s="87"/>
      <c r="E969" s="87"/>
      <c r="F969" s="87"/>
      <c r="J969" s="87"/>
      <c r="M969" s="87"/>
      <c r="N969" s="87"/>
      <c r="O969" s="87"/>
    </row>
    <row r="970" spans="3:15" x14ac:dyDescent="0.25">
      <c r="C970" s="87"/>
      <c r="D970" s="87"/>
      <c r="E970" s="87"/>
      <c r="F970" s="87"/>
      <c r="J970" s="87"/>
      <c r="M970" s="87"/>
      <c r="N970" s="87"/>
      <c r="O970" s="87"/>
    </row>
    <row r="971" spans="3:15" x14ac:dyDescent="0.25">
      <c r="C971" s="87"/>
      <c r="D971" s="87"/>
      <c r="E971" s="87"/>
      <c r="F971" s="87"/>
      <c r="J971" s="87"/>
      <c r="M971" s="87"/>
      <c r="N971" s="87"/>
      <c r="O971" s="87"/>
    </row>
    <row r="972" spans="3:15" x14ac:dyDescent="0.25">
      <c r="C972" s="87"/>
      <c r="D972" s="87"/>
      <c r="E972" s="87"/>
      <c r="F972" s="87"/>
      <c r="J972" s="87"/>
      <c r="M972" s="87"/>
      <c r="N972" s="87"/>
      <c r="O972" s="87"/>
    </row>
    <row r="973" spans="3:15" x14ac:dyDescent="0.25">
      <c r="C973" s="87"/>
      <c r="D973" s="87"/>
      <c r="E973" s="87"/>
      <c r="F973" s="87"/>
      <c r="J973" s="87"/>
      <c r="M973" s="87"/>
      <c r="N973" s="87"/>
      <c r="O973" s="87"/>
    </row>
    <row r="974" spans="3:15" x14ac:dyDescent="0.25">
      <c r="C974" s="87"/>
      <c r="D974" s="87"/>
      <c r="E974" s="87"/>
      <c r="F974" s="87"/>
      <c r="J974" s="87"/>
      <c r="M974" s="87"/>
      <c r="N974" s="87"/>
      <c r="O974" s="87"/>
    </row>
    <row r="975" spans="3:15" x14ac:dyDescent="0.25">
      <c r="C975" s="87"/>
      <c r="D975" s="87"/>
      <c r="E975" s="87"/>
      <c r="F975" s="87"/>
      <c r="J975" s="87"/>
      <c r="M975" s="87"/>
      <c r="N975" s="87"/>
      <c r="O975" s="87"/>
    </row>
    <row r="976" spans="3:15" x14ac:dyDescent="0.25">
      <c r="C976" s="87"/>
      <c r="D976" s="87"/>
      <c r="E976" s="87"/>
      <c r="F976" s="87"/>
      <c r="J976" s="87"/>
      <c r="M976" s="87"/>
      <c r="N976" s="87"/>
      <c r="O976" s="87"/>
    </row>
    <row r="977" spans="3:15" x14ac:dyDescent="0.25">
      <c r="C977" s="87"/>
      <c r="D977" s="87"/>
      <c r="E977" s="87"/>
      <c r="F977" s="87"/>
      <c r="J977" s="87"/>
      <c r="M977" s="87"/>
      <c r="N977" s="87"/>
      <c r="O977" s="87"/>
    </row>
    <row r="978" spans="3:15" x14ac:dyDescent="0.25">
      <c r="C978" s="87"/>
      <c r="D978" s="87"/>
      <c r="E978" s="87"/>
      <c r="F978" s="87"/>
      <c r="J978" s="87"/>
      <c r="M978" s="87"/>
      <c r="N978" s="87"/>
      <c r="O978" s="87"/>
    </row>
    <row r="979" spans="3:15" x14ac:dyDescent="0.25">
      <c r="C979" s="87"/>
      <c r="D979" s="87"/>
      <c r="E979" s="87"/>
      <c r="F979" s="87"/>
      <c r="J979" s="87"/>
      <c r="M979" s="87"/>
      <c r="N979" s="87"/>
      <c r="O979" s="87"/>
    </row>
    <row r="980" spans="3:15" x14ac:dyDescent="0.25">
      <c r="C980" s="87"/>
      <c r="D980" s="87"/>
      <c r="E980" s="87"/>
      <c r="F980" s="87"/>
      <c r="J980" s="87"/>
      <c r="M980" s="87"/>
      <c r="N980" s="87"/>
      <c r="O980" s="87"/>
    </row>
    <row r="981" spans="3:15" x14ac:dyDescent="0.25">
      <c r="C981" s="87"/>
      <c r="D981" s="87"/>
      <c r="E981" s="87"/>
      <c r="F981" s="87"/>
      <c r="J981" s="87"/>
      <c r="M981" s="87"/>
      <c r="N981" s="87"/>
      <c r="O981" s="87"/>
    </row>
    <row r="982" spans="3:15" x14ac:dyDescent="0.25">
      <c r="C982" s="87"/>
      <c r="D982" s="87"/>
      <c r="E982" s="87"/>
      <c r="F982" s="87"/>
      <c r="J982" s="87"/>
      <c r="M982" s="87"/>
      <c r="N982" s="87"/>
      <c r="O982" s="87"/>
    </row>
    <row r="983" spans="3:15" x14ac:dyDescent="0.25">
      <c r="C983" s="87"/>
      <c r="D983" s="87"/>
      <c r="E983" s="87"/>
      <c r="F983" s="87"/>
      <c r="J983" s="87"/>
      <c r="M983" s="87"/>
      <c r="N983" s="87"/>
      <c r="O983" s="87"/>
    </row>
    <row r="984" spans="3:15" x14ac:dyDescent="0.25">
      <c r="C984" s="87"/>
      <c r="D984" s="87"/>
      <c r="E984" s="87"/>
      <c r="F984" s="87"/>
      <c r="J984" s="87"/>
      <c r="M984" s="87"/>
      <c r="N984" s="87"/>
      <c r="O984" s="87"/>
    </row>
    <row r="985" spans="3:15" x14ac:dyDescent="0.25">
      <c r="C985" s="87"/>
      <c r="D985" s="87"/>
      <c r="E985" s="87"/>
      <c r="F985" s="87"/>
      <c r="J985" s="87"/>
      <c r="M985" s="87"/>
      <c r="N985" s="87"/>
      <c r="O985" s="87"/>
    </row>
    <row r="986" spans="3:15" x14ac:dyDescent="0.25">
      <c r="C986" s="87"/>
      <c r="D986" s="87"/>
      <c r="E986" s="87"/>
      <c r="F986" s="87"/>
      <c r="J986" s="87"/>
      <c r="M986" s="87"/>
      <c r="N986" s="87"/>
      <c r="O986" s="87"/>
    </row>
    <row r="987" spans="3:15" x14ac:dyDescent="0.25">
      <c r="C987" s="87"/>
      <c r="D987" s="87"/>
      <c r="E987" s="87"/>
      <c r="F987" s="87"/>
      <c r="J987" s="87"/>
      <c r="M987" s="87"/>
      <c r="N987" s="87"/>
      <c r="O987" s="87"/>
    </row>
    <row r="988" spans="3:15" x14ac:dyDescent="0.25">
      <c r="C988" s="87"/>
      <c r="D988" s="87"/>
      <c r="E988" s="87"/>
      <c r="F988" s="87"/>
      <c r="J988" s="87"/>
      <c r="M988" s="87"/>
      <c r="N988" s="87"/>
      <c r="O988" s="87"/>
    </row>
    <row r="989" spans="3:15" x14ac:dyDescent="0.25">
      <c r="C989" s="87"/>
      <c r="D989" s="87"/>
      <c r="E989" s="87"/>
      <c r="F989" s="87"/>
      <c r="J989" s="87"/>
      <c r="M989" s="87"/>
      <c r="N989" s="87"/>
      <c r="O989" s="87"/>
    </row>
    <row r="990" spans="3:15" x14ac:dyDescent="0.25">
      <c r="C990" s="87"/>
      <c r="D990" s="87"/>
      <c r="E990" s="87"/>
      <c r="F990" s="87"/>
      <c r="J990" s="87"/>
      <c r="M990" s="87"/>
      <c r="N990" s="87"/>
      <c r="O990" s="87"/>
    </row>
    <row r="991" spans="3:15" x14ac:dyDescent="0.25">
      <c r="C991" s="87"/>
      <c r="D991" s="87"/>
      <c r="E991" s="87"/>
      <c r="F991" s="87"/>
      <c r="J991" s="87"/>
      <c r="M991" s="87"/>
      <c r="N991" s="87"/>
      <c r="O991" s="87"/>
    </row>
    <row r="992" spans="3:15" x14ac:dyDescent="0.25">
      <c r="C992" s="87"/>
      <c r="D992" s="87"/>
      <c r="E992" s="87"/>
      <c r="F992" s="87"/>
      <c r="J992" s="87"/>
      <c r="M992" s="87"/>
      <c r="N992" s="87"/>
      <c r="O992" s="87"/>
    </row>
    <row r="993" spans="3:15" x14ac:dyDescent="0.25">
      <c r="C993" s="87"/>
      <c r="D993" s="87"/>
      <c r="E993" s="87"/>
      <c r="F993" s="87"/>
      <c r="J993" s="87"/>
      <c r="M993" s="87"/>
      <c r="N993" s="87"/>
      <c r="O993" s="87"/>
    </row>
    <row r="994" spans="3:15" x14ac:dyDescent="0.25">
      <c r="C994" s="87"/>
      <c r="D994" s="87"/>
      <c r="E994" s="87"/>
      <c r="F994" s="87"/>
      <c r="J994" s="87"/>
      <c r="M994" s="87"/>
      <c r="N994" s="87"/>
      <c r="O994" s="87"/>
    </row>
    <row r="995" spans="3:15" x14ac:dyDescent="0.25">
      <c r="C995" s="87"/>
      <c r="D995" s="87"/>
      <c r="E995" s="87"/>
      <c r="F995" s="87"/>
      <c r="J995" s="87"/>
      <c r="M995" s="87"/>
      <c r="N995" s="87"/>
      <c r="O995" s="87"/>
    </row>
    <row r="996" spans="3:15" x14ac:dyDescent="0.25">
      <c r="C996" s="87"/>
      <c r="D996" s="87"/>
      <c r="E996" s="87"/>
      <c r="F996" s="87"/>
      <c r="J996" s="87"/>
      <c r="M996" s="87"/>
      <c r="N996" s="87"/>
      <c r="O996" s="87"/>
    </row>
    <row r="997" spans="3:15" x14ac:dyDescent="0.25">
      <c r="C997" s="87"/>
      <c r="D997" s="87"/>
      <c r="E997" s="87"/>
      <c r="F997" s="87"/>
      <c r="J997" s="87"/>
      <c r="M997" s="87"/>
      <c r="N997" s="87"/>
      <c r="O997" s="87"/>
    </row>
    <row r="998" spans="3:15" x14ac:dyDescent="0.25">
      <c r="C998" s="87"/>
      <c r="D998" s="87"/>
      <c r="E998" s="87"/>
      <c r="F998" s="87"/>
      <c r="J998" s="87"/>
      <c r="M998" s="87"/>
      <c r="N998" s="87"/>
      <c r="O998" s="87"/>
    </row>
    <row r="999" spans="3:15" x14ac:dyDescent="0.25">
      <c r="C999" s="87"/>
      <c r="D999" s="87"/>
      <c r="E999" s="87"/>
      <c r="F999" s="87"/>
      <c r="J999" s="87"/>
      <c r="M999" s="87"/>
      <c r="N999" s="87"/>
      <c r="O999" s="87"/>
    </row>
    <row r="1000" spans="3:15" x14ac:dyDescent="0.25">
      <c r="C1000" s="87"/>
      <c r="D1000" s="87"/>
      <c r="E1000" s="87"/>
      <c r="F1000" s="87"/>
      <c r="J1000" s="87"/>
      <c r="M1000" s="87"/>
      <c r="N1000" s="87"/>
      <c r="O1000" s="87"/>
    </row>
    <row r="1001" spans="3:15" x14ac:dyDescent="0.25">
      <c r="C1001" s="87"/>
      <c r="D1001" s="87"/>
      <c r="E1001" s="87"/>
      <c r="F1001" s="87"/>
      <c r="J1001" s="87"/>
      <c r="M1001" s="87"/>
      <c r="N1001" s="87"/>
      <c r="O1001" s="87"/>
    </row>
    <row r="1002" spans="3:15" x14ac:dyDescent="0.25">
      <c r="C1002" s="87"/>
      <c r="D1002" s="87"/>
      <c r="E1002" s="87"/>
      <c r="F1002" s="87"/>
      <c r="J1002" s="87"/>
      <c r="M1002" s="87"/>
      <c r="N1002" s="87"/>
      <c r="O1002" s="87"/>
    </row>
    <row r="1003" spans="3:15" x14ac:dyDescent="0.25">
      <c r="C1003" s="87"/>
      <c r="D1003" s="87"/>
      <c r="E1003" s="87"/>
      <c r="F1003" s="87"/>
      <c r="J1003" s="87"/>
      <c r="M1003" s="87"/>
      <c r="N1003" s="87"/>
      <c r="O1003" s="87"/>
    </row>
    <row r="1004" spans="3:15" x14ac:dyDescent="0.25">
      <c r="C1004" s="87"/>
      <c r="D1004" s="87"/>
      <c r="E1004" s="87"/>
      <c r="F1004" s="87"/>
      <c r="J1004" s="87"/>
      <c r="M1004" s="87"/>
      <c r="N1004" s="87"/>
      <c r="O1004" s="87"/>
    </row>
    <row r="1005" spans="3:15" x14ac:dyDescent="0.25">
      <c r="C1005" s="87"/>
      <c r="D1005" s="87"/>
      <c r="E1005" s="87"/>
      <c r="F1005" s="87"/>
      <c r="J1005" s="87"/>
      <c r="M1005" s="87"/>
      <c r="N1005" s="87"/>
      <c r="O1005" s="87"/>
    </row>
    <row r="1006" spans="3:15" x14ac:dyDescent="0.25">
      <c r="C1006" s="87"/>
      <c r="D1006" s="87"/>
      <c r="E1006" s="87"/>
      <c r="F1006" s="87"/>
      <c r="J1006" s="87"/>
      <c r="M1006" s="87"/>
      <c r="N1006" s="87"/>
      <c r="O1006" s="87"/>
    </row>
    <row r="1007" spans="3:15" x14ac:dyDescent="0.25">
      <c r="C1007" s="87"/>
      <c r="D1007" s="87"/>
      <c r="E1007" s="87"/>
      <c r="F1007" s="87"/>
      <c r="J1007" s="87"/>
      <c r="M1007" s="87"/>
      <c r="N1007" s="87"/>
      <c r="O1007" s="87"/>
    </row>
    <row r="1008" spans="3:15" x14ac:dyDescent="0.25">
      <c r="C1008" s="87"/>
      <c r="D1008" s="87"/>
      <c r="E1008" s="87"/>
      <c r="F1008" s="87"/>
      <c r="J1008" s="87"/>
      <c r="M1008" s="87"/>
      <c r="N1008" s="87"/>
      <c r="O1008" s="87"/>
    </row>
    <row r="1009" spans="3:15" x14ac:dyDescent="0.25">
      <c r="C1009" s="87"/>
      <c r="D1009" s="87"/>
      <c r="E1009" s="87"/>
      <c r="F1009" s="87"/>
      <c r="J1009" s="87"/>
      <c r="M1009" s="87"/>
      <c r="N1009" s="87"/>
      <c r="O1009" s="87"/>
    </row>
    <row r="1010" spans="3:15" x14ac:dyDescent="0.25">
      <c r="C1010" s="87"/>
      <c r="D1010" s="87"/>
      <c r="E1010" s="87"/>
      <c r="F1010" s="87"/>
      <c r="J1010" s="87"/>
      <c r="M1010" s="87"/>
      <c r="N1010" s="87"/>
      <c r="O1010" s="87"/>
    </row>
    <row r="1011" spans="3:15" x14ac:dyDescent="0.25">
      <c r="C1011" s="87"/>
      <c r="D1011" s="87"/>
      <c r="E1011" s="87"/>
      <c r="F1011" s="87"/>
      <c r="J1011" s="87"/>
      <c r="M1011" s="87"/>
      <c r="N1011" s="87"/>
      <c r="O1011" s="87"/>
    </row>
    <row r="1012" spans="3:15" x14ac:dyDescent="0.25">
      <c r="C1012" s="87"/>
      <c r="D1012" s="87"/>
      <c r="E1012" s="87"/>
      <c r="F1012" s="87"/>
      <c r="J1012" s="87"/>
      <c r="M1012" s="87"/>
      <c r="N1012" s="87"/>
      <c r="O1012" s="87"/>
    </row>
    <row r="1013" spans="3:15" x14ac:dyDescent="0.25">
      <c r="C1013" s="87"/>
      <c r="D1013" s="87"/>
      <c r="E1013" s="87"/>
      <c r="F1013" s="87"/>
      <c r="J1013" s="87"/>
      <c r="M1013" s="87"/>
      <c r="N1013" s="87"/>
      <c r="O1013" s="87"/>
    </row>
    <row r="1014" spans="3:15" x14ac:dyDescent="0.25">
      <c r="C1014" s="87"/>
      <c r="D1014" s="87"/>
      <c r="E1014" s="87"/>
      <c r="F1014" s="87"/>
      <c r="J1014" s="87"/>
      <c r="M1014" s="87"/>
      <c r="N1014" s="87"/>
      <c r="O1014" s="87"/>
    </row>
    <row r="1015" spans="3:15" x14ac:dyDescent="0.25">
      <c r="C1015" s="87"/>
      <c r="D1015" s="87"/>
      <c r="E1015" s="87"/>
      <c r="F1015" s="87"/>
      <c r="J1015" s="87"/>
      <c r="M1015" s="87"/>
      <c r="N1015" s="87"/>
      <c r="O1015" s="87"/>
    </row>
    <row r="1016" spans="3:15" x14ac:dyDescent="0.25">
      <c r="C1016" s="87"/>
      <c r="D1016" s="87"/>
      <c r="E1016" s="87"/>
      <c r="F1016" s="87"/>
      <c r="J1016" s="87"/>
      <c r="M1016" s="87"/>
      <c r="N1016" s="87"/>
      <c r="O1016" s="87"/>
    </row>
    <row r="1017" spans="3:15" x14ac:dyDescent="0.25">
      <c r="C1017" s="87"/>
      <c r="D1017" s="87"/>
      <c r="E1017" s="87"/>
      <c r="F1017" s="87"/>
      <c r="J1017" s="87"/>
      <c r="M1017" s="87"/>
      <c r="N1017" s="87"/>
      <c r="O1017" s="87"/>
    </row>
    <row r="1018" spans="3:15" x14ac:dyDescent="0.25">
      <c r="C1018" s="87"/>
      <c r="D1018" s="87"/>
      <c r="E1018" s="87"/>
      <c r="F1018" s="87"/>
      <c r="J1018" s="87"/>
      <c r="M1018" s="87"/>
      <c r="N1018" s="87"/>
      <c r="O1018" s="87"/>
    </row>
    <row r="1019" spans="3:15" x14ac:dyDescent="0.25">
      <c r="C1019" s="87"/>
      <c r="D1019" s="87"/>
      <c r="E1019" s="87"/>
      <c r="F1019" s="87"/>
      <c r="J1019" s="87"/>
      <c r="M1019" s="87"/>
      <c r="N1019" s="87"/>
      <c r="O1019" s="87"/>
    </row>
    <row r="1020" spans="3:15" x14ac:dyDescent="0.25">
      <c r="C1020" s="87"/>
      <c r="D1020" s="87"/>
      <c r="E1020" s="87"/>
      <c r="F1020" s="87"/>
      <c r="J1020" s="87"/>
      <c r="M1020" s="87"/>
      <c r="N1020" s="87"/>
      <c r="O1020" s="87"/>
    </row>
    <row r="1021" spans="3:15" x14ac:dyDescent="0.25">
      <c r="C1021" s="87"/>
      <c r="D1021" s="87"/>
      <c r="E1021" s="87"/>
      <c r="F1021" s="87"/>
      <c r="J1021" s="87"/>
      <c r="M1021" s="87"/>
      <c r="N1021" s="87"/>
      <c r="O1021" s="87"/>
    </row>
    <row r="1022" spans="3:15" x14ac:dyDescent="0.25">
      <c r="C1022" s="87"/>
      <c r="D1022" s="87"/>
      <c r="E1022" s="87"/>
      <c r="F1022" s="87"/>
      <c r="J1022" s="87"/>
      <c r="M1022" s="87"/>
      <c r="N1022" s="87"/>
      <c r="O1022" s="87"/>
    </row>
    <row r="1023" spans="3:15" x14ac:dyDescent="0.25">
      <c r="C1023" s="87"/>
      <c r="D1023" s="87"/>
      <c r="E1023" s="87"/>
      <c r="F1023" s="87"/>
      <c r="J1023" s="87"/>
      <c r="M1023" s="87"/>
      <c r="N1023" s="87"/>
      <c r="O1023" s="87"/>
    </row>
    <row r="1024" spans="3:15" x14ac:dyDescent="0.25">
      <c r="C1024" s="87"/>
      <c r="D1024" s="87"/>
      <c r="E1024" s="87"/>
      <c r="F1024" s="87"/>
      <c r="J1024" s="87"/>
      <c r="M1024" s="87"/>
      <c r="N1024" s="87"/>
      <c r="O1024" s="87"/>
    </row>
    <row r="1025" spans="3:15" x14ac:dyDescent="0.25">
      <c r="C1025" s="87"/>
      <c r="D1025" s="87"/>
      <c r="E1025" s="87"/>
      <c r="F1025" s="87"/>
      <c r="J1025" s="87"/>
      <c r="M1025" s="87"/>
      <c r="N1025" s="87"/>
      <c r="O1025" s="87"/>
    </row>
    <row r="1026" spans="3:15" x14ac:dyDescent="0.25">
      <c r="C1026" s="87"/>
      <c r="D1026" s="87"/>
      <c r="E1026" s="87"/>
      <c r="F1026" s="87"/>
      <c r="J1026" s="87"/>
      <c r="M1026" s="87"/>
      <c r="N1026" s="87"/>
      <c r="O1026" s="87"/>
    </row>
    <row r="1027" spans="3:15" x14ac:dyDescent="0.25">
      <c r="C1027" s="87"/>
      <c r="D1027" s="87"/>
      <c r="E1027" s="87"/>
      <c r="F1027" s="87"/>
      <c r="J1027" s="87"/>
      <c r="M1027" s="87"/>
      <c r="N1027" s="87"/>
      <c r="O1027" s="87"/>
    </row>
    <row r="1028" spans="3:15" x14ac:dyDescent="0.25">
      <c r="C1028" s="87"/>
      <c r="D1028" s="87"/>
      <c r="E1028" s="87"/>
      <c r="F1028" s="87"/>
      <c r="J1028" s="87"/>
      <c r="M1028" s="87"/>
      <c r="N1028" s="87"/>
      <c r="O1028" s="87"/>
    </row>
    <row r="1029" spans="3:15" x14ac:dyDescent="0.25">
      <c r="C1029" s="87"/>
      <c r="D1029" s="87"/>
      <c r="E1029" s="87"/>
      <c r="F1029" s="87"/>
      <c r="J1029" s="87"/>
      <c r="M1029" s="87"/>
      <c r="N1029" s="87"/>
      <c r="O1029" s="87"/>
    </row>
    <row r="1030" spans="3:15" x14ac:dyDescent="0.25">
      <c r="C1030" s="87"/>
      <c r="D1030" s="87"/>
      <c r="E1030" s="87"/>
      <c r="F1030" s="87"/>
      <c r="J1030" s="87"/>
      <c r="M1030" s="87"/>
      <c r="N1030" s="87"/>
      <c r="O1030" s="87"/>
    </row>
    <row r="1031" spans="3:15" x14ac:dyDescent="0.25">
      <c r="C1031" s="87"/>
      <c r="D1031" s="87"/>
      <c r="E1031" s="87"/>
      <c r="F1031" s="87"/>
      <c r="J1031" s="87"/>
      <c r="M1031" s="87"/>
      <c r="N1031" s="87"/>
      <c r="O1031" s="87"/>
    </row>
    <row r="1032" spans="3:15" x14ac:dyDescent="0.25">
      <c r="C1032" s="87"/>
      <c r="D1032" s="87"/>
      <c r="E1032" s="87"/>
      <c r="F1032" s="87"/>
      <c r="J1032" s="87"/>
      <c r="M1032" s="87"/>
      <c r="N1032" s="87"/>
      <c r="O1032" s="87"/>
    </row>
    <row r="1033" spans="3:15" x14ac:dyDescent="0.25">
      <c r="C1033" s="87"/>
      <c r="D1033" s="87"/>
      <c r="E1033" s="87"/>
      <c r="F1033" s="87"/>
      <c r="J1033" s="87"/>
      <c r="M1033" s="87"/>
      <c r="N1033" s="87"/>
      <c r="O1033" s="87"/>
    </row>
    <row r="1034" spans="3:15" x14ac:dyDescent="0.25">
      <c r="C1034" s="87"/>
      <c r="D1034" s="87"/>
      <c r="E1034" s="87"/>
      <c r="F1034" s="87"/>
      <c r="J1034" s="87"/>
      <c r="M1034" s="87"/>
      <c r="N1034" s="87"/>
      <c r="O1034" s="87"/>
    </row>
    <row r="1035" spans="3:15" x14ac:dyDescent="0.25">
      <c r="C1035" s="87"/>
      <c r="D1035" s="87"/>
      <c r="E1035" s="87"/>
      <c r="F1035" s="87"/>
      <c r="J1035" s="87"/>
      <c r="M1035" s="87"/>
      <c r="N1035" s="87"/>
      <c r="O1035" s="87"/>
    </row>
    <row r="1036" spans="3:15" x14ac:dyDescent="0.25">
      <c r="C1036" s="87"/>
      <c r="D1036" s="87"/>
      <c r="E1036" s="87"/>
      <c r="F1036" s="87"/>
      <c r="J1036" s="87"/>
      <c r="M1036" s="87"/>
      <c r="N1036" s="87"/>
      <c r="O1036" s="87"/>
    </row>
    <row r="1037" spans="3:15" x14ac:dyDescent="0.25">
      <c r="C1037" s="87"/>
      <c r="D1037" s="87"/>
      <c r="E1037" s="87"/>
      <c r="F1037" s="87"/>
      <c r="J1037" s="87"/>
      <c r="M1037" s="87"/>
      <c r="N1037" s="87"/>
      <c r="O1037" s="87"/>
    </row>
    <row r="1038" spans="3:15" x14ac:dyDescent="0.25">
      <c r="C1038" s="87"/>
      <c r="D1038" s="87"/>
      <c r="E1038" s="87"/>
      <c r="F1038" s="87"/>
      <c r="J1038" s="87"/>
      <c r="M1038" s="87"/>
      <c r="N1038" s="87"/>
      <c r="O1038" s="87"/>
    </row>
    <row r="1039" spans="3:15" x14ac:dyDescent="0.25">
      <c r="C1039" s="87"/>
      <c r="D1039" s="87"/>
      <c r="E1039" s="87"/>
      <c r="F1039" s="87"/>
      <c r="J1039" s="87"/>
      <c r="M1039" s="87"/>
      <c r="N1039" s="87"/>
      <c r="O1039" s="87"/>
    </row>
    <row r="1040" spans="3:15" x14ac:dyDescent="0.25">
      <c r="C1040" s="87"/>
      <c r="D1040" s="87"/>
      <c r="E1040" s="87"/>
      <c r="F1040" s="87"/>
      <c r="J1040" s="87"/>
      <c r="M1040" s="87"/>
      <c r="N1040" s="87"/>
      <c r="O1040" s="87"/>
    </row>
    <row r="1041" spans="3:15" x14ac:dyDescent="0.25">
      <c r="C1041" s="87"/>
      <c r="D1041" s="87"/>
      <c r="E1041" s="87"/>
      <c r="F1041" s="87"/>
      <c r="J1041" s="87"/>
      <c r="M1041" s="87"/>
      <c r="N1041" s="87"/>
      <c r="O1041" s="87"/>
    </row>
    <row r="1042" spans="3:15" x14ac:dyDescent="0.25">
      <c r="C1042" s="87"/>
      <c r="D1042" s="87"/>
      <c r="E1042" s="87"/>
      <c r="F1042" s="87"/>
      <c r="J1042" s="87"/>
      <c r="M1042" s="87"/>
      <c r="N1042" s="87"/>
      <c r="O1042" s="87"/>
    </row>
    <row r="1043" spans="3:15" x14ac:dyDescent="0.25">
      <c r="C1043" s="87"/>
      <c r="D1043" s="87"/>
      <c r="E1043" s="87"/>
      <c r="F1043" s="87"/>
      <c r="J1043" s="87"/>
      <c r="M1043" s="87"/>
      <c r="N1043" s="87"/>
      <c r="O1043" s="87"/>
    </row>
    <row r="1044" spans="3:15" x14ac:dyDescent="0.25">
      <c r="C1044" s="87"/>
      <c r="D1044" s="87"/>
      <c r="E1044" s="87"/>
      <c r="F1044" s="87"/>
      <c r="J1044" s="87"/>
      <c r="M1044" s="87"/>
      <c r="N1044" s="87"/>
      <c r="O1044" s="87"/>
    </row>
    <row r="1045" spans="3:15" x14ac:dyDescent="0.25">
      <c r="C1045" s="87"/>
      <c r="D1045" s="87"/>
      <c r="E1045" s="87"/>
      <c r="F1045" s="87"/>
      <c r="J1045" s="87"/>
      <c r="M1045" s="87"/>
      <c r="N1045" s="87"/>
      <c r="O1045" s="87"/>
    </row>
    <row r="1046" spans="3:15" x14ac:dyDescent="0.25">
      <c r="C1046" s="87"/>
      <c r="D1046" s="87"/>
      <c r="E1046" s="87"/>
      <c r="F1046" s="87"/>
      <c r="J1046" s="87"/>
      <c r="M1046" s="87"/>
      <c r="N1046" s="87"/>
      <c r="O1046" s="87"/>
    </row>
    <row r="1047" spans="3:15" x14ac:dyDescent="0.25">
      <c r="C1047" s="87"/>
      <c r="D1047" s="87"/>
      <c r="E1047" s="87"/>
      <c r="F1047" s="87"/>
      <c r="J1047" s="87"/>
      <c r="M1047" s="87"/>
      <c r="N1047" s="87"/>
      <c r="O1047" s="87"/>
    </row>
    <row r="1048" spans="3:15" x14ac:dyDescent="0.25">
      <c r="C1048" s="87"/>
      <c r="D1048" s="87"/>
      <c r="E1048" s="87"/>
      <c r="F1048" s="87"/>
      <c r="J1048" s="87"/>
      <c r="M1048" s="87"/>
      <c r="N1048" s="87"/>
      <c r="O1048" s="87"/>
    </row>
    <row r="1049" spans="3:15" x14ac:dyDescent="0.25">
      <c r="C1049" s="87"/>
      <c r="D1049" s="87"/>
      <c r="E1049" s="87"/>
      <c r="F1049" s="87"/>
      <c r="J1049" s="87"/>
      <c r="M1049" s="87"/>
      <c r="N1049" s="87"/>
      <c r="O1049" s="87"/>
    </row>
    <row r="1050" spans="3:15" x14ac:dyDescent="0.25">
      <c r="C1050" s="87"/>
      <c r="D1050" s="87"/>
      <c r="E1050" s="87"/>
      <c r="F1050" s="87"/>
      <c r="J1050" s="87"/>
      <c r="M1050" s="87"/>
      <c r="N1050" s="87"/>
      <c r="O1050" s="87"/>
    </row>
    <row r="1051" spans="3:15" x14ac:dyDescent="0.25">
      <c r="C1051" s="87"/>
      <c r="D1051" s="87"/>
      <c r="E1051" s="87"/>
      <c r="F1051" s="87"/>
      <c r="J1051" s="87"/>
      <c r="M1051" s="87"/>
      <c r="N1051" s="87"/>
      <c r="O1051" s="87"/>
    </row>
    <row r="1052" spans="3:15" x14ac:dyDescent="0.25">
      <c r="C1052" s="87"/>
      <c r="D1052" s="87"/>
      <c r="E1052" s="87"/>
      <c r="F1052" s="87"/>
      <c r="J1052" s="87"/>
      <c r="M1052" s="87"/>
      <c r="N1052" s="87"/>
      <c r="O1052" s="87"/>
    </row>
    <row r="1053" spans="3:15" x14ac:dyDescent="0.25">
      <c r="C1053" s="87"/>
      <c r="D1053" s="87"/>
      <c r="E1053" s="87"/>
      <c r="F1053" s="87"/>
      <c r="J1053" s="87"/>
      <c r="M1053" s="87"/>
      <c r="N1053" s="87"/>
      <c r="O1053" s="87"/>
    </row>
    <row r="1054" spans="3:15" x14ac:dyDescent="0.25">
      <c r="C1054" s="87"/>
      <c r="D1054" s="87"/>
      <c r="E1054" s="87"/>
      <c r="F1054" s="87"/>
      <c r="J1054" s="87"/>
      <c r="M1054" s="87"/>
      <c r="N1054" s="87"/>
      <c r="O1054" s="87"/>
    </row>
    <row r="1055" spans="3:15" x14ac:dyDescent="0.25">
      <c r="C1055" s="87"/>
      <c r="D1055" s="87"/>
      <c r="E1055" s="87"/>
      <c r="F1055" s="87"/>
      <c r="J1055" s="87"/>
      <c r="M1055" s="87"/>
      <c r="N1055" s="87"/>
      <c r="O1055" s="87"/>
    </row>
    <row r="1056" spans="3:15" x14ac:dyDescent="0.25">
      <c r="C1056" s="87"/>
      <c r="D1056" s="87"/>
      <c r="E1056" s="87"/>
      <c r="F1056" s="87"/>
      <c r="J1056" s="87"/>
      <c r="M1056" s="87"/>
      <c r="N1056" s="87"/>
      <c r="O1056" s="87"/>
    </row>
    <row r="1057" spans="3:15" x14ac:dyDescent="0.25">
      <c r="C1057" s="87"/>
      <c r="D1057" s="87"/>
      <c r="E1057" s="87"/>
      <c r="F1057" s="87"/>
      <c r="J1057" s="87"/>
      <c r="M1057" s="87"/>
      <c r="N1057" s="87"/>
      <c r="O1057" s="87"/>
    </row>
    <row r="1058" spans="3:15" x14ac:dyDescent="0.25">
      <c r="C1058" s="87"/>
      <c r="D1058" s="87"/>
      <c r="E1058" s="87"/>
      <c r="F1058" s="87"/>
      <c r="J1058" s="87"/>
      <c r="M1058" s="87"/>
      <c r="N1058" s="87"/>
      <c r="O1058" s="87"/>
    </row>
    <row r="1059" spans="3:15" x14ac:dyDescent="0.25">
      <c r="C1059" s="87"/>
      <c r="D1059" s="87"/>
      <c r="E1059" s="87"/>
      <c r="F1059" s="87"/>
      <c r="J1059" s="87"/>
      <c r="M1059" s="87"/>
      <c r="N1059" s="87"/>
      <c r="O1059" s="87"/>
    </row>
    <row r="1060" spans="3:15" x14ac:dyDescent="0.25">
      <c r="C1060" s="87"/>
      <c r="D1060" s="87"/>
      <c r="E1060" s="87"/>
      <c r="F1060" s="87"/>
      <c r="J1060" s="87"/>
      <c r="M1060" s="87"/>
      <c r="N1060" s="87"/>
      <c r="O1060" s="87"/>
    </row>
    <row r="1061" spans="3:15" x14ac:dyDescent="0.25">
      <c r="C1061" s="87"/>
      <c r="D1061" s="87"/>
      <c r="E1061" s="87"/>
      <c r="F1061" s="87"/>
      <c r="J1061" s="87"/>
      <c r="M1061" s="87"/>
      <c r="N1061" s="87"/>
      <c r="O1061" s="87"/>
    </row>
    <row r="1062" spans="3:15" x14ac:dyDescent="0.25">
      <c r="C1062" s="87"/>
      <c r="D1062" s="87"/>
      <c r="E1062" s="87"/>
      <c r="F1062" s="87"/>
      <c r="J1062" s="87"/>
      <c r="M1062" s="87"/>
      <c r="N1062" s="87"/>
      <c r="O1062" s="87"/>
    </row>
    <row r="1063" spans="3:15" x14ac:dyDescent="0.25">
      <c r="C1063" s="87"/>
      <c r="D1063" s="87"/>
      <c r="E1063" s="87"/>
      <c r="F1063" s="87"/>
      <c r="J1063" s="87"/>
      <c r="M1063" s="87"/>
      <c r="N1063" s="87"/>
      <c r="O1063" s="87"/>
    </row>
    <row r="1064" spans="3:15" x14ac:dyDescent="0.25">
      <c r="C1064" s="87"/>
      <c r="D1064" s="87"/>
      <c r="E1064" s="87"/>
      <c r="F1064" s="87"/>
      <c r="J1064" s="87"/>
      <c r="M1064" s="87"/>
      <c r="N1064" s="87"/>
      <c r="O1064" s="87"/>
    </row>
    <row r="1065" spans="3:15" x14ac:dyDescent="0.25">
      <c r="C1065" s="87"/>
      <c r="D1065" s="87"/>
      <c r="E1065" s="87"/>
      <c r="F1065" s="87"/>
      <c r="J1065" s="87"/>
      <c r="M1065" s="87"/>
      <c r="N1065" s="87"/>
      <c r="O1065" s="87"/>
    </row>
    <row r="1066" spans="3:15" x14ac:dyDescent="0.25">
      <c r="C1066" s="87"/>
      <c r="D1066" s="87"/>
      <c r="E1066" s="87"/>
      <c r="F1066" s="87"/>
      <c r="J1066" s="87"/>
      <c r="M1066" s="87"/>
      <c r="N1066" s="87"/>
      <c r="O1066" s="87"/>
    </row>
    <row r="1067" spans="3:15" x14ac:dyDescent="0.25">
      <c r="C1067" s="87"/>
      <c r="D1067" s="87"/>
      <c r="E1067" s="87"/>
      <c r="F1067" s="87"/>
      <c r="J1067" s="87"/>
      <c r="M1067" s="87"/>
      <c r="N1067" s="87"/>
      <c r="O1067" s="87"/>
    </row>
    <row r="1068" spans="3:15" x14ac:dyDescent="0.25">
      <c r="C1068" s="87"/>
      <c r="D1068" s="87"/>
      <c r="E1068" s="87"/>
      <c r="F1068" s="87"/>
      <c r="J1068" s="87"/>
      <c r="M1068" s="87"/>
      <c r="N1068" s="87"/>
      <c r="O1068" s="87"/>
    </row>
    <row r="1069" spans="3:15" x14ac:dyDescent="0.25">
      <c r="C1069" s="87"/>
      <c r="D1069" s="87"/>
      <c r="E1069" s="87"/>
      <c r="F1069" s="87"/>
      <c r="J1069" s="87"/>
      <c r="M1069" s="87"/>
      <c r="N1069" s="87"/>
      <c r="O1069" s="87"/>
    </row>
    <row r="1070" spans="3:15" x14ac:dyDescent="0.25">
      <c r="C1070" s="87"/>
      <c r="D1070" s="87"/>
      <c r="E1070" s="87"/>
      <c r="F1070" s="87"/>
      <c r="J1070" s="87"/>
      <c r="M1070" s="87"/>
      <c r="N1070" s="87"/>
      <c r="O1070" s="87"/>
    </row>
    <row r="1071" spans="3:15" x14ac:dyDescent="0.25">
      <c r="C1071" s="87"/>
      <c r="D1071" s="87"/>
      <c r="E1071" s="87"/>
      <c r="F1071" s="87"/>
      <c r="J1071" s="87"/>
      <c r="M1071" s="87"/>
      <c r="N1071" s="87"/>
      <c r="O1071" s="87"/>
    </row>
    <row r="1072" spans="3:15" x14ac:dyDescent="0.25">
      <c r="C1072" s="87"/>
      <c r="D1072" s="87"/>
      <c r="E1072" s="87"/>
      <c r="F1072" s="87"/>
      <c r="J1072" s="87"/>
      <c r="M1072" s="87"/>
      <c r="N1072" s="87"/>
      <c r="O1072" s="87"/>
    </row>
    <row r="1073" spans="3:15" x14ac:dyDescent="0.25">
      <c r="C1073" s="87"/>
      <c r="D1073" s="87"/>
      <c r="E1073" s="87"/>
      <c r="F1073" s="87"/>
      <c r="J1073" s="87"/>
      <c r="M1073" s="87"/>
      <c r="N1073" s="87"/>
      <c r="O1073" s="87"/>
    </row>
    <row r="1074" spans="3:15" x14ac:dyDescent="0.25">
      <c r="C1074" s="87"/>
      <c r="D1074" s="87"/>
      <c r="E1074" s="87"/>
      <c r="F1074" s="87"/>
      <c r="J1074" s="87"/>
      <c r="M1074" s="87"/>
      <c r="N1074" s="87"/>
      <c r="O1074" s="87"/>
    </row>
    <row r="1075" spans="3:15" x14ac:dyDescent="0.25">
      <c r="C1075" s="87"/>
      <c r="D1075" s="87"/>
      <c r="E1075" s="87"/>
      <c r="F1075" s="87"/>
      <c r="J1075" s="87"/>
      <c r="M1075" s="87"/>
      <c r="N1075" s="87"/>
      <c r="O1075" s="87"/>
    </row>
    <row r="1076" spans="3:15" x14ac:dyDescent="0.25">
      <c r="C1076" s="87"/>
      <c r="D1076" s="87"/>
      <c r="E1076" s="87"/>
      <c r="F1076" s="87"/>
      <c r="J1076" s="87"/>
      <c r="M1076" s="87"/>
      <c r="N1076" s="87"/>
      <c r="O1076" s="87"/>
    </row>
    <row r="1077" spans="3:15" x14ac:dyDescent="0.25">
      <c r="C1077" s="87"/>
      <c r="D1077" s="87"/>
      <c r="E1077" s="87"/>
      <c r="F1077" s="87"/>
      <c r="J1077" s="87"/>
      <c r="M1077" s="87"/>
      <c r="N1077" s="87"/>
      <c r="O1077" s="87"/>
    </row>
    <row r="1078" spans="3:15" x14ac:dyDescent="0.25">
      <c r="C1078" s="87"/>
      <c r="D1078" s="87"/>
      <c r="E1078" s="87"/>
      <c r="F1078" s="87"/>
      <c r="J1078" s="87"/>
      <c r="M1078" s="87"/>
      <c r="N1078" s="87"/>
      <c r="O1078" s="87"/>
    </row>
    <row r="1079" spans="3:15" x14ac:dyDescent="0.25">
      <c r="C1079" s="87"/>
      <c r="D1079" s="87"/>
      <c r="E1079" s="87"/>
      <c r="F1079" s="87"/>
      <c r="J1079" s="87"/>
      <c r="M1079" s="87"/>
      <c r="N1079" s="87"/>
      <c r="O1079" s="87"/>
    </row>
    <row r="1080" spans="3:15" x14ac:dyDescent="0.25">
      <c r="C1080" s="87"/>
      <c r="D1080" s="87"/>
      <c r="E1080" s="87"/>
      <c r="F1080" s="87"/>
      <c r="J1080" s="87"/>
      <c r="M1080" s="87"/>
      <c r="N1080" s="87"/>
      <c r="O1080" s="87"/>
    </row>
    <row r="1081" spans="3:15" x14ac:dyDescent="0.25">
      <c r="C1081" s="87"/>
      <c r="D1081" s="87"/>
      <c r="E1081" s="87"/>
      <c r="F1081" s="87"/>
      <c r="J1081" s="87"/>
      <c r="M1081" s="87"/>
      <c r="N1081" s="87"/>
      <c r="O1081" s="87"/>
    </row>
    <row r="1082" spans="3:15" x14ac:dyDescent="0.25">
      <c r="C1082" s="87"/>
      <c r="D1082" s="87"/>
      <c r="E1082" s="87"/>
      <c r="F1082" s="87"/>
      <c r="J1082" s="87"/>
      <c r="M1082" s="87"/>
      <c r="N1082" s="87"/>
      <c r="O1082" s="87"/>
    </row>
    <row r="1083" spans="3:15" x14ac:dyDescent="0.25">
      <c r="C1083" s="87"/>
      <c r="D1083" s="87"/>
      <c r="E1083" s="87"/>
      <c r="F1083" s="87"/>
      <c r="J1083" s="87"/>
      <c r="M1083" s="87"/>
      <c r="N1083" s="87"/>
      <c r="O1083" s="87"/>
    </row>
    <row r="1084" spans="3:15" x14ac:dyDescent="0.25">
      <c r="C1084" s="87"/>
      <c r="D1084" s="87"/>
      <c r="E1084" s="87"/>
      <c r="F1084" s="87"/>
      <c r="J1084" s="87"/>
      <c r="M1084" s="87"/>
      <c r="N1084" s="87"/>
      <c r="O1084" s="87"/>
    </row>
    <row r="1085" spans="3:15" x14ac:dyDescent="0.25">
      <c r="C1085" s="87"/>
      <c r="D1085" s="87"/>
      <c r="E1085" s="87"/>
      <c r="F1085" s="87"/>
      <c r="J1085" s="87"/>
      <c r="M1085" s="87"/>
      <c r="N1085" s="87"/>
      <c r="O1085" s="87"/>
    </row>
    <row r="1086" spans="3:15" x14ac:dyDescent="0.25">
      <c r="C1086" s="87"/>
      <c r="D1086" s="87"/>
      <c r="E1086" s="87"/>
      <c r="F1086" s="87"/>
      <c r="J1086" s="87"/>
      <c r="M1086" s="87"/>
      <c r="N1086" s="87"/>
      <c r="O1086" s="87"/>
    </row>
    <row r="1087" spans="3:15" x14ac:dyDescent="0.25">
      <c r="C1087" s="87"/>
      <c r="D1087" s="87"/>
      <c r="E1087" s="87"/>
      <c r="F1087" s="87"/>
      <c r="J1087" s="87"/>
      <c r="M1087" s="87"/>
      <c r="N1087" s="87"/>
      <c r="O1087" s="87"/>
    </row>
    <row r="1088" spans="3:15" x14ac:dyDescent="0.25">
      <c r="C1088" s="87"/>
      <c r="D1088" s="87"/>
      <c r="E1088" s="87"/>
      <c r="F1088" s="87"/>
      <c r="J1088" s="87"/>
      <c r="M1088" s="87"/>
      <c r="N1088" s="87"/>
      <c r="O1088" s="87"/>
    </row>
    <row r="1089" spans="3:15" x14ac:dyDescent="0.25">
      <c r="C1089" s="87"/>
      <c r="D1089" s="87"/>
      <c r="E1089" s="87"/>
      <c r="F1089" s="87"/>
      <c r="J1089" s="87"/>
      <c r="M1089" s="87"/>
      <c r="N1089" s="87"/>
      <c r="O1089" s="87"/>
    </row>
    <row r="1090" spans="3:15" x14ac:dyDescent="0.25">
      <c r="C1090" s="87"/>
      <c r="D1090" s="87"/>
      <c r="E1090" s="87"/>
      <c r="F1090" s="87"/>
      <c r="J1090" s="87"/>
      <c r="M1090" s="87"/>
      <c r="N1090" s="87"/>
      <c r="O1090" s="87"/>
    </row>
    <row r="1091" spans="3:15" x14ac:dyDescent="0.25">
      <c r="C1091" s="87"/>
      <c r="D1091" s="87"/>
      <c r="E1091" s="87"/>
      <c r="F1091" s="87"/>
      <c r="J1091" s="87"/>
      <c r="M1091" s="87"/>
      <c r="N1091" s="87"/>
      <c r="O1091" s="87"/>
    </row>
    <row r="1092" spans="3:15" x14ac:dyDescent="0.25">
      <c r="C1092" s="87"/>
      <c r="D1092" s="87"/>
      <c r="E1092" s="87"/>
      <c r="F1092" s="87"/>
      <c r="J1092" s="87"/>
      <c r="M1092" s="87"/>
      <c r="N1092" s="87"/>
      <c r="O1092" s="87"/>
    </row>
    <row r="1093" spans="3:15" x14ac:dyDescent="0.25">
      <c r="C1093" s="87"/>
      <c r="D1093" s="87"/>
      <c r="E1093" s="87"/>
      <c r="F1093" s="87"/>
      <c r="J1093" s="87"/>
      <c r="M1093" s="87"/>
      <c r="N1093" s="87"/>
      <c r="O1093" s="87"/>
    </row>
    <row r="1094" spans="3:15" x14ac:dyDescent="0.25">
      <c r="C1094" s="87"/>
      <c r="D1094" s="87"/>
      <c r="E1094" s="87"/>
      <c r="F1094" s="87"/>
      <c r="J1094" s="87"/>
      <c r="M1094" s="87"/>
      <c r="N1094" s="87"/>
      <c r="O1094" s="87"/>
    </row>
    <row r="1095" spans="3:15" x14ac:dyDescent="0.25">
      <c r="C1095" s="87"/>
      <c r="D1095" s="87"/>
      <c r="E1095" s="87"/>
      <c r="F1095" s="87"/>
      <c r="J1095" s="87"/>
      <c r="M1095" s="87"/>
      <c r="N1095" s="87"/>
      <c r="O1095" s="87"/>
    </row>
    <row r="1096" spans="3:15" x14ac:dyDescent="0.25">
      <c r="C1096" s="87"/>
      <c r="D1096" s="87"/>
      <c r="E1096" s="87"/>
      <c r="F1096" s="87"/>
      <c r="J1096" s="87"/>
      <c r="M1096" s="87"/>
      <c r="N1096" s="87"/>
      <c r="O1096" s="87"/>
    </row>
    <row r="1097" spans="3:15" x14ac:dyDescent="0.25">
      <c r="C1097" s="87"/>
      <c r="D1097" s="87"/>
      <c r="E1097" s="87"/>
      <c r="F1097" s="87"/>
      <c r="J1097" s="87"/>
      <c r="M1097" s="87"/>
      <c r="N1097" s="87"/>
      <c r="O1097" s="87"/>
    </row>
    <row r="1098" spans="3:15" x14ac:dyDescent="0.25">
      <c r="C1098" s="87"/>
      <c r="D1098" s="87"/>
      <c r="E1098" s="87"/>
      <c r="F1098" s="87"/>
      <c r="J1098" s="87"/>
      <c r="M1098" s="87"/>
      <c r="N1098" s="87"/>
      <c r="O1098" s="87"/>
    </row>
    <row r="1099" spans="3:15" x14ac:dyDescent="0.25">
      <c r="C1099" s="87"/>
      <c r="D1099" s="87"/>
      <c r="E1099" s="87"/>
      <c r="F1099" s="87"/>
      <c r="J1099" s="87"/>
      <c r="M1099" s="87"/>
      <c r="N1099" s="87"/>
      <c r="O1099" s="87"/>
    </row>
    <row r="1100" spans="3:15" x14ac:dyDescent="0.25">
      <c r="C1100" s="87"/>
      <c r="D1100" s="87"/>
      <c r="E1100" s="87"/>
      <c r="F1100" s="87"/>
      <c r="J1100" s="87"/>
      <c r="M1100" s="87"/>
      <c r="N1100" s="87"/>
      <c r="O1100" s="87"/>
    </row>
    <row r="1101" spans="3:15" x14ac:dyDescent="0.25">
      <c r="C1101" s="87"/>
      <c r="D1101" s="87"/>
      <c r="E1101" s="87"/>
      <c r="F1101" s="87"/>
      <c r="J1101" s="87"/>
      <c r="M1101" s="87"/>
      <c r="N1101" s="87"/>
      <c r="O1101" s="87"/>
    </row>
    <row r="1102" spans="3:15" x14ac:dyDescent="0.25">
      <c r="C1102" s="87"/>
      <c r="D1102" s="87"/>
      <c r="E1102" s="87"/>
      <c r="F1102" s="87"/>
      <c r="J1102" s="87"/>
      <c r="M1102" s="87"/>
      <c r="N1102" s="87"/>
      <c r="O1102" s="87"/>
    </row>
    <row r="1103" spans="3:15" x14ac:dyDescent="0.25">
      <c r="C1103" s="87"/>
      <c r="D1103" s="87"/>
      <c r="E1103" s="87"/>
      <c r="F1103" s="87"/>
      <c r="J1103" s="87"/>
      <c r="M1103" s="87"/>
      <c r="N1103" s="87"/>
      <c r="O1103" s="87"/>
    </row>
    <row r="1104" spans="3:15" x14ac:dyDescent="0.25">
      <c r="C1104" s="87"/>
      <c r="D1104" s="87"/>
      <c r="E1104" s="87"/>
      <c r="F1104" s="87"/>
      <c r="J1104" s="87"/>
      <c r="M1104" s="87"/>
      <c r="N1104" s="87"/>
      <c r="O1104" s="87"/>
    </row>
    <row r="1105" spans="3:15" x14ac:dyDescent="0.25">
      <c r="C1105" s="87"/>
      <c r="D1105" s="87"/>
      <c r="E1105" s="87"/>
      <c r="F1105" s="87"/>
      <c r="J1105" s="87"/>
      <c r="M1105" s="87"/>
      <c r="N1105" s="87"/>
      <c r="O1105" s="87"/>
    </row>
    <row r="1106" spans="3:15" x14ac:dyDescent="0.25">
      <c r="C1106" s="87"/>
      <c r="D1106" s="87"/>
      <c r="E1106" s="87"/>
      <c r="F1106" s="87"/>
      <c r="J1106" s="87"/>
      <c r="M1106" s="87"/>
      <c r="N1106" s="87"/>
      <c r="O1106" s="87"/>
    </row>
    <row r="1107" spans="3:15" x14ac:dyDescent="0.25">
      <c r="C1107" s="87"/>
      <c r="D1107" s="87"/>
      <c r="E1107" s="87"/>
      <c r="F1107" s="87"/>
      <c r="J1107" s="87"/>
      <c r="M1107" s="87"/>
      <c r="N1107" s="87"/>
      <c r="O1107" s="87"/>
    </row>
    <row r="1108" spans="3:15" x14ac:dyDescent="0.25">
      <c r="C1108" s="87"/>
      <c r="D1108" s="87"/>
      <c r="E1108" s="87"/>
      <c r="F1108" s="87"/>
      <c r="J1108" s="87"/>
      <c r="M1108" s="87"/>
      <c r="N1108" s="87"/>
      <c r="O1108" s="87"/>
    </row>
    <row r="1109" spans="3:15" x14ac:dyDescent="0.25">
      <c r="C1109" s="87"/>
      <c r="D1109" s="87"/>
      <c r="E1109" s="87"/>
      <c r="F1109" s="87"/>
      <c r="J1109" s="87"/>
      <c r="M1109" s="87"/>
      <c r="N1109" s="87"/>
      <c r="O1109" s="87"/>
    </row>
    <row r="1110" spans="3:15" x14ac:dyDescent="0.25">
      <c r="C1110" s="87"/>
      <c r="D1110" s="87"/>
      <c r="E1110" s="87"/>
      <c r="F1110" s="87"/>
      <c r="J1110" s="87"/>
      <c r="M1110" s="87"/>
      <c r="N1110" s="87"/>
      <c r="O1110" s="87"/>
    </row>
    <row r="1111" spans="3:15" x14ac:dyDescent="0.25">
      <c r="C1111" s="87"/>
      <c r="D1111" s="87"/>
      <c r="E1111" s="87"/>
      <c r="F1111" s="87"/>
      <c r="J1111" s="87"/>
      <c r="M1111" s="87"/>
      <c r="N1111" s="87"/>
      <c r="O1111" s="87"/>
    </row>
    <row r="1112" spans="3:15" x14ac:dyDescent="0.25">
      <c r="C1112" s="87"/>
      <c r="D1112" s="87"/>
      <c r="E1112" s="87"/>
      <c r="F1112" s="87"/>
      <c r="J1112" s="87"/>
      <c r="M1112" s="87"/>
      <c r="N1112" s="87"/>
      <c r="O1112" s="87"/>
    </row>
    <row r="1113" spans="3:15" x14ac:dyDescent="0.25">
      <c r="C1113" s="87"/>
      <c r="D1113" s="87"/>
      <c r="E1113" s="87"/>
      <c r="F1113" s="87"/>
      <c r="J1113" s="87"/>
      <c r="M1113" s="87"/>
      <c r="N1113" s="87"/>
      <c r="O1113" s="87"/>
    </row>
    <row r="1114" spans="3:15" x14ac:dyDescent="0.25">
      <c r="C1114" s="87"/>
      <c r="D1114" s="87"/>
      <c r="E1114" s="87"/>
      <c r="F1114" s="87"/>
      <c r="J1114" s="87"/>
      <c r="M1114" s="87"/>
      <c r="N1114" s="87"/>
      <c r="O1114" s="87"/>
    </row>
    <row r="1115" spans="3:15" x14ac:dyDescent="0.25">
      <c r="C1115" s="87"/>
      <c r="D1115" s="87"/>
      <c r="E1115" s="87"/>
      <c r="F1115" s="87"/>
      <c r="J1115" s="87"/>
      <c r="M1115" s="87"/>
      <c r="N1115" s="87"/>
      <c r="O1115" s="87"/>
    </row>
    <row r="1116" spans="3:15" x14ac:dyDescent="0.25">
      <c r="C1116" s="87"/>
      <c r="D1116" s="87"/>
      <c r="E1116" s="87"/>
      <c r="F1116" s="87"/>
      <c r="J1116" s="87"/>
      <c r="M1116" s="87"/>
      <c r="N1116" s="87"/>
      <c r="O1116" s="87"/>
    </row>
    <row r="1117" spans="3:15" x14ac:dyDescent="0.25">
      <c r="C1117" s="87"/>
      <c r="D1117" s="87"/>
      <c r="E1117" s="87"/>
      <c r="F1117" s="87"/>
      <c r="J1117" s="87"/>
      <c r="M1117" s="87"/>
      <c r="N1117" s="87"/>
      <c r="O1117" s="87"/>
    </row>
    <row r="1118" spans="3:15" x14ac:dyDescent="0.25">
      <c r="C1118" s="87"/>
      <c r="D1118" s="87"/>
      <c r="E1118" s="87"/>
      <c r="F1118" s="87"/>
      <c r="J1118" s="87"/>
      <c r="M1118" s="87"/>
      <c r="N1118" s="87"/>
      <c r="O1118" s="87"/>
    </row>
    <row r="1119" spans="3:15" x14ac:dyDescent="0.25">
      <c r="C1119" s="87"/>
      <c r="D1119" s="87"/>
      <c r="E1119" s="87"/>
      <c r="F1119" s="87"/>
      <c r="J1119" s="87"/>
      <c r="M1119" s="87"/>
      <c r="N1119" s="87"/>
      <c r="O1119" s="87"/>
    </row>
    <row r="1120" spans="3:15" x14ac:dyDescent="0.25">
      <c r="C1120" s="87"/>
      <c r="D1120" s="87"/>
      <c r="E1120" s="87"/>
      <c r="F1120" s="87"/>
      <c r="J1120" s="87"/>
      <c r="M1120" s="87"/>
      <c r="N1120" s="87"/>
      <c r="O1120" s="87"/>
    </row>
    <row r="1121" spans="3:15" x14ac:dyDescent="0.25">
      <c r="C1121" s="87"/>
      <c r="D1121" s="87"/>
      <c r="E1121" s="87"/>
      <c r="F1121" s="87"/>
      <c r="J1121" s="87"/>
      <c r="M1121" s="87"/>
      <c r="N1121" s="87"/>
      <c r="O1121" s="87"/>
    </row>
    <row r="1122" spans="3:15" x14ac:dyDescent="0.25">
      <c r="C1122" s="87"/>
      <c r="D1122" s="87"/>
      <c r="E1122" s="87"/>
      <c r="F1122" s="87"/>
      <c r="J1122" s="87"/>
      <c r="M1122" s="87"/>
      <c r="N1122" s="87"/>
      <c r="O1122" s="87"/>
    </row>
    <row r="1123" spans="3:15" x14ac:dyDescent="0.25">
      <c r="C1123" s="87"/>
      <c r="D1123" s="87"/>
      <c r="E1123" s="87"/>
      <c r="F1123" s="87"/>
      <c r="J1123" s="87"/>
      <c r="M1123" s="87"/>
      <c r="N1123" s="87"/>
      <c r="O1123" s="87"/>
    </row>
    <row r="1124" spans="3:15" x14ac:dyDescent="0.25">
      <c r="C1124" s="87"/>
      <c r="D1124" s="87"/>
      <c r="E1124" s="87"/>
      <c r="F1124" s="87"/>
      <c r="J1124" s="87"/>
      <c r="M1124" s="87"/>
      <c r="N1124" s="87"/>
      <c r="O1124" s="87"/>
    </row>
    <row r="1125" spans="3:15" x14ac:dyDescent="0.25">
      <c r="C1125" s="87"/>
      <c r="D1125" s="87"/>
      <c r="E1125" s="87"/>
      <c r="F1125" s="87"/>
      <c r="J1125" s="87"/>
      <c r="M1125" s="87"/>
      <c r="N1125" s="87"/>
      <c r="O1125" s="87"/>
    </row>
    <row r="1126" spans="3:15" x14ac:dyDescent="0.25">
      <c r="C1126" s="87"/>
      <c r="D1126" s="87"/>
      <c r="E1126" s="87"/>
      <c r="F1126" s="87"/>
      <c r="J1126" s="87"/>
      <c r="M1126" s="87"/>
      <c r="N1126" s="87"/>
      <c r="O1126" s="87"/>
    </row>
    <row r="1127" spans="3:15" x14ac:dyDescent="0.25">
      <c r="C1127" s="87"/>
      <c r="D1127" s="87"/>
      <c r="E1127" s="87"/>
      <c r="F1127" s="87"/>
      <c r="J1127" s="87"/>
      <c r="M1127" s="87"/>
      <c r="N1127" s="87"/>
      <c r="O1127" s="87"/>
    </row>
    <row r="1128" spans="3:15" x14ac:dyDescent="0.25">
      <c r="C1128" s="87"/>
      <c r="D1128" s="87"/>
      <c r="E1128" s="87"/>
      <c r="F1128" s="87"/>
      <c r="J1128" s="87"/>
      <c r="M1128" s="87"/>
      <c r="N1128" s="87"/>
      <c r="O1128" s="87"/>
    </row>
    <row r="1129" spans="3:15" x14ac:dyDescent="0.25">
      <c r="C1129" s="87"/>
      <c r="D1129" s="87"/>
      <c r="E1129" s="87"/>
      <c r="F1129" s="87"/>
      <c r="J1129" s="87"/>
      <c r="M1129" s="87"/>
      <c r="N1129" s="87"/>
      <c r="O1129" s="87"/>
    </row>
    <row r="1130" spans="3:15" x14ac:dyDescent="0.25">
      <c r="C1130" s="87"/>
      <c r="D1130" s="87"/>
      <c r="E1130" s="87"/>
      <c r="F1130" s="87"/>
      <c r="J1130" s="87"/>
      <c r="M1130" s="87"/>
      <c r="N1130" s="87"/>
      <c r="O1130" s="87"/>
    </row>
    <row r="1131" spans="3:15" x14ac:dyDescent="0.25">
      <c r="C1131" s="87"/>
      <c r="D1131" s="87"/>
      <c r="E1131" s="87"/>
      <c r="F1131" s="87"/>
      <c r="J1131" s="87"/>
      <c r="M1131" s="87"/>
      <c r="N1131" s="87"/>
      <c r="O1131" s="87"/>
    </row>
    <row r="1132" spans="3:15" x14ac:dyDescent="0.25">
      <c r="C1132" s="87"/>
      <c r="D1132" s="87"/>
      <c r="E1132" s="87"/>
      <c r="F1132" s="87"/>
      <c r="J1132" s="87"/>
      <c r="M1132" s="87"/>
      <c r="N1132" s="87"/>
      <c r="O1132" s="87"/>
    </row>
    <row r="1133" spans="3:15" x14ac:dyDescent="0.25">
      <c r="C1133" s="87"/>
      <c r="D1133" s="87"/>
      <c r="E1133" s="87"/>
      <c r="F1133" s="87"/>
      <c r="J1133" s="87"/>
      <c r="M1133" s="87"/>
      <c r="N1133" s="87"/>
      <c r="O1133" s="87"/>
    </row>
    <row r="1134" spans="3:15" x14ac:dyDescent="0.25">
      <c r="C1134" s="87"/>
      <c r="D1134" s="87"/>
      <c r="E1134" s="87"/>
      <c r="F1134" s="87"/>
      <c r="J1134" s="87"/>
      <c r="M1134" s="87"/>
      <c r="N1134" s="87"/>
      <c r="O1134" s="87"/>
    </row>
    <row r="1135" spans="3:15" x14ac:dyDescent="0.25">
      <c r="C1135" s="87"/>
      <c r="D1135" s="87"/>
      <c r="E1135" s="87"/>
      <c r="F1135" s="87"/>
      <c r="J1135" s="87"/>
      <c r="M1135" s="87"/>
      <c r="N1135" s="87"/>
      <c r="O1135" s="87"/>
    </row>
    <row r="1136" spans="3:15" x14ac:dyDescent="0.25">
      <c r="C1136" s="87"/>
      <c r="D1136" s="87"/>
      <c r="E1136" s="87"/>
      <c r="F1136" s="87"/>
      <c r="J1136" s="87"/>
      <c r="M1136" s="87"/>
      <c r="N1136" s="87"/>
      <c r="O1136" s="87"/>
    </row>
    <row r="1137" spans="3:15" x14ac:dyDescent="0.25">
      <c r="C1137" s="87"/>
      <c r="D1137" s="87"/>
      <c r="E1137" s="87"/>
      <c r="F1137" s="87"/>
      <c r="J1137" s="87"/>
      <c r="M1137" s="87"/>
      <c r="N1137" s="87"/>
      <c r="O1137" s="87"/>
    </row>
    <row r="1138" spans="3:15" x14ac:dyDescent="0.25">
      <c r="C1138" s="87"/>
      <c r="D1138" s="87"/>
      <c r="E1138" s="87"/>
      <c r="F1138" s="87"/>
      <c r="J1138" s="87"/>
      <c r="M1138" s="87"/>
      <c r="N1138" s="87"/>
      <c r="O1138" s="87"/>
    </row>
    <row r="1139" spans="3:15" x14ac:dyDescent="0.25">
      <c r="C1139" s="87"/>
      <c r="D1139" s="87"/>
      <c r="E1139" s="87"/>
      <c r="F1139" s="87"/>
      <c r="J1139" s="87"/>
      <c r="M1139" s="87"/>
      <c r="N1139" s="87"/>
      <c r="O1139" s="87"/>
    </row>
    <row r="1140" spans="3:15" x14ac:dyDescent="0.25">
      <c r="C1140" s="87"/>
      <c r="D1140" s="87"/>
      <c r="E1140" s="87"/>
      <c r="F1140" s="87"/>
      <c r="J1140" s="87"/>
      <c r="M1140" s="87"/>
      <c r="N1140" s="87"/>
      <c r="O1140" s="87"/>
    </row>
    <row r="1141" spans="3:15" x14ac:dyDescent="0.25">
      <c r="C1141" s="87"/>
      <c r="D1141" s="87"/>
      <c r="E1141" s="87"/>
      <c r="F1141" s="87"/>
      <c r="J1141" s="87"/>
      <c r="M1141" s="87"/>
      <c r="N1141" s="87"/>
      <c r="O1141" s="87"/>
    </row>
    <row r="1142" spans="3:15" x14ac:dyDescent="0.25">
      <c r="C1142" s="87"/>
      <c r="D1142" s="87"/>
      <c r="E1142" s="87"/>
      <c r="F1142" s="87"/>
      <c r="J1142" s="87"/>
      <c r="M1142" s="87"/>
      <c r="N1142" s="87"/>
      <c r="O1142" s="87"/>
    </row>
    <row r="1143" spans="3:15" x14ac:dyDescent="0.25">
      <c r="C1143" s="87"/>
      <c r="D1143" s="87"/>
      <c r="E1143" s="87"/>
      <c r="F1143" s="87"/>
      <c r="J1143" s="87"/>
      <c r="M1143" s="87"/>
      <c r="N1143" s="87"/>
      <c r="O1143" s="87"/>
    </row>
    <row r="1144" spans="3:15" x14ac:dyDescent="0.25">
      <c r="C1144" s="87"/>
      <c r="D1144" s="87"/>
      <c r="E1144" s="87"/>
      <c r="F1144" s="87"/>
      <c r="J1144" s="87"/>
      <c r="M1144" s="87"/>
      <c r="N1144" s="87"/>
      <c r="O1144" s="87"/>
    </row>
    <row r="1145" spans="3:15" x14ac:dyDescent="0.25">
      <c r="C1145" s="87"/>
      <c r="D1145" s="87"/>
      <c r="E1145" s="87"/>
      <c r="F1145" s="87"/>
      <c r="J1145" s="87"/>
      <c r="M1145" s="87"/>
      <c r="N1145" s="87"/>
      <c r="O1145" s="87"/>
    </row>
    <row r="1146" spans="3:15" x14ac:dyDescent="0.25">
      <c r="C1146" s="87"/>
      <c r="D1146" s="87"/>
      <c r="E1146" s="87"/>
      <c r="F1146" s="87"/>
      <c r="J1146" s="87"/>
      <c r="M1146" s="87"/>
      <c r="N1146" s="87"/>
      <c r="O1146" s="87"/>
    </row>
    <row r="1147" spans="3:15" x14ac:dyDescent="0.25">
      <c r="C1147" s="87"/>
      <c r="D1147" s="87"/>
      <c r="E1147" s="87"/>
      <c r="F1147" s="87"/>
      <c r="J1147" s="87"/>
      <c r="M1147" s="87"/>
      <c r="N1147" s="87"/>
      <c r="O1147" s="87"/>
    </row>
    <row r="1148" spans="3:15" x14ac:dyDescent="0.25">
      <c r="C1148" s="87"/>
      <c r="D1148" s="87"/>
      <c r="E1148" s="87"/>
      <c r="F1148" s="87"/>
      <c r="J1148" s="87"/>
      <c r="M1148" s="87"/>
      <c r="N1148" s="87"/>
      <c r="O1148" s="87"/>
    </row>
    <row r="1149" spans="3:15" x14ac:dyDescent="0.25">
      <c r="C1149" s="87"/>
      <c r="D1149" s="87"/>
      <c r="E1149" s="87"/>
      <c r="F1149" s="87"/>
      <c r="J1149" s="87"/>
      <c r="M1149" s="87"/>
      <c r="N1149" s="87"/>
      <c r="O1149" s="87"/>
    </row>
    <row r="1150" spans="3:15" x14ac:dyDescent="0.25">
      <c r="C1150" s="87"/>
      <c r="D1150" s="87"/>
      <c r="E1150" s="87"/>
      <c r="F1150" s="87"/>
      <c r="J1150" s="87"/>
      <c r="M1150" s="87"/>
      <c r="N1150" s="87"/>
      <c r="O1150" s="87"/>
    </row>
    <row r="1151" spans="3:15" x14ac:dyDescent="0.25">
      <c r="C1151" s="87"/>
      <c r="D1151" s="87"/>
      <c r="E1151" s="87"/>
      <c r="F1151" s="87"/>
      <c r="J1151" s="87"/>
      <c r="M1151" s="87"/>
      <c r="N1151" s="87"/>
      <c r="O1151" s="87"/>
    </row>
    <row r="1152" spans="3:15" x14ac:dyDescent="0.25">
      <c r="C1152" s="87"/>
      <c r="D1152" s="87"/>
      <c r="E1152" s="87"/>
      <c r="F1152" s="87"/>
      <c r="J1152" s="87"/>
      <c r="M1152" s="87"/>
      <c r="N1152" s="87"/>
      <c r="O1152" s="87"/>
    </row>
    <row r="1153" spans="3:15" x14ac:dyDescent="0.25">
      <c r="C1153" s="87"/>
      <c r="D1153" s="87"/>
      <c r="E1153" s="87"/>
      <c r="F1153" s="87"/>
      <c r="J1153" s="87"/>
      <c r="M1153" s="87"/>
      <c r="N1153" s="87"/>
      <c r="O1153" s="87"/>
    </row>
    <row r="1154" spans="3:15" x14ac:dyDescent="0.25">
      <c r="C1154" s="87"/>
      <c r="D1154" s="87"/>
      <c r="E1154" s="87"/>
      <c r="F1154" s="87"/>
      <c r="J1154" s="87"/>
      <c r="M1154" s="87"/>
      <c r="N1154" s="87"/>
      <c r="O1154" s="87"/>
    </row>
    <row r="1155" spans="3:15" x14ac:dyDescent="0.25">
      <c r="C1155" s="87"/>
      <c r="D1155" s="87"/>
      <c r="E1155" s="87"/>
      <c r="F1155" s="87"/>
      <c r="J1155" s="87"/>
      <c r="M1155" s="87"/>
      <c r="N1155" s="87"/>
      <c r="O1155" s="87"/>
    </row>
    <row r="1156" spans="3:15" x14ac:dyDescent="0.25">
      <c r="C1156" s="87"/>
      <c r="D1156" s="87"/>
      <c r="E1156" s="87"/>
      <c r="F1156" s="87"/>
      <c r="J1156" s="87"/>
      <c r="M1156" s="87"/>
      <c r="N1156" s="87"/>
      <c r="O1156" s="87"/>
    </row>
    <row r="1157" spans="3:15" x14ac:dyDescent="0.25">
      <c r="C1157" s="87"/>
      <c r="D1157" s="87"/>
      <c r="E1157" s="87"/>
      <c r="F1157" s="87"/>
      <c r="J1157" s="87"/>
      <c r="M1157" s="87"/>
      <c r="N1157" s="87"/>
      <c r="O1157" s="87"/>
    </row>
    <row r="1158" spans="3:15" x14ac:dyDescent="0.25">
      <c r="C1158" s="87"/>
      <c r="D1158" s="87"/>
      <c r="E1158" s="87"/>
      <c r="F1158" s="87"/>
      <c r="J1158" s="87"/>
      <c r="M1158" s="87"/>
      <c r="N1158" s="87"/>
      <c r="O1158" s="87"/>
    </row>
    <row r="1159" spans="3:15" x14ac:dyDescent="0.25">
      <c r="C1159" s="87"/>
      <c r="D1159" s="87"/>
      <c r="E1159" s="87"/>
      <c r="F1159" s="87"/>
      <c r="J1159" s="87"/>
      <c r="M1159" s="87"/>
      <c r="N1159" s="87"/>
      <c r="O1159" s="87"/>
    </row>
    <row r="1160" spans="3:15" x14ac:dyDescent="0.25">
      <c r="C1160" s="87"/>
      <c r="D1160" s="87"/>
      <c r="E1160" s="87"/>
      <c r="F1160" s="87"/>
      <c r="J1160" s="87"/>
      <c r="M1160" s="87"/>
      <c r="N1160" s="87"/>
      <c r="O1160" s="87"/>
    </row>
    <row r="1161" spans="3:15" x14ac:dyDescent="0.25">
      <c r="C1161" s="87"/>
      <c r="D1161" s="87"/>
      <c r="E1161" s="87"/>
      <c r="F1161" s="87"/>
      <c r="J1161" s="87"/>
      <c r="M1161" s="87"/>
      <c r="N1161" s="87"/>
      <c r="O1161" s="87"/>
    </row>
    <row r="1162" spans="3:15" x14ac:dyDescent="0.25">
      <c r="C1162" s="87"/>
      <c r="D1162" s="87"/>
      <c r="E1162" s="87"/>
      <c r="F1162" s="87"/>
      <c r="J1162" s="87"/>
      <c r="M1162" s="87"/>
      <c r="N1162" s="87"/>
      <c r="O1162" s="87"/>
    </row>
    <row r="1163" spans="3:15" x14ac:dyDescent="0.25">
      <c r="C1163" s="87"/>
      <c r="D1163" s="87"/>
      <c r="E1163" s="87"/>
      <c r="F1163" s="87"/>
      <c r="J1163" s="87"/>
      <c r="M1163" s="87"/>
      <c r="N1163" s="87"/>
      <c r="O1163" s="87"/>
    </row>
    <row r="1164" spans="3:15" x14ac:dyDescent="0.25">
      <c r="C1164" s="87"/>
      <c r="D1164" s="87"/>
      <c r="E1164" s="87"/>
      <c r="F1164" s="87"/>
      <c r="J1164" s="87"/>
      <c r="M1164" s="87"/>
      <c r="N1164" s="87"/>
      <c r="O1164" s="87"/>
    </row>
    <row r="1165" spans="3:15" x14ac:dyDescent="0.25">
      <c r="C1165" s="87"/>
      <c r="D1165" s="87"/>
      <c r="E1165" s="87"/>
      <c r="F1165" s="87"/>
      <c r="J1165" s="87"/>
      <c r="M1165" s="87"/>
      <c r="N1165" s="87"/>
      <c r="O1165" s="87"/>
    </row>
    <row r="1166" spans="3:15" x14ac:dyDescent="0.25">
      <c r="C1166" s="87"/>
      <c r="D1166" s="87"/>
      <c r="E1166" s="87"/>
      <c r="F1166" s="87"/>
      <c r="J1166" s="87"/>
      <c r="M1166" s="87"/>
      <c r="N1166" s="87"/>
      <c r="O1166" s="87"/>
    </row>
    <row r="1167" spans="3:15" x14ac:dyDescent="0.25">
      <c r="C1167" s="87"/>
      <c r="D1167" s="87"/>
      <c r="E1167" s="87"/>
      <c r="F1167" s="87"/>
      <c r="J1167" s="87"/>
      <c r="M1167" s="87"/>
      <c r="N1167" s="87"/>
      <c r="O1167" s="87"/>
    </row>
    <row r="1168" spans="3:15" x14ac:dyDescent="0.25">
      <c r="C1168" s="87"/>
      <c r="D1168" s="87"/>
      <c r="E1168" s="87"/>
      <c r="F1168" s="87"/>
      <c r="J1168" s="87"/>
      <c r="M1168" s="87"/>
      <c r="N1168" s="87"/>
      <c r="O1168" s="87"/>
    </row>
    <row r="1169" spans="3:15" x14ac:dyDescent="0.25">
      <c r="C1169" s="87"/>
      <c r="D1169" s="87"/>
      <c r="E1169" s="87"/>
      <c r="F1169" s="87"/>
      <c r="J1169" s="87"/>
      <c r="M1169" s="87"/>
      <c r="N1169" s="87"/>
      <c r="O1169" s="87"/>
    </row>
    <row r="1170" spans="3:15" x14ac:dyDescent="0.25">
      <c r="C1170" s="87"/>
      <c r="D1170" s="87"/>
      <c r="E1170" s="87"/>
      <c r="F1170" s="87"/>
      <c r="J1170" s="87"/>
      <c r="M1170" s="87"/>
      <c r="N1170" s="87"/>
      <c r="O1170" s="87"/>
    </row>
    <row r="1171" spans="3:15" x14ac:dyDescent="0.25">
      <c r="C1171" s="87"/>
      <c r="D1171" s="87"/>
      <c r="E1171" s="87"/>
      <c r="F1171" s="87"/>
      <c r="J1171" s="87"/>
      <c r="M1171" s="87"/>
      <c r="N1171" s="87"/>
      <c r="O1171" s="87"/>
    </row>
    <row r="1172" spans="3:15" x14ac:dyDescent="0.25">
      <c r="C1172" s="87"/>
      <c r="D1172" s="87"/>
      <c r="E1172" s="87"/>
      <c r="F1172" s="87"/>
      <c r="J1172" s="87"/>
      <c r="M1172" s="87"/>
      <c r="N1172" s="87"/>
      <c r="O1172" s="87"/>
    </row>
    <row r="1173" spans="3:15" x14ac:dyDescent="0.25">
      <c r="C1173" s="87"/>
      <c r="D1173" s="87"/>
      <c r="E1173" s="87"/>
      <c r="F1173" s="87"/>
      <c r="J1173" s="87"/>
      <c r="M1173" s="87"/>
      <c r="N1173" s="87"/>
      <c r="O1173" s="87"/>
    </row>
    <row r="1174" spans="3:15" x14ac:dyDescent="0.25">
      <c r="C1174" s="87"/>
      <c r="D1174" s="87"/>
      <c r="E1174" s="87"/>
      <c r="F1174" s="87"/>
      <c r="J1174" s="87"/>
      <c r="M1174" s="87"/>
      <c r="N1174" s="87"/>
      <c r="O1174" s="87"/>
    </row>
    <row r="1175" spans="3:15" x14ac:dyDescent="0.25">
      <c r="C1175" s="87"/>
      <c r="D1175" s="87"/>
      <c r="E1175" s="87"/>
      <c r="F1175" s="87"/>
      <c r="J1175" s="87"/>
      <c r="M1175" s="87"/>
      <c r="N1175" s="87"/>
      <c r="O1175" s="87"/>
    </row>
    <row r="1176" spans="3:15" x14ac:dyDescent="0.25">
      <c r="C1176" s="87"/>
      <c r="D1176" s="87"/>
      <c r="E1176" s="87"/>
      <c r="F1176" s="87"/>
      <c r="J1176" s="87"/>
      <c r="M1176" s="87"/>
      <c r="N1176" s="87"/>
      <c r="O1176" s="87"/>
    </row>
    <row r="1177" spans="3:15" x14ac:dyDescent="0.25">
      <c r="C1177" s="87"/>
      <c r="D1177" s="87"/>
      <c r="E1177" s="87"/>
      <c r="F1177" s="87"/>
      <c r="J1177" s="87"/>
      <c r="M1177" s="87"/>
      <c r="N1177" s="87"/>
      <c r="O1177" s="87"/>
    </row>
    <row r="1178" spans="3:15" x14ac:dyDescent="0.25">
      <c r="C1178" s="87"/>
      <c r="D1178" s="87"/>
      <c r="E1178" s="87"/>
      <c r="F1178" s="87"/>
      <c r="J1178" s="87"/>
      <c r="M1178" s="87"/>
      <c r="N1178" s="87"/>
      <c r="O1178" s="87"/>
    </row>
    <row r="1179" spans="3:15" x14ac:dyDescent="0.25">
      <c r="C1179" s="87"/>
      <c r="D1179" s="87"/>
      <c r="E1179" s="87"/>
      <c r="F1179" s="87"/>
      <c r="J1179" s="87"/>
      <c r="M1179" s="87"/>
      <c r="N1179" s="87"/>
      <c r="O1179" s="87"/>
    </row>
    <row r="1180" spans="3:15" x14ac:dyDescent="0.25">
      <c r="C1180" s="87"/>
      <c r="D1180" s="87"/>
      <c r="E1180" s="87"/>
      <c r="F1180" s="87"/>
      <c r="J1180" s="87"/>
      <c r="M1180" s="87"/>
      <c r="N1180" s="87"/>
      <c r="O1180" s="87"/>
    </row>
    <row r="1181" spans="3:15" x14ac:dyDescent="0.25">
      <c r="C1181" s="87"/>
      <c r="D1181" s="87"/>
      <c r="E1181" s="87"/>
      <c r="F1181" s="87"/>
      <c r="J1181" s="87"/>
      <c r="M1181" s="87"/>
      <c r="N1181" s="87"/>
      <c r="O1181" s="87"/>
    </row>
    <row r="1182" spans="3:15" x14ac:dyDescent="0.25">
      <c r="C1182" s="87"/>
      <c r="D1182" s="87"/>
      <c r="E1182" s="87"/>
      <c r="F1182" s="87"/>
      <c r="J1182" s="87"/>
      <c r="M1182" s="87"/>
      <c r="N1182" s="87"/>
      <c r="O1182" s="87"/>
    </row>
    <row r="1183" spans="3:15" x14ac:dyDescent="0.25">
      <c r="C1183" s="87"/>
      <c r="D1183" s="87"/>
      <c r="E1183" s="87"/>
      <c r="F1183" s="87"/>
      <c r="J1183" s="87"/>
      <c r="M1183" s="87"/>
      <c r="N1183" s="87"/>
      <c r="O1183" s="87"/>
    </row>
    <row r="1184" spans="3:15" x14ac:dyDescent="0.25">
      <c r="C1184" s="87"/>
      <c r="D1184" s="87"/>
      <c r="E1184" s="87"/>
      <c r="F1184" s="87"/>
      <c r="J1184" s="87"/>
      <c r="M1184" s="87"/>
      <c r="N1184" s="87"/>
      <c r="O1184" s="87"/>
    </row>
    <row r="1185" spans="3:15" x14ac:dyDescent="0.25">
      <c r="C1185" s="87"/>
      <c r="D1185" s="87"/>
      <c r="E1185" s="87"/>
      <c r="F1185" s="87"/>
      <c r="J1185" s="87"/>
      <c r="M1185" s="87"/>
      <c r="N1185" s="87"/>
      <c r="O1185" s="87"/>
    </row>
    <row r="1186" spans="3:15" x14ac:dyDescent="0.25">
      <c r="C1186" s="87"/>
      <c r="D1186" s="87"/>
      <c r="E1186" s="87"/>
      <c r="F1186" s="87"/>
      <c r="J1186" s="87"/>
      <c r="M1186" s="87"/>
      <c r="N1186" s="87"/>
      <c r="O1186" s="87"/>
    </row>
    <row r="1187" spans="3:15" x14ac:dyDescent="0.25">
      <c r="C1187" s="87"/>
      <c r="D1187" s="87"/>
      <c r="E1187" s="87"/>
      <c r="F1187" s="87"/>
      <c r="J1187" s="87"/>
      <c r="M1187" s="87"/>
      <c r="N1187" s="87"/>
      <c r="O1187" s="87"/>
    </row>
    <row r="1188" spans="3:15" x14ac:dyDescent="0.25">
      <c r="C1188" s="87"/>
      <c r="D1188" s="87"/>
      <c r="E1188" s="87"/>
      <c r="F1188" s="87"/>
      <c r="J1188" s="87"/>
      <c r="M1188" s="87"/>
      <c r="N1188" s="87"/>
      <c r="O1188" s="87"/>
    </row>
    <row r="1189" spans="3:15" x14ac:dyDescent="0.25">
      <c r="C1189" s="87"/>
      <c r="D1189" s="87"/>
      <c r="E1189" s="87"/>
      <c r="F1189" s="87"/>
      <c r="J1189" s="87"/>
      <c r="M1189" s="87"/>
      <c r="N1189" s="87"/>
      <c r="O1189" s="87"/>
    </row>
    <row r="1190" spans="3:15" x14ac:dyDescent="0.25">
      <c r="C1190" s="87"/>
      <c r="D1190" s="87"/>
      <c r="E1190" s="87"/>
      <c r="F1190" s="87"/>
      <c r="J1190" s="87"/>
      <c r="M1190" s="87"/>
      <c r="N1190" s="87"/>
      <c r="O1190" s="87"/>
    </row>
    <row r="1191" spans="3:15" x14ac:dyDescent="0.25">
      <c r="C1191" s="87"/>
      <c r="D1191" s="87"/>
      <c r="E1191" s="87"/>
      <c r="F1191" s="87"/>
      <c r="J1191" s="87"/>
      <c r="M1191" s="87"/>
      <c r="N1191" s="87"/>
      <c r="O1191" s="87"/>
    </row>
    <row r="1192" spans="3:15" x14ac:dyDescent="0.25">
      <c r="C1192" s="87"/>
      <c r="D1192" s="87"/>
      <c r="E1192" s="87"/>
      <c r="F1192" s="87"/>
      <c r="J1192" s="87"/>
      <c r="M1192" s="87"/>
      <c r="N1192" s="87"/>
      <c r="O1192" s="87"/>
    </row>
    <row r="1193" spans="3:15" x14ac:dyDescent="0.25">
      <c r="C1193" s="87"/>
      <c r="D1193" s="87"/>
      <c r="E1193" s="87"/>
      <c r="F1193" s="87"/>
      <c r="J1193" s="87"/>
      <c r="M1193" s="87"/>
      <c r="N1193" s="87"/>
      <c r="O1193" s="87"/>
    </row>
    <row r="1194" spans="3:15" x14ac:dyDescent="0.25">
      <c r="C1194" s="87"/>
      <c r="D1194" s="87"/>
      <c r="E1194" s="87"/>
      <c r="F1194" s="87"/>
      <c r="J1194" s="87"/>
      <c r="M1194" s="87"/>
      <c r="N1194" s="87"/>
      <c r="O1194" s="87"/>
    </row>
    <row r="1195" spans="3:15" x14ac:dyDescent="0.25">
      <c r="C1195" s="87"/>
      <c r="D1195" s="87"/>
      <c r="E1195" s="87"/>
      <c r="F1195" s="87"/>
      <c r="J1195" s="87"/>
      <c r="M1195" s="87"/>
      <c r="N1195" s="87"/>
      <c r="O1195" s="87"/>
    </row>
    <row r="1196" spans="3:15" x14ac:dyDescent="0.25">
      <c r="C1196" s="87"/>
      <c r="D1196" s="87"/>
      <c r="E1196" s="87"/>
      <c r="F1196" s="87"/>
      <c r="J1196" s="87"/>
      <c r="M1196" s="87"/>
      <c r="N1196" s="87"/>
      <c r="O1196" s="87"/>
    </row>
    <row r="1197" spans="3:15" x14ac:dyDescent="0.25">
      <c r="C1197" s="87"/>
      <c r="D1197" s="87"/>
      <c r="E1197" s="87"/>
      <c r="F1197" s="87"/>
      <c r="J1197" s="87"/>
      <c r="M1197" s="87"/>
      <c r="N1197" s="87"/>
      <c r="O1197" s="87"/>
    </row>
    <row r="1198" spans="3:15" x14ac:dyDescent="0.25">
      <c r="C1198" s="87"/>
      <c r="D1198" s="87"/>
      <c r="E1198" s="87"/>
      <c r="F1198" s="87"/>
      <c r="J1198" s="87"/>
      <c r="M1198" s="87"/>
      <c r="N1198" s="87"/>
      <c r="O1198" s="87"/>
    </row>
    <row r="1199" spans="3:15" x14ac:dyDescent="0.25">
      <c r="C1199" s="87"/>
      <c r="D1199" s="87"/>
      <c r="E1199" s="87"/>
      <c r="F1199" s="87"/>
      <c r="J1199" s="87"/>
      <c r="M1199" s="87"/>
      <c r="N1199" s="87"/>
      <c r="O1199" s="87"/>
    </row>
    <row r="1200" spans="3:15" x14ac:dyDescent="0.25">
      <c r="C1200" s="87"/>
      <c r="D1200" s="87"/>
      <c r="E1200" s="87"/>
      <c r="F1200" s="87"/>
      <c r="J1200" s="87"/>
      <c r="M1200" s="87"/>
      <c r="N1200" s="87"/>
      <c r="O1200" s="87"/>
    </row>
    <row r="1201" spans="3:15" x14ac:dyDescent="0.25">
      <c r="C1201" s="87"/>
      <c r="D1201" s="87"/>
      <c r="E1201" s="87"/>
      <c r="F1201" s="87"/>
      <c r="J1201" s="87"/>
      <c r="M1201" s="87"/>
      <c r="N1201" s="87"/>
      <c r="O1201" s="87"/>
    </row>
    <row r="1202" spans="3:15" x14ac:dyDescent="0.25">
      <c r="C1202" s="87"/>
      <c r="D1202" s="87"/>
      <c r="E1202" s="87"/>
      <c r="F1202" s="87"/>
      <c r="J1202" s="87"/>
      <c r="M1202" s="87"/>
      <c r="N1202" s="87"/>
      <c r="O1202" s="87"/>
    </row>
    <row r="1203" spans="3:15" x14ac:dyDescent="0.25">
      <c r="C1203" s="87"/>
      <c r="D1203" s="87"/>
      <c r="E1203" s="87"/>
      <c r="F1203" s="87"/>
      <c r="J1203" s="87"/>
      <c r="M1203" s="87"/>
      <c r="N1203" s="87"/>
      <c r="O1203" s="87"/>
    </row>
    <row r="1204" spans="3:15" x14ac:dyDescent="0.25">
      <c r="C1204" s="87"/>
      <c r="D1204" s="87"/>
      <c r="E1204" s="87"/>
      <c r="F1204" s="87"/>
      <c r="J1204" s="87"/>
      <c r="M1204" s="87"/>
      <c r="N1204" s="87"/>
      <c r="O1204" s="87"/>
    </row>
    <row r="1205" spans="3:15" x14ac:dyDescent="0.25">
      <c r="C1205" s="87"/>
      <c r="D1205" s="87"/>
      <c r="E1205" s="87"/>
      <c r="F1205" s="87"/>
      <c r="J1205" s="87"/>
      <c r="M1205" s="87"/>
      <c r="N1205" s="87"/>
      <c r="O1205" s="87"/>
    </row>
    <row r="1206" spans="3:15" x14ac:dyDescent="0.25">
      <c r="C1206" s="87"/>
      <c r="D1206" s="87"/>
      <c r="E1206" s="87"/>
      <c r="F1206" s="87"/>
      <c r="J1206" s="87"/>
      <c r="M1206" s="87"/>
      <c r="N1206" s="87"/>
      <c r="O1206" s="87"/>
    </row>
    <row r="1207" spans="3:15" x14ac:dyDescent="0.25">
      <c r="C1207" s="87"/>
      <c r="D1207" s="87"/>
      <c r="E1207" s="87"/>
      <c r="F1207" s="87"/>
      <c r="J1207" s="87"/>
      <c r="M1207" s="87"/>
      <c r="N1207" s="87"/>
      <c r="O1207" s="87"/>
    </row>
    <row r="1208" spans="3:15" x14ac:dyDescent="0.25">
      <c r="C1208" s="87"/>
      <c r="D1208" s="87"/>
      <c r="E1208" s="87"/>
      <c r="F1208" s="87"/>
      <c r="J1208" s="87"/>
      <c r="M1208" s="87"/>
      <c r="N1208" s="87"/>
      <c r="O1208" s="87"/>
    </row>
    <row r="1209" spans="3:15" x14ac:dyDescent="0.25">
      <c r="C1209" s="87"/>
      <c r="D1209" s="87"/>
      <c r="E1209" s="87"/>
      <c r="F1209" s="87"/>
      <c r="J1209" s="87"/>
      <c r="M1209" s="87"/>
      <c r="N1209" s="87"/>
      <c r="O1209" s="87"/>
    </row>
    <row r="1210" spans="3:15" x14ac:dyDescent="0.25">
      <c r="C1210" s="87"/>
      <c r="D1210" s="87"/>
      <c r="E1210" s="87"/>
      <c r="F1210" s="87"/>
      <c r="J1210" s="87"/>
      <c r="M1210" s="87"/>
      <c r="N1210" s="87"/>
      <c r="O1210" s="87"/>
    </row>
    <row r="1211" spans="3:15" x14ac:dyDescent="0.25">
      <c r="C1211" s="87"/>
      <c r="D1211" s="87"/>
      <c r="E1211" s="87"/>
      <c r="F1211" s="87"/>
      <c r="J1211" s="87"/>
      <c r="M1211" s="87"/>
      <c r="N1211" s="87"/>
      <c r="O1211" s="87"/>
    </row>
    <row r="1212" spans="3:15" x14ac:dyDescent="0.25">
      <c r="C1212" s="87"/>
      <c r="D1212" s="87"/>
      <c r="E1212" s="87"/>
      <c r="F1212" s="87"/>
      <c r="J1212" s="87"/>
      <c r="M1212" s="87"/>
      <c r="N1212" s="87"/>
      <c r="O1212" s="87"/>
    </row>
    <row r="1213" spans="3:15" x14ac:dyDescent="0.25">
      <c r="C1213" s="87"/>
      <c r="D1213" s="87"/>
      <c r="E1213" s="87"/>
      <c r="F1213" s="87"/>
      <c r="J1213" s="87"/>
      <c r="M1213" s="87"/>
      <c r="N1213" s="87"/>
      <c r="O1213" s="87"/>
    </row>
    <row r="1214" spans="3:15" x14ac:dyDescent="0.25">
      <c r="C1214" s="87"/>
      <c r="D1214" s="87"/>
      <c r="E1214" s="87"/>
      <c r="F1214" s="87"/>
      <c r="J1214" s="87"/>
      <c r="M1214" s="87"/>
      <c r="N1214" s="87"/>
      <c r="O1214" s="87"/>
    </row>
    <row r="1215" spans="3:15" x14ac:dyDescent="0.25">
      <c r="C1215" s="87"/>
      <c r="D1215" s="87"/>
      <c r="E1215" s="87"/>
      <c r="F1215" s="87"/>
      <c r="J1215" s="87"/>
      <c r="M1215" s="87"/>
      <c r="N1215" s="87"/>
      <c r="O1215" s="87"/>
    </row>
    <row r="1216" spans="3:15" x14ac:dyDescent="0.25">
      <c r="C1216" s="87"/>
      <c r="D1216" s="87"/>
      <c r="E1216" s="87"/>
      <c r="F1216" s="87"/>
      <c r="J1216" s="87"/>
      <c r="M1216" s="87"/>
      <c r="N1216" s="87"/>
      <c r="O1216" s="87"/>
    </row>
    <row r="1217" spans="3:15" x14ac:dyDescent="0.25">
      <c r="C1217" s="87"/>
      <c r="D1217" s="87"/>
      <c r="E1217" s="87"/>
      <c r="F1217" s="87"/>
      <c r="J1217" s="87"/>
      <c r="M1217" s="87"/>
      <c r="N1217" s="87"/>
      <c r="O1217" s="87"/>
    </row>
    <row r="1218" spans="3:15" x14ac:dyDescent="0.25">
      <c r="C1218" s="87"/>
      <c r="D1218" s="87"/>
      <c r="E1218" s="87"/>
      <c r="F1218" s="87"/>
      <c r="J1218" s="87"/>
      <c r="M1218" s="87"/>
      <c r="N1218" s="87"/>
      <c r="O1218" s="87"/>
    </row>
    <row r="1219" spans="3:15" x14ac:dyDescent="0.25">
      <c r="C1219" s="87"/>
      <c r="D1219" s="87"/>
      <c r="E1219" s="87"/>
      <c r="F1219" s="87"/>
      <c r="J1219" s="87"/>
      <c r="M1219" s="87"/>
      <c r="N1219" s="87"/>
      <c r="O1219" s="87"/>
    </row>
    <row r="1220" spans="3:15" x14ac:dyDescent="0.25">
      <c r="C1220" s="87"/>
      <c r="D1220" s="87"/>
      <c r="E1220" s="87"/>
      <c r="F1220" s="87"/>
      <c r="J1220" s="87"/>
      <c r="M1220" s="87"/>
      <c r="N1220" s="87"/>
      <c r="O1220" s="87"/>
    </row>
    <row r="1221" spans="3:15" x14ac:dyDescent="0.25">
      <c r="C1221" s="87"/>
      <c r="D1221" s="87"/>
      <c r="E1221" s="87"/>
      <c r="F1221" s="87"/>
      <c r="J1221" s="87"/>
      <c r="M1221" s="87"/>
      <c r="N1221" s="87"/>
      <c r="O1221" s="87"/>
    </row>
    <row r="1222" spans="3:15" x14ac:dyDescent="0.25">
      <c r="C1222" s="87"/>
      <c r="D1222" s="87"/>
      <c r="E1222" s="87"/>
      <c r="F1222" s="87"/>
      <c r="J1222" s="87"/>
      <c r="M1222" s="87"/>
      <c r="N1222" s="87"/>
      <c r="O1222" s="87"/>
    </row>
    <row r="1223" spans="3:15" x14ac:dyDescent="0.25">
      <c r="C1223" s="87"/>
      <c r="D1223" s="87"/>
      <c r="E1223" s="87"/>
      <c r="F1223" s="87"/>
      <c r="J1223" s="87"/>
      <c r="M1223" s="87"/>
      <c r="N1223" s="87"/>
      <c r="O1223" s="87"/>
    </row>
    <row r="1224" spans="3:15" x14ac:dyDescent="0.25">
      <c r="C1224" s="87"/>
      <c r="D1224" s="87"/>
      <c r="E1224" s="87"/>
      <c r="F1224" s="87"/>
      <c r="J1224" s="87"/>
      <c r="M1224" s="87"/>
      <c r="N1224" s="87"/>
      <c r="O1224" s="87"/>
    </row>
    <row r="1225" spans="3:15" x14ac:dyDescent="0.25">
      <c r="C1225" s="87"/>
      <c r="D1225" s="87"/>
      <c r="E1225" s="87"/>
      <c r="F1225" s="87"/>
      <c r="J1225" s="87"/>
      <c r="M1225" s="87"/>
      <c r="N1225" s="87"/>
      <c r="O1225" s="87"/>
    </row>
    <row r="1226" spans="3:15" x14ac:dyDescent="0.25">
      <c r="C1226" s="87"/>
      <c r="D1226" s="87"/>
      <c r="E1226" s="87"/>
      <c r="F1226" s="87"/>
      <c r="J1226" s="87"/>
      <c r="M1226" s="87"/>
      <c r="N1226" s="87"/>
      <c r="O1226" s="87"/>
    </row>
    <row r="1227" spans="3:15" x14ac:dyDescent="0.25">
      <c r="C1227" s="87"/>
      <c r="D1227" s="87"/>
      <c r="E1227" s="87"/>
      <c r="F1227" s="87"/>
      <c r="J1227" s="87"/>
      <c r="M1227" s="87"/>
      <c r="N1227" s="87"/>
      <c r="O1227" s="87"/>
    </row>
    <row r="1228" spans="3:15" x14ac:dyDescent="0.25">
      <c r="C1228" s="87"/>
      <c r="D1228" s="87"/>
      <c r="E1228" s="87"/>
      <c r="F1228" s="87"/>
      <c r="J1228" s="87"/>
      <c r="M1228" s="87"/>
      <c r="N1228" s="87"/>
      <c r="O1228" s="87"/>
    </row>
    <row r="1229" spans="3:15" x14ac:dyDescent="0.25">
      <c r="C1229" s="87"/>
      <c r="D1229" s="87"/>
      <c r="E1229" s="87"/>
      <c r="F1229" s="87"/>
      <c r="J1229" s="87"/>
      <c r="M1229" s="87"/>
      <c r="N1229" s="87"/>
      <c r="O1229" s="87"/>
    </row>
    <row r="1230" spans="3:15" x14ac:dyDescent="0.25">
      <c r="C1230" s="87"/>
      <c r="D1230" s="87"/>
      <c r="E1230" s="87"/>
      <c r="F1230" s="87"/>
      <c r="J1230" s="87"/>
      <c r="M1230" s="87"/>
      <c r="N1230" s="87"/>
      <c r="O1230" s="87"/>
    </row>
    <row r="1231" spans="3:15" x14ac:dyDescent="0.25">
      <c r="C1231" s="87"/>
      <c r="D1231" s="87"/>
      <c r="E1231" s="87"/>
      <c r="F1231" s="87"/>
      <c r="J1231" s="87"/>
      <c r="M1231" s="87"/>
      <c r="N1231" s="87"/>
      <c r="O1231" s="87"/>
    </row>
    <row r="1232" spans="3:15" x14ac:dyDescent="0.25">
      <c r="C1232" s="87"/>
      <c r="D1232" s="87"/>
      <c r="E1232" s="87"/>
      <c r="F1232" s="87"/>
      <c r="J1232" s="87"/>
      <c r="M1232" s="87"/>
      <c r="N1232" s="87"/>
      <c r="O1232" s="87"/>
    </row>
    <row r="1233" spans="3:15" x14ac:dyDescent="0.25">
      <c r="C1233" s="87"/>
      <c r="D1233" s="87"/>
      <c r="E1233" s="87"/>
      <c r="F1233" s="87"/>
      <c r="J1233" s="87"/>
      <c r="M1233" s="87"/>
      <c r="N1233" s="87"/>
      <c r="O1233" s="87"/>
    </row>
    <row r="1234" spans="3:15" x14ac:dyDescent="0.25">
      <c r="C1234" s="87"/>
      <c r="D1234" s="87"/>
      <c r="E1234" s="87"/>
      <c r="F1234" s="87"/>
      <c r="J1234" s="87"/>
      <c r="M1234" s="87"/>
      <c r="N1234" s="87"/>
      <c r="O1234" s="87"/>
    </row>
    <row r="1235" spans="3:15" x14ac:dyDescent="0.25">
      <c r="C1235" s="87"/>
      <c r="D1235" s="87"/>
      <c r="E1235" s="87"/>
      <c r="F1235" s="87"/>
      <c r="J1235" s="87"/>
      <c r="M1235" s="87"/>
      <c r="N1235" s="87"/>
      <c r="O1235" s="87"/>
    </row>
    <row r="1236" spans="3:15" x14ac:dyDescent="0.25">
      <c r="C1236" s="87"/>
      <c r="D1236" s="87"/>
      <c r="E1236" s="87"/>
      <c r="F1236" s="87"/>
      <c r="J1236" s="87"/>
      <c r="M1236" s="87"/>
      <c r="N1236" s="87"/>
      <c r="O1236" s="87"/>
    </row>
    <row r="1237" spans="3:15" x14ac:dyDescent="0.25">
      <c r="C1237" s="87"/>
      <c r="D1237" s="87"/>
      <c r="E1237" s="87"/>
      <c r="F1237" s="87"/>
      <c r="J1237" s="87"/>
      <c r="M1237" s="87"/>
      <c r="N1237" s="87"/>
      <c r="O1237" s="87"/>
    </row>
    <row r="1238" spans="3:15" x14ac:dyDescent="0.25">
      <c r="C1238" s="87"/>
      <c r="D1238" s="87"/>
      <c r="E1238" s="87"/>
      <c r="F1238" s="87"/>
      <c r="J1238" s="87"/>
      <c r="M1238" s="87"/>
      <c r="N1238" s="87"/>
      <c r="O1238" s="87"/>
    </row>
    <row r="1239" spans="3:15" x14ac:dyDescent="0.25">
      <c r="C1239" s="87"/>
      <c r="D1239" s="87"/>
      <c r="E1239" s="87"/>
      <c r="F1239" s="87"/>
      <c r="J1239" s="87"/>
      <c r="M1239" s="87"/>
      <c r="N1239" s="87"/>
      <c r="O1239" s="87"/>
    </row>
    <row r="1240" spans="3:15" x14ac:dyDescent="0.25">
      <c r="C1240" s="87"/>
      <c r="D1240" s="87"/>
      <c r="E1240" s="87"/>
      <c r="F1240" s="87"/>
      <c r="J1240" s="87"/>
      <c r="M1240" s="87"/>
      <c r="N1240" s="87"/>
      <c r="O1240" s="87"/>
    </row>
    <row r="1241" spans="3:15" x14ac:dyDescent="0.25">
      <c r="C1241" s="87"/>
      <c r="D1241" s="87"/>
      <c r="E1241" s="87"/>
      <c r="F1241" s="87"/>
      <c r="J1241" s="87"/>
      <c r="M1241" s="87"/>
      <c r="N1241" s="87"/>
      <c r="O1241" s="87"/>
    </row>
    <row r="1242" spans="3:15" x14ac:dyDescent="0.25">
      <c r="C1242" s="87"/>
      <c r="D1242" s="87"/>
      <c r="E1242" s="87"/>
      <c r="F1242" s="87"/>
      <c r="J1242" s="87"/>
      <c r="M1242" s="87"/>
      <c r="N1242" s="87"/>
      <c r="O1242" s="87"/>
    </row>
    <row r="1243" spans="3:15" x14ac:dyDescent="0.25">
      <c r="C1243" s="87"/>
      <c r="D1243" s="87"/>
      <c r="E1243" s="87"/>
      <c r="F1243" s="87"/>
      <c r="J1243" s="87"/>
      <c r="M1243" s="87"/>
      <c r="N1243" s="87"/>
      <c r="O1243" s="87"/>
    </row>
    <row r="1244" spans="3:15" x14ac:dyDescent="0.25">
      <c r="C1244" s="87"/>
      <c r="D1244" s="87"/>
      <c r="E1244" s="87"/>
      <c r="F1244" s="87"/>
      <c r="J1244" s="87"/>
      <c r="M1244" s="87"/>
      <c r="N1244" s="87"/>
      <c r="O1244" s="87"/>
    </row>
    <row r="1245" spans="3:15" x14ac:dyDescent="0.25">
      <c r="C1245" s="87"/>
      <c r="D1245" s="87"/>
      <c r="E1245" s="87"/>
      <c r="F1245" s="87"/>
      <c r="J1245" s="87"/>
      <c r="M1245" s="87"/>
      <c r="N1245" s="87"/>
      <c r="O1245" s="87"/>
    </row>
    <row r="1246" spans="3:15" x14ac:dyDescent="0.25">
      <c r="C1246" s="87"/>
      <c r="D1246" s="87"/>
      <c r="E1246" s="87"/>
      <c r="F1246" s="87"/>
      <c r="J1246" s="87"/>
      <c r="M1246" s="87"/>
      <c r="N1246" s="87"/>
      <c r="O1246" s="87"/>
    </row>
    <row r="1247" spans="3:15" x14ac:dyDescent="0.25">
      <c r="C1247" s="87"/>
      <c r="D1247" s="87"/>
      <c r="E1247" s="87"/>
      <c r="F1247" s="87"/>
      <c r="J1247" s="87"/>
      <c r="M1247" s="87"/>
      <c r="N1247" s="87"/>
      <c r="O1247" s="87"/>
    </row>
    <row r="1248" spans="3:15" x14ac:dyDescent="0.25">
      <c r="C1248" s="87"/>
      <c r="D1248" s="87"/>
      <c r="E1248" s="87"/>
      <c r="F1248" s="87"/>
      <c r="J1248" s="87"/>
      <c r="M1248" s="87"/>
      <c r="N1248" s="87"/>
      <c r="O1248" s="87"/>
    </row>
    <row r="1249" spans="3:15" x14ac:dyDescent="0.25">
      <c r="C1249" s="87"/>
      <c r="D1249" s="87"/>
      <c r="E1249" s="87"/>
      <c r="F1249" s="87"/>
      <c r="J1249" s="87"/>
      <c r="M1249" s="87"/>
      <c r="N1249" s="87"/>
      <c r="O1249" s="87"/>
    </row>
    <row r="1250" spans="3:15" x14ac:dyDescent="0.25">
      <c r="C1250" s="87"/>
      <c r="D1250" s="87"/>
      <c r="E1250" s="87"/>
      <c r="F1250" s="87"/>
      <c r="J1250" s="87"/>
      <c r="M1250" s="87"/>
      <c r="N1250" s="87"/>
      <c r="O1250" s="87"/>
    </row>
    <row r="1251" spans="3:15" x14ac:dyDescent="0.25">
      <c r="C1251" s="87"/>
      <c r="D1251" s="87"/>
      <c r="E1251" s="87"/>
      <c r="F1251" s="87"/>
      <c r="J1251" s="87"/>
      <c r="M1251" s="87"/>
      <c r="N1251" s="87"/>
      <c r="O1251" s="87"/>
    </row>
    <row r="1252" spans="3:15" x14ac:dyDescent="0.25">
      <c r="C1252" s="87"/>
      <c r="D1252" s="87"/>
      <c r="E1252" s="87"/>
      <c r="F1252" s="87"/>
      <c r="J1252" s="87"/>
      <c r="M1252" s="87"/>
      <c r="N1252" s="87"/>
      <c r="O1252" s="87"/>
    </row>
    <row r="1253" spans="3:15" x14ac:dyDescent="0.25">
      <c r="C1253" s="87"/>
      <c r="D1253" s="87"/>
      <c r="E1253" s="87"/>
      <c r="F1253" s="87"/>
      <c r="J1253" s="87"/>
      <c r="M1253" s="87"/>
      <c r="N1253" s="87"/>
      <c r="O1253" s="87"/>
    </row>
    <row r="1254" spans="3:15" x14ac:dyDescent="0.25">
      <c r="C1254" s="87"/>
      <c r="D1254" s="87"/>
      <c r="E1254" s="87"/>
      <c r="F1254" s="87"/>
      <c r="J1254" s="87"/>
      <c r="M1254" s="87"/>
      <c r="N1254" s="87"/>
      <c r="O1254" s="87"/>
    </row>
    <row r="1255" spans="3:15" x14ac:dyDescent="0.25">
      <c r="C1255" s="87"/>
      <c r="D1255" s="87"/>
      <c r="E1255" s="87"/>
      <c r="F1255" s="87"/>
      <c r="J1255" s="87"/>
      <c r="M1255" s="87"/>
      <c r="N1255" s="87"/>
      <c r="O1255" s="87"/>
    </row>
    <row r="1256" spans="3:15" x14ac:dyDescent="0.25">
      <c r="C1256" s="87"/>
      <c r="D1256" s="87"/>
      <c r="E1256" s="87"/>
      <c r="F1256" s="87"/>
      <c r="J1256" s="87"/>
      <c r="M1256" s="87"/>
      <c r="N1256" s="87"/>
      <c r="O1256" s="87"/>
    </row>
    <row r="1257" spans="3:15" x14ac:dyDescent="0.25">
      <c r="C1257" s="87"/>
      <c r="D1257" s="87"/>
      <c r="E1257" s="87"/>
      <c r="F1257" s="87"/>
      <c r="J1257" s="87"/>
      <c r="M1257" s="87"/>
      <c r="N1257" s="87"/>
      <c r="O1257" s="87"/>
    </row>
    <row r="1258" spans="3:15" x14ac:dyDescent="0.25">
      <c r="C1258" s="87"/>
      <c r="D1258" s="87"/>
      <c r="E1258" s="87"/>
      <c r="F1258" s="87"/>
      <c r="J1258" s="87"/>
      <c r="M1258" s="87"/>
      <c r="N1258" s="87"/>
      <c r="O1258" s="87"/>
    </row>
    <row r="1259" spans="3:15" x14ac:dyDescent="0.25">
      <c r="C1259" s="87"/>
      <c r="D1259" s="87"/>
      <c r="E1259" s="87"/>
      <c r="F1259" s="87"/>
      <c r="J1259" s="87"/>
      <c r="M1259" s="87"/>
      <c r="N1259" s="87"/>
      <c r="O1259" s="87"/>
    </row>
    <row r="1260" spans="3:15" x14ac:dyDescent="0.25">
      <c r="C1260" s="87"/>
      <c r="D1260" s="87"/>
      <c r="E1260" s="87"/>
      <c r="F1260" s="87"/>
      <c r="J1260" s="87"/>
      <c r="M1260" s="87"/>
      <c r="N1260" s="87"/>
      <c r="O1260" s="87"/>
    </row>
    <row r="1261" spans="3:15" x14ac:dyDescent="0.25">
      <c r="C1261" s="87"/>
      <c r="D1261" s="87"/>
      <c r="E1261" s="87"/>
      <c r="F1261" s="87"/>
      <c r="J1261" s="87"/>
      <c r="M1261" s="87"/>
      <c r="N1261" s="87"/>
      <c r="O1261" s="87"/>
    </row>
    <row r="1262" spans="3:15" x14ac:dyDescent="0.25">
      <c r="C1262" s="87"/>
      <c r="D1262" s="87"/>
      <c r="E1262" s="87"/>
      <c r="F1262" s="87"/>
      <c r="J1262" s="87"/>
      <c r="M1262" s="87"/>
      <c r="N1262" s="87"/>
      <c r="O1262" s="87"/>
    </row>
    <row r="1263" spans="3:15" x14ac:dyDescent="0.25">
      <c r="C1263" s="87"/>
      <c r="D1263" s="87"/>
      <c r="E1263" s="87"/>
      <c r="F1263" s="87"/>
      <c r="J1263" s="87"/>
      <c r="M1263" s="87"/>
      <c r="N1263" s="87"/>
      <c r="O1263" s="87"/>
    </row>
    <row r="1264" spans="3:15" x14ac:dyDescent="0.25">
      <c r="C1264" s="87"/>
      <c r="D1264" s="87"/>
      <c r="E1264" s="87"/>
      <c r="F1264" s="87"/>
      <c r="J1264" s="87"/>
      <c r="M1264" s="87"/>
      <c r="N1264" s="87"/>
      <c r="O1264" s="87"/>
    </row>
    <row r="1265" spans="3:15" x14ac:dyDescent="0.25">
      <c r="C1265" s="87"/>
      <c r="D1265" s="87"/>
      <c r="E1265" s="87"/>
      <c r="F1265" s="87"/>
      <c r="J1265" s="87"/>
      <c r="M1265" s="87"/>
      <c r="N1265" s="87"/>
      <c r="O1265" s="87"/>
    </row>
    <row r="1266" spans="3:15" x14ac:dyDescent="0.25">
      <c r="C1266" s="87"/>
      <c r="D1266" s="87"/>
      <c r="E1266" s="87"/>
      <c r="F1266" s="87"/>
      <c r="J1266" s="87"/>
      <c r="M1266" s="87"/>
      <c r="N1266" s="87"/>
      <c r="O1266" s="87"/>
    </row>
    <row r="1267" spans="3:15" x14ac:dyDescent="0.25">
      <c r="C1267" s="87"/>
      <c r="D1267" s="87"/>
      <c r="E1267" s="87"/>
      <c r="F1267" s="87"/>
      <c r="J1267" s="87"/>
      <c r="M1267" s="87"/>
      <c r="N1267" s="87"/>
      <c r="O1267" s="87"/>
    </row>
    <row r="1268" spans="3:15" x14ac:dyDescent="0.25">
      <c r="C1268" s="87"/>
      <c r="D1268" s="87"/>
      <c r="E1268" s="87"/>
      <c r="F1268" s="87"/>
      <c r="J1268" s="87"/>
      <c r="M1268" s="87"/>
      <c r="N1268" s="87"/>
      <c r="O1268" s="87"/>
    </row>
    <row r="1269" spans="3:15" x14ac:dyDescent="0.25">
      <c r="C1269" s="87"/>
      <c r="D1269" s="87"/>
      <c r="E1269" s="87"/>
      <c r="F1269" s="87"/>
      <c r="J1269" s="87"/>
      <c r="M1269" s="87"/>
      <c r="N1269" s="87"/>
      <c r="O1269" s="87"/>
    </row>
    <row r="1270" spans="3:15" x14ac:dyDescent="0.25">
      <c r="C1270" s="87"/>
      <c r="D1270" s="87"/>
      <c r="E1270" s="87"/>
      <c r="F1270" s="87"/>
      <c r="J1270" s="87"/>
      <c r="M1270" s="87"/>
      <c r="N1270" s="87"/>
      <c r="O1270" s="87"/>
    </row>
    <row r="1271" spans="3:15" x14ac:dyDescent="0.25">
      <c r="C1271" s="87"/>
      <c r="D1271" s="87"/>
      <c r="E1271" s="87"/>
      <c r="F1271" s="87"/>
      <c r="J1271" s="87"/>
      <c r="M1271" s="87"/>
      <c r="N1271" s="87"/>
      <c r="O1271" s="87"/>
    </row>
    <row r="1272" spans="3:15" x14ac:dyDescent="0.25">
      <c r="C1272" s="87"/>
      <c r="D1272" s="87"/>
      <c r="E1272" s="87"/>
      <c r="F1272" s="87"/>
      <c r="J1272" s="87"/>
      <c r="M1272" s="87"/>
      <c r="N1272" s="87"/>
      <c r="O1272" s="87"/>
    </row>
    <row r="1273" spans="3:15" x14ac:dyDescent="0.25">
      <c r="C1273" s="87"/>
      <c r="D1273" s="87"/>
      <c r="E1273" s="87"/>
      <c r="F1273" s="87"/>
      <c r="J1273" s="87"/>
      <c r="M1273" s="87"/>
      <c r="N1273" s="87"/>
      <c r="O1273" s="87"/>
    </row>
    <row r="1274" spans="3:15" x14ac:dyDescent="0.25">
      <c r="C1274" s="87"/>
      <c r="D1274" s="87"/>
      <c r="E1274" s="87"/>
      <c r="F1274" s="87"/>
      <c r="J1274" s="87"/>
      <c r="M1274" s="87"/>
      <c r="N1274" s="87"/>
      <c r="O1274" s="87"/>
    </row>
    <row r="1275" spans="3:15" x14ac:dyDescent="0.25">
      <c r="C1275" s="87"/>
      <c r="D1275" s="87"/>
      <c r="E1275" s="87"/>
      <c r="F1275" s="87"/>
      <c r="J1275" s="87"/>
      <c r="M1275" s="87"/>
      <c r="N1275" s="87"/>
      <c r="O1275" s="87"/>
    </row>
    <row r="1276" spans="3:15" x14ac:dyDescent="0.25">
      <c r="C1276" s="87"/>
      <c r="D1276" s="87"/>
      <c r="E1276" s="87"/>
      <c r="F1276" s="87"/>
      <c r="J1276" s="87"/>
      <c r="M1276" s="87"/>
      <c r="N1276" s="87"/>
      <c r="O1276" s="87"/>
    </row>
    <row r="1277" spans="3:15" x14ac:dyDescent="0.25">
      <c r="C1277" s="87"/>
      <c r="D1277" s="87"/>
      <c r="E1277" s="87"/>
      <c r="F1277" s="87"/>
      <c r="J1277" s="87"/>
      <c r="M1277" s="87"/>
      <c r="N1277" s="87"/>
      <c r="O1277" s="87"/>
    </row>
    <row r="1278" spans="3:15" x14ac:dyDescent="0.25">
      <c r="C1278" s="87"/>
      <c r="D1278" s="87"/>
      <c r="E1278" s="87"/>
      <c r="F1278" s="87"/>
      <c r="J1278" s="87"/>
      <c r="M1278" s="87"/>
      <c r="N1278" s="87"/>
      <c r="O1278" s="87"/>
    </row>
    <row r="1279" spans="3:15" x14ac:dyDescent="0.25">
      <c r="C1279" s="87"/>
      <c r="D1279" s="87"/>
      <c r="E1279" s="87"/>
      <c r="F1279" s="87"/>
      <c r="J1279" s="87"/>
      <c r="M1279" s="87"/>
      <c r="N1279" s="87"/>
      <c r="O1279" s="87"/>
    </row>
    <row r="1280" spans="3:15" x14ac:dyDescent="0.25">
      <c r="C1280" s="87"/>
      <c r="D1280" s="87"/>
      <c r="E1280" s="87"/>
      <c r="F1280" s="87"/>
      <c r="J1280" s="87"/>
      <c r="M1280" s="87"/>
      <c r="N1280" s="87"/>
      <c r="O1280" s="87"/>
    </row>
    <row r="1281" spans="3:15" x14ac:dyDescent="0.25">
      <c r="C1281" s="87"/>
      <c r="D1281" s="87"/>
      <c r="E1281" s="87"/>
      <c r="F1281" s="87"/>
      <c r="J1281" s="87"/>
      <c r="M1281" s="87"/>
      <c r="N1281" s="87"/>
      <c r="O1281" s="87"/>
    </row>
    <row r="1282" spans="3:15" x14ac:dyDescent="0.25">
      <c r="C1282" s="87"/>
      <c r="D1282" s="87"/>
      <c r="E1282" s="87"/>
      <c r="F1282" s="87"/>
      <c r="J1282" s="87"/>
      <c r="M1282" s="87"/>
      <c r="N1282" s="87"/>
      <c r="O1282" s="87"/>
    </row>
    <row r="1283" spans="3:15" x14ac:dyDescent="0.25">
      <c r="C1283" s="87"/>
      <c r="D1283" s="87"/>
      <c r="E1283" s="87"/>
      <c r="F1283" s="87"/>
      <c r="J1283" s="87"/>
      <c r="M1283" s="87"/>
      <c r="N1283" s="87"/>
      <c r="O1283" s="87"/>
    </row>
    <row r="1284" spans="3:15" x14ac:dyDescent="0.25">
      <c r="C1284" s="87"/>
      <c r="D1284" s="87"/>
      <c r="E1284" s="87"/>
      <c r="F1284" s="87"/>
      <c r="J1284" s="87"/>
      <c r="M1284" s="87"/>
      <c r="N1284" s="87"/>
      <c r="O1284" s="87"/>
    </row>
    <row r="1285" spans="3:15" x14ac:dyDescent="0.25">
      <c r="C1285" s="87"/>
      <c r="D1285" s="87"/>
      <c r="E1285" s="87"/>
      <c r="F1285" s="87"/>
      <c r="J1285" s="87"/>
      <c r="M1285" s="87"/>
      <c r="N1285" s="87"/>
      <c r="O1285" s="87"/>
    </row>
    <row r="1286" spans="3:15" x14ac:dyDescent="0.25">
      <c r="C1286" s="87"/>
      <c r="D1286" s="87"/>
      <c r="E1286" s="87"/>
      <c r="F1286" s="87"/>
      <c r="J1286" s="87"/>
      <c r="M1286" s="87"/>
      <c r="N1286" s="87"/>
      <c r="O1286" s="87"/>
    </row>
    <row r="1287" spans="3:15" x14ac:dyDescent="0.25">
      <c r="C1287" s="87"/>
      <c r="D1287" s="87"/>
      <c r="E1287" s="87"/>
      <c r="F1287" s="87"/>
      <c r="J1287" s="87"/>
      <c r="M1287" s="87"/>
      <c r="N1287" s="87"/>
      <c r="O1287" s="87"/>
    </row>
    <row r="1288" spans="3:15" x14ac:dyDescent="0.25">
      <c r="C1288" s="87"/>
      <c r="D1288" s="87"/>
      <c r="E1288" s="87"/>
      <c r="F1288" s="87"/>
      <c r="J1288" s="87"/>
      <c r="M1288" s="87"/>
      <c r="N1288" s="87"/>
      <c r="O1288" s="87"/>
    </row>
    <row r="1289" spans="3:15" x14ac:dyDescent="0.25">
      <c r="C1289" s="87"/>
      <c r="D1289" s="87"/>
      <c r="E1289" s="87"/>
      <c r="F1289" s="87"/>
      <c r="J1289" s="87"/>
      <c r="M1289" s="87"/>
      <c r="N1289" s="87"/>
      <c r="O1289" s="87"/>
    </row>
    <row r="1290" spans="3:15" x14ac:dyDescent="0.25">
      <c r="C1290" s="87"/>
      <c r="D1290" s="87"/>
      <c r="E1290" s="87"/>
      <c r="F1290" s="87"/>
      <c r="J1290" s="87"/>
      <c r="M1290" s="87"/>
      <c r="N1290" s="87"/>
      <c r="O1290" s="87"/>
    </row>
    <row r="1291" spans="3:15" x14ac:dyDescent="0.25">
      <c r="C1291" s="87"/>
      <c r="D1291" s="87"/>
      <c r="E1291" s="87"/>
      <c r="F1291" s="87"/>
      <c r="J1291" s="87"/>
      <c r="M1291" s="87"/>
      <c r="N1291" s="87"/>
      <c r="O1291" s="87"/>
    </row>
    <row r="1292" spans="3:15" x14ac:dyDescent="0.25">
      <c r="C1292" s="87"/>
      <c r="D1292" s="87"/>
      <c r="E1292" s="87"/>
      <c r="F1292" s="87"/>
      <c r="J1292" s="87"/>
      <c r="M1292" s="87"/>
      <c r="N1292" s="87"/>
      <c r="O1292" s="87"/>
    </row>
    <row r="1293" spans="3:15" x14ac:dyDescent="0.25">
      <c r="C1293" s="87"/>
      <c r="D1293" s="87"/>
      <c r="E1293" s="87"/>
      <c r="F1293" s="87"/>
      <c r="J1293" s="87"/>
      <c r="M1293" s="87"/>
      <c r="N1293" s="87"/>
      <c r="O1293" s="87"/>
    </row>
    <row r="1294" spans="3:15" x14ac:dyDescent="0.25">
      <c r="C1294" s="87"/>
      <c r="D1294" s="87"/>
      <c r="E1294" s="87"/>
      <c r="F1294" s="87"/>
      <c r="J1294" s="87"/>
      <c r="M1294" s="87"/>
      <c r="N1294" s="87"/>
      <c r="O1294" s="87"/>
    </row>
    <row r="1295" spans="3:15" x14ac:dyDescent="0.25">
      <c r="C1295" s="87"/>
      <c r="D1295" s="87"/>
      <c r="E1295" s="87"/>
      <c r="F1295" s="87"/>
      <c r="J1295" s="87"/>
      <c r="M1295" s="87"/>
      <c r="N1295" s="87"/>
      <c r="O1295" s="87"/>
    </row>
    <row r="1296" spans="3:15" x14ac:dyDescent="0.25">
      <c r="C1296" s="87"/>
      <c r="D1296" s="87"/>
      <c r="E1296" s="87"/>
      <c r="F1296" s="87"/>
      <c r="J1296" s="87"/>
      <c r="M1296" s="87"/>
      <c r="N1296" s="87"/>
      <c r="O1296" s="87"/>
    </row>
    <row r="1297" spans="3:15" x14ac:dyDescent="0.25">
      <c r="C1297" s="87"/>
      <c r="D1297" s="87"/>
      <c r="E1297" s="87"/>
      <c r="F1297" s="87"/>
      <c r="J1297" s="87"/>
      <c r="M1297" s="87"/>
      <c r="N1297" s="87"/>
      <c r="O1297" s="87"/>
    </row>
    <row r="1298" spans="3:15" x14ac:dyDescent="0.25">
      <c r="C1298" s="87"/>
      <c r="D1298" s="87"/>
      <c r="E1298" s="87"/>
      <c r="F1298" s="87"/>
      <c r="J1298" s="87"/>
      <c r="M1298" s="87"/>
      <c r="N1298" s="87"/>
      <c r="O1298" s="87"/>
    </row>
    <row r="1299" spans="3:15" x14ac:dyDescent="0.25">
      <c r="C1299" s="87"/>
      <c r="D1299" s="87"/>
      <c r="E1299" s="87"/>
      <c r="F1299" s="87"/>
      <c r="J1299" s="87"/>
      <c r="M1299" s="87"/>
      <c r="N1299" s="87"/>
      <c r="O1299" s="87"/>
    </row>
    <row r="1300" spans="3:15" x14ac:dyDescent="0.25">
      <c r="C1300" s="87"/>
      <c r="D1300" s="87"/>
      <c r="E1300" s="87"/>
      <c r="F1300" s="87"/>
      <c r="J1300" s="87"/>
      <c r="M1300" s="87"/>
      <c r="N1300" s="87"/>
      <c r="O1300" s="87"/>
    </row>
    <row r="1301" spans="3:15" x14ac:dyDescent="0.25">
      <c r="C1301" s="87"/>
      <c r="D1301" s="87"/>
      <c r="E1301" s="87"/>
      <c r="F1301" s="87"/>
      <c r="J1301" s="87"/>
      <c r="M1301" s="87"/>
      <c r="N1301" s="87"/>
      <c r="O1301" s="87"/>
    </row>
    <row r="1302" spans="3:15" x14ac:dyDescent="0.25">
      <c r="C1302" s="87"/>
      <c r="D1302" s="87"/>
      <c r="E1302" s="87"/>
      <c r="F1302" s="87"/>
      <c r="J1302" s="87"/>
      <c r="M1302" s="87"/>
      <c r="N1302" s="87"/>
      <c r="O1302" s="87"/>
    </row>
    <row r="1303" spans="3:15" x14ac:dyDescent="0.25">
      <c r="C1303" s="87"/>
      <c r="D1303" s="87"/>
      <c r="E1303" s="87"/>
      <c r="F1303" s="87"/>
      <c r="J1303" s="87"/>
      <c r="M1303" s="87"/>
      <c r="N1303" s="87"/>
      <c r="O1303" s="87"/>
    </row>
    <row r="1304" spans="3:15" x14ac:dyDescent="0.25">
      <c r="C1304" s="87"/>
      <c r="D1304" s="87"/>
      <c r="E1304" s="87"/>
      <c r="F1304" s="87"/>
      <c r="J1304" s="87"/>
      <c r="M1304" s="87"/>
      <c r="N1304" s="87"/>
      <c r="O1304" s="87"/>
    </row>
    <row r="1305" spans="3:15" x14ac:dyDescent="0.25">
      <c r="C1305" s="87"/>
      <c r="D1305" s="87"/>
      <c r="E1305" s="87"/>
      <c r="F1305" s="87"/>
      <c r="J1305" s="87"/>
      <c r="M1305" s="87"/>
      <c r="N1305" s="87"/>
      <c r="O1305" s="87"/>
    </row>
    <row r="1306" spans="3:15" x14ac:dyDescent="0.25">
      <c r="C1306" s="87"/>
      <c r="D1306" s="87"/>
      <c r="E1306" s="87"/>
      <c r="F1306" s="87"/>
      <c r="J1306" s="87"/>
      <c r="M1306" s="87"/>
      <c r="N1306" s="87"/>
      <c r="O1306" s="87"/>
    </row>
    <row r="1307" spans="3:15" x14ac:dyDescent="0.25">
      <c r="C1307" s="87"/>
      <c r="D1307" s="87"/>
      <c r="E1307" s="87"/>
      <c r="F1307" s="87"/>
      <c r="J1307" s="87"/>
      <c r="M1307" s="87"/>
      <c r="N1307" s="87"/>
      <c r="O1307" s="87"/>
    </row>
    <row r="1308" spans="3:15" x14ac:dyDescent="0.25">
      <c r="C1308" s="87"/>
      <c r="D1308" s="87"/>
      <c r="E1308" s="87"/>
      <c r="F1308" s="87"/>
      <c r="J1308" s="87"/>
      <c r="M1308" s="87"/>
      <c r="N1308" s="87"/>
      <c r="O1308" s="87"/>
    </row>
    <row r="1309" spans="3:15" x14ac:dyDescent="0.25">
      <c r="C1309" s="87"/>
      <c r="D1309" s="87"/>
      <c r="E1309" s="87"/>
      <c r="F1309" s="87"/>
      <c r="J1309" s="87"/>
      <c r="M1309" s="87"/>
      <c r="N1309" s="87"/>
      <c r="O1309" s="87"/>
    </row>
    <row r="1310" spans="3:15" x14ac:dyDescent="0.25">
      <c r="C1310" s="87"/>
      <c r="D1310" s="87"/>
      <c r="E1310" s="87"/>
      <c r="F1310" s="87"/>
      <c r="J1310" s="87"/>
      <c r="M1310" s="87"/>
      <c r="N1310" s="87"/>
      <c r="O1310" s="87"/>
    </row>
    <row r="1311" spans="3:15" x14ac:dyDescent="0.25">
      <c r="C1311" s="87"/>
      <c r="D1311" s="87"/>
      <c r="E1311" s="87"/>
      <c r="F1311" s="87"/>
      <c r="J1311" s="87"/>
      <c r="M1311" s="87"/>
      <c r="N1311" s="87"/>
      <c r="O1311" s="87"/>
    </row>
    <row r="1312" spans="3:15" x14ac:dyDescent="0.25">
      <c r="C1312" s="87"/>
      <c r="D1312" s="87"/>
      <c r="E1312" s="87"/>
      <c r="F1312" s="87"/>
      <c r="J1312" s="87"/>
      <c r="M1312" s="87"/>
      <c r="N1312" s="87"/>
      <c r="O1312" s="87"/>
    </row>
    <row r="1313" spans="3:15" x14ac:dyDescent="0.25">
      <c r="C1313" s="87"/>
      <c r="D1313" s="87"/>
      <c r="E1313" s="87"/>
      <c r="F1313" s="87"/>
      <c r="J1313" s="87"/>
      <c r="M1313" s="87"/>
      <c r="N1313" s="87"/>
      <c r="O1313" s="87"/>
    </row>
    <row r="1314" spans="3:15" x14ac:dyDescent="0.25">
      <c r="C1314" s="87"/>
      <c r="D1314" s="87"/>
      <c r="E1314" s="87"/>
      <c r="F1314" s="87"/>
      <c r="J1314" s="87"/>
      <c r="M1314" s="87"/>
      <c r="N1314" s="87"/>
      <c r="O1314" s="87"/>
    </row>
    <row r="1315" spans="3:15" x14ac:dyDescent="0.25">
      <c r="C1315" s="87"/>
      <c r="D1315" s="87"/>
      <c r="E1315" s="87"/>
      <c r="F1315" s="87"/>
      <c r="J1315" s="87"/>
      <c r="M1315" s="87"/>
      <c r="N1315" s="87"/>
      <c r="O1315" s="87"/>
    </row>
    <row r="1316" spans="3:15" x14ac:dyDescent="0.25">
      <c r="C1316" s="87"/>
      <c r="D1316" s="87"/>
      <c r="E1316" s="87"/>
      <c r="F1316" s="87"/>
      <c r="J1316" s="87"/>
      <c r="M1316" s="87"/>
      <c r="N1316" s="87"/>
      <c r="O1316" s="87"/>
    </row>
    <row r="1317" spans="3:15" x14ac:dyDescent="0.25">
      <c r="C1317" s="87"/>
      <c r="D1317" s="87"/>
      <c r="E1317" s="87"/>
      <c r="F1317" s="87"/>
      <c r="J1317" s="87"/>
      <c r="M1317" s="87"/>
      <c r="N1317" s="87"/>
      <c r="O1317" s="87"/>
    </row>
    <row r="1318" spans="3:15" x14ac:dyDescent="0.25">
      <c r="C1318" s="87"/>
      <c r="D1318" s="87"/>
      <c r="E1318" s="87"/>
      <c r="F1318" s="87"/>
      <c r="J1318" s="87"/>
      <c r="M1318" s="87"/>
      <c r="N1318" s="87"/>
      <c r="O1318" s="87"/>
    </row>
    <row r="1319" spans="3:15" x14ac:dyDescent="0.25">
      <c r="C1319" s="87"/>
      <c r="D1319" s="87"/>
      <c r="E1319" s="87"/>
      <c r="F1319" s="87"/>
      <c r="J1319" s="87"/>
      <c r="M1319" s="87"/>
      <c r="N1319" s="87"/>
      <c r="O1319" s="87"/>
    </row>
    <row r="1320" spans="3:15" x14ac:dyDescent="0.25">
      <c r="C1320" s="87"/>
      <c r="D1320" s="87"/>
      <c r="E1320" s="87"/>
      <c r="F1320" s="87"/>
      <c r="J1320" s="87"/>
      <c r="M1320" s="87"/>
      <c r="N1320" s="87"/>
      <c r="O1320" s="87"/>
    </row>
    <row r="1321" spans="3:15" x14ac:dyDescent="0.25">
      <c r="C1321" s="87"/>
      <c r="D1321" s="87"/>
      <c r="E1321" s="87"/>
      <c r="F1321" s="87"/>
      <c r="J1321" s="87"/>
      <c r="M1321" s="87"/>
      <c r="N1321" s="87"/>
      <c r="O1321" s="87"/>
    </row>
    <row r="1322" spans="3:15" x14ac:dyDescent="0.25">
      <c r="C1322" s="87"/>
      <c r="D1322" s="87"/>
      <c r="E1322" s="87"/>
      <c r="F1322" s="87"/>
      <c r="J1322" s="87"/>
      <c r="M1322" s="87"/>
      <c r="N1322" s="87"/>
      <c r="O1322" s="87"/>
    </row>
    <row r="1323" spans="3:15" x14ac:dyDescent="0.25">
      <c r="C1323" s="87"/>
      <c r="D1323" s="87"/>
      <c r="E1323" s="87"/>
      <c r="F1323" s="87"/>
      <c r="J1323" s="87"/>
      <c r="M1323" s="87"/>
      <c r="N1323" s="87"/>
      <c r="O1323" s="87"/>
    </row>
    <row r="1324" spans="3:15" x14ac:dyDescent="0.25">
      <c r="C1324" s="87"/>
      <c r="D1324" s="87"/>
      <c r="E1324" s="87"/>
      <c r="F1324" s="87"/>
      <c r="J1324" s="87"/>
      <c r="M1324" s="87"/>
      <c r="N1324" s="87"/>
      <c r="O1324" s="87"/>
    </row>
    <row r="1325" spans="3:15" x14ac:dyDescent="0.25">
      <c r="C1325" s="87"/>
      <c r="D1325" s="87"/>
      <c r="E1325" s="87"/>
      <c r="F1325" s="87"/>
      <c r="J1325" s="87"/>
      <c r="M1325" s="87"/>
      <c r="N1325" s="87"/>
      <c r="O1325" s="87"/>
    </row>
    <row r="1326" spans="3:15" x14ac:dyDescent="0.25">
      <c r="C1326" s="87"/>
      <c r="D1326" s="87"/>
      <c r="E1326" s="87"/>
      <c r="F1326" s="87"/>
      <c r="J1326" s="87"/>
      <c r="M1326" s="87"/>
      <c r="N1326" s="87"/>
      <c r="O1326" s="87"/>
    </row>
    <row r="1327" spans="3:15" x14ac:dyDescent="0.25">
      <c r="C1327" s="87"/>
      <c r="D1327" s="87"/>
      <c r="E1327" s="87"/>
      <c r="F1327" s="87"/>
      <c r="J1327" s="87"/>
      <c r="M1327" s="87"/>
      <c r="N1327" s="87"/>
      <c r="O1327" s="87"/>
    </row>
    <row r="1328" spans="3:15" x14ac:dyDescent="0.25">
      <c r="C1328" s="87"/>
      <c r="D1328" s="87"/>
      <c r="E1328" s="87"/>
      <c r="F1328" s="87"/>
      <c r="J1328" s="87"/>
      <c r="M1328" s="87"/>
      <c r="N1328" s="87"/>
      <c r="O1328" s="87"/>
    </row>
    <row r="1329" spans="3:15" x14ac:dyDescent="0.25">
      <c r="C1329" s="87"/>
      <c r="D1329" s="87"/>
      <c r="E1329" s="87"/>
      <c r="F1329" s="87"/>
      <c r="J1329" s="87"/>
      <c r="M1329" s="87"/>
      <c r="N1329" s="87"/>
      <c r="O1329" s="87"/>
    </row>
    <row r="1330" spans="3:15" x14ac:dyDescent="0.25">
      <c r="C1330" s="87"/>
      <c r="D1330" s="87"/>
      <c r="E1330" s="87"/>
      <c r="F1330" s="87"/>
      <c r="J1330" s="87"/>
      <c r="M1330" s="87"/>
      <c r="N1330" s="87"/>
      <c r="O1330" s="87"/>
    </row>
    <row r="1331" spans="3:15" x14ac:dyDescent="0.25">
      <c r="C1331" s="87"/>
      <c r="D1331" s="87"/>
      <c r="E1331" s="87"/>
      <c r="F1331" s="87"/>
      <c r="J1331" s="87"/>
      <c r="M1331" s="87"/>
      <c r="N1331" s="87"/>
      <c r="O1331" s="87"/>
    </row>
    <row r="1332" spans="3:15" x14ac:dyDescent="0.25">
      <c r="C1332" s="87"/>
      <c r="D1332" s="87"/>
      <c r="E1332" s="87"/>
      <c r="F1332" s="87"/>
      <c r="J1332" s="87"/>
      <c r="M1332" s="87"/>
      <c r="N1332" s="87"/>
      <c r="O1332" s="87"/>
    </row>
    <row r="1333" spans="3:15" x14ac:dyDescent="0.25">
      <c r="C1333" s="87"/>
      <c r="D1333" s="87"/>
      <c r="E1333" s="87"/>
      <c r="F1333" s="87"/>
      <c r="J1333" s="87"/>
      <c r="M1333" s="87"/>
      <c r="N1333" s="87"/>
      <c r="O1333" s="87"/>
    </row>
    <row r="1334" spans="3:15" x14ac:dyDescent="0.25">
      <c r="C1334" s="87"/>
      <c r="D1334" s="87"/>
      <c r="E1334" s="87"/>
      <c r="F1334" s="87"/>
      <c r="J1334" s="87"/>
      <c r="M1334" s="87"/>
      <c r="N1334" s="87"/>
      <c r="O1334" s="87"/>
    </row>
    <row r="1335" spans="3:15" x14ac:dyDescent="0.25">
      <c r="C1335" s="87"/>
      <c r="D1335" s="87"/>
      <c r="E1335" s="87"/>
      <c r="F1335" s="87"/>
      <c r="J1335" s="87"/>
      <c r="M1335" s="87"/>
      <c r="N1335" s="87"/>
      <c r="O1335" s="87"/>
    </row>
    <row r="1336" spans="3:15" x14ac:dyDescent="0.25">
      <c r="C1336" s="87"/>
      <c r="D1336" s="87"/>
      <c r="E1336" s="87"/>
      <c r="F1336" s="87"/>
      <c r="J1336" s="87"/>
      <c r="M1336" s="87"/>
      <c r="N1336" s="87"/>
      <c r="O1336" s="87"/>
    </row>
    <row r="1337" spans="3:15" x14ac:dyDescent="0.25">
      <c r="C1337" s="87"/>
      <c r="D1337" s="87"/>
      <c r="E1337" s="87"/>
      <c r="F1337" s="87"/>
      <c r="J1337" s="87"/>
      <c r="M1337" s="87"/>
      <c r="N1337" s="87"/>
      <c r="O1337" s="87"/>
    </row>
    <row r="1338" spans="3:15" x14ac:dyDescent="0.25">
      <c r="C1338" s="87"/>
      <c r="D1338" s="87"/>
      <c r="E1338" s="87"/>
      <c r="F1338" s="87"/>
      <c r="J1338" s="87"/>
      <c r="M1338" s="87"/>
      <c r="N1338" s="87"/>
      <c r="O1338" s="87"/>
    </row>
    <row r="1339" spans="3:15" x14ac:dyDescent="0.25">
      <c r="C1339" s="87"/>
      <c r="D1339" s="87"/>
      <c r="E1339" s="87"/>
      <c r="F1339" s="87"/>
      <c r="J1339" s="87"/>
      <c r="M1339" s="87"/>
      <c r="N1339" s="87"/>
      <c r="O1339" s="87"/>
    </row>
    <row r="1340" spans="3:15" x14ac:dyDescent="0.25">
      <c r="C1340" s="87"/>
      <c r="D1340" s="87"/>
      <c r="E1340" s="87"/>
      <c r="F1340" s="87"/>
      <c r="J1340" s="87"/>
      <c r="M1340" s="87"/>
      <c r="N1340" s="87"/>
      <c r="O1340" s="87"/>
    </row>
    <row r="1341" spans="3:15" x14ac:dyDescent="0.25">
      <c r="C1341" s="87"/>
      <c r="D1341" s="87"/>
      <c r="E1341" s="87"/>
      <c r="F1341" s="87"/>
      <c r="J1341" s="87"/>
      <c r="M1341" s="87"/>
      <c r="N1341" s="87"/>
      <c r="O1341" s="87"/>
    </row>
    <row r="1342" spans="3:15" x14ac:dyDescent="0.25">
      <c r="C1342" s="87"/>
      <c r="D1342" s="87"/>
      <c r="E1342" s="87"/>
      <c r="F1342" s="87"/>
      <c r="J1342" s="87"/>
      <c r="M1342" s="87"/>
      <c r="N1342" s="87"/>
      <c r="O1342" s="87"/>
    </row>
    <row r="1343" spans="3:15" x14ac:dyDescent="0.25">
      <c r="C1343" s="87"/>
      <c r="D1343" s="87"/>
      <c r="E1343" s="87"/>
      <c r="F1343" s="87"/>
      <c r="J1343" s="87"/>
      <c r="M1343" s="87"/>
      <c r="N1343" s="87"/>
      <c r="O1343" s="87"/>
    </row>
    <row r="1344" spans="3:15" x14ac:dyDescent="0.25">
      <c r="C1344" s="87"/>
      <c r="D1344" s="87"/>
      <c r="E1344" s="87"/>
      <c r="F1344" s="87"/>
      <c r="J1344" s="87"/>
      <c r="M1344" s="87"/>
      <c r="N1344" s="87"/>
      <c r="O1344" s="87"/>
    </row>
    <row r="1345" spans="3:15" x14ac:dyDescent="0.25">
      <c r="C1345" s="87"/>
      <c r="D1345" s="87"/>
      <c r="E1345" s="87"/>
      <c r="F1345" s="87"/>
      <c r="J1345" s="87"/>
      <c r="M1345" s="87"/>
      <c r="N1345" s="87"/>
      <c r="O1345" s="87"/>
    </row>
    <row r="1346" spans="3:15" x14ac:dyDescent="0.25">
      <c r="C1346" s="87"/>
      <c r="D1346" s="87"/>
      <c r="E1346" s="87"/>
      <c r="F1346" s="87"/>
      <c r="J1346" s="87"/>
      <c r="M1346" s="87"/>
      <c r="N1346" s="87"/>
      <c r="O1346" s="87"/>
    </row>
    <row r="1347" spans="3:15" x14ac:dyDescent="0.25">
      <c r="C1347" s="87"/>
      <c r="D1347" s="87"/>
      <c r="E1347" s="87"/>
      <c r="F1347" s="87"/>
      <c r="J1347" s="87"/>
      <c r="M1347" s="87"/>
      <c r="N1347" s="87"/>
      <c r="O1347" s="87"/>
    </row>
    <row r="1348" spans="3:15" x14ac:dyDescent="0.25">
      <c r="C1348" s="87"/>
      <c r="D1348" s="87"/>
      <c r="E1348" s="87"/>
      <c r="F1348" s="87"/>
      <c r="J1348" s="87"/>
      <c r="M1348" s="87"/>
      <c r="N1348" s="87"/>
      <c r="O1348" s="87"/>
    </row>
    <row r="1349" spans="3:15" x14ac:dyDescent="0.25">
      <c r="C1349" s="87"/>
      <c r="D1349" s="87"/>
      <c r="E1349" s="87"/>
      <c r="F1349" s="87"/>
      <c r="J1349" s="87"/>
      <c r="M1349" s="87"/>
      <c r="N1349" s="87"/>
      <c r="O1349" s="87"/>
    </row>
    <row r="1350" spans="3:15" x14ac:dyDescent="0.25">
      <c r="C1350" s="87"/>
      <c r="D1350" s="87"/>
      <c r="E1350" s="87"/>
      <c r="F1350" s="87"/>
      <c r="J1350" s="87"/>
      <c r="M1350" s="87"/>
      <c r="N1350" s="87"/>
      <c r="O1350" s="87"/>
    </row>
    <row r="1351" spans="3:15" x14ac:dyDescent="0.25">
      <c r="C1351" s="87"/>
      <c r="D1351" s="87"/>
      <c r="E1351" s="87"/>
      <c r="F1351" s="87"/>
      <c r="J1351" s="87"/>
      <c r="M1351" s="87"/>
      <c r="N1351" s="87"/>
      <c r="O1351" s="87"/>
    </row>
    <row r="1352" spans="3:15" x14ac:dyDescent="0.25">
      <c r="C1352" s="87"/>
      <c r="D1352" s="87"/>
      <c r="E1352" s="87"/>
      <c r="F1352" s="87"/>
      <c r="J1352" s="87"/>
      <c r="M1352" s="87"/>
      <c r="N1352" s="87"/>
      <c r="O1352" s="87"/>
    </row>
    <row r="1353" spans="3:15" x14ac:dyDescent="0.25">
      <c r="C1353" s="87"/>
      <c r="D1353" s="87"/>
      <c r="E1353" s="87"/>
      <c r="F1353" s="87"/>
      <c r="J1353" s="87"/>
      <c r="M1353" s="87"/>
      <c r="N1353" s="87"/>
      <c r="O1353" s="87"/>
    </row>
    <row r="1354" spans="3:15" x14ac:dyDescent="0.25">
      <c r="C1354" s="87"/>
      <c r="D1354" s="87"/>
      <c r="E1354" s="87"/>
      <c r="F1354" s="87"/>
      <c r="J1354" s="87"/>
      <c r="M1354" s="87"/>
      <c r="N1354" s="87"/>
      <c r="O1354" s="87"/>
    </row>
    <row r="1355" spans="3:15" x14ac:dyDescent="0.25">
      <c r="C1355" s="87"/>
      <c r="D1355" s="87"/>
      <c r="E1355" s="87"/>
      <c r="F1355" s="87"/>
      <c r="J1355" s="87"/>
      <c r="M1355" s="87"/>
      <c r="N1355" s="87"/>
      <c r="O1355" s="87"/>
    </row>
    <row r="1356" spans="3:15" x14ac:dyDescent="0.25">
      <c r="C1356" s="87"/>
      <c r="D1356" s="87"/>
      <c r="E1356" s="87"/>
      <c r="F1356" s="87"/>
      <c r="J1356" s="87"/>
      <c r="M1356" s="87"/>
      <c r="N1356" s="87"/>
      <c r="O1356" s="87"/>
    </row>
    <row r="1357" spans="3:15" x14ac:dyDescent="0.25">
      <c r="C1357" s="87"/>
      <c r="D1357" s="87"/>
      <c r="E1357" s="87"/>
      <c r="F1357" s="87"/>
      <c r="J1357" s="87"/>
      <c r="M1357" s="87"/>
      <c r="N1357" s="87"/>
      <c r="O1357" s="87"/>
    </row>
    <row r="1358" spans="3:15" x14ac:dyDescent="0.25">
      <c r="C1358" s="87"/>
      <c r="D1358" s="87"/>
      <c r="E1358" s="87"/>
      <c r="F1358" s="87"/>
      <c r="J1358" s="87"/>
      <c r="M1358" s="87"/>
      <c r="N1358" s="87"/>
      <c r="O1358" s="87"/>
    </row>
    <row r="1359" spans="3:15" x14ac:dyDescent="0.25">
      <c r="C1359" s="87"/>
      <c r="D1359" s="87"/>
      <c r="E1359" s="87"/>
      <c r="F1359" s="87"/>
      <c r="J1359" s="87"/>
      <c r="M1359" s="87"/>
      <c r="N1359" s="87"/>
      <c r="O1359" s="87"/>
    </row>
    <row r="1360" spans="3:15" x14ac:dyDescent="0.25">
      <c r="C1360" s="87"/>
      <c r="D1360" s="87"/>
      <c r="E1360" s="87"/>
      <c r="F1360" s="87"/>
      <c r="J1360" s="87"/>
      <c r="M1360" s="87"/>
      <c r="N1360" s="87"/>
      <c r="O1360" s="87"/>
    </row>
    <row r="1361" spans="3:15" x14ac:dyDescent="0.25">
      <c r="C1361" s="87"/>
      <c r="D1361" s="87"/>
      <c r="E1361" s="87"/>
      <c r="F1361" s="87"/>
      <c r="J1361" s="87"/>
      <c r="M1361" s="87"/>
      <c r="N1361" s="87"/>
      <c r="O1361" s="87"/>
    </row>
    <row r="1362" spans="3:15" x14ac:dyDescent="0.25">
      <c r="C1362" s="87"/>
      <c r="D1362" s="87"/>
      <c r="E1362" s="87"/>
      <c r="F1362" s="87"/>
      <c r="J1362" s="87"/>
      <c r="M1362" s="87"/>
      <c r="N1362" s="87"/>
      <c r="O1362" s="87"/>
    </row>
    <row r="1363" spans="3:15" x14ac:dyDescent="0.25">
      <c r="C1363" s="87"/>
      <c r="D1363" s="87"/>
      <c r="E1363" s="87"/>
      <c r="F1363" s="87"/>
      <c r="J1363" s="87"/>
      <c r="M1363" s="87"/>
      <c r="N1363" s="87"/>
      <c r="O1363" s="87"/>
    </row>
    <row r="1364" spans="3:15" x14ac:dyDescent="0.25">
      <c r="C1364" s="87"/>
      <c r="D1364" s="87"/>
      <c r="E1364" s="87"/>
      <c r="F1364" s="87"/>
      <c r="J1364" s="87"/>
      <c r="M1364" s="87"/>
      <c r="N1364" s="87"/>
      <c r="O1364" s="87"/>
    </row>
    <row r="1365" spans="3:15" x14ac:dyDescent="0.25">
      <c r="C1365" s="87"/>
      <c r="D1365" s="87"/>
      <c r="E1365" s="87"/>
      <c r="F1365" s="87"/>
      <c r="J1365" s="87"/>
      <c r="M1365" s="87"/>
      <c r="N1365" s="87"/>
      <c r="O1365" s="87"/>
    </row>
    <row r="1366" spans="3:15" x14ac:dyDescent="0.25">
      <c r="C1366" s="87"/>
      <c r="D1366" s="87"/>
      <c r="E1366" s="87"/>
      <c r="F1366" s="87"/>
      <c r="J1366" s="87"/>
      <c r="M1366" s="87"/>
      <c r="N1366" s="87"/>
      <c r="O1366" s="87"/>
    </row>
    <row r="1367" spans="3:15" x14ac:dyDescent="0.25">
      <c r="C1367" s="87"/>
      <c r="D1367" s="87"/>
      <c r="E1367" s="87"/>
      <c r="F1367" s="87"/>
      <c r="J1367" s="87"/>
      <c r="M1367" s="87"/>
      <c r="N1367" s="87"/>
      <c r="O1367" s="87"/>
    </row>
    <row r="1368" spans="3:15" x14ac:dyDescent="0.25">
      <c r="C1368" s="87"/>
      <c r="D1368" s="87"/>
      <c r="E1368" s="87"/>
      <c r="F1368" s="87"/>
      <c r="J1368" s="87"/>
      <c r="M1368" s="87"/>
      <c r="N1368" s="87"/>
      <c r="O1368" s="87"/>
    </row>
    <row r="1369" spans="3:15" x14ac:dyDescent="0.25">
      <c r="C1369" s="87"/>
      <c r="D1369" s="87"/>
      <c r="E1369" s="87"/>
      <c r="F1369" s="87"/>
      <c r="J1369" s="87"/>
      <c r="M1369" s="87"/>
      <c r="N1369" s="87"/>
      <c r="O1369" s="87"/>
    </row>
    <row r="1370" spans="3:15" x14ac:dyDescent="0.25">
      <c r="C1370" s="87"/>
      <c r="D1370" s="87"/>
      <c r="E1370" s="87"/>
      <c r="F1370" s="87"/>
      <c r="J1370" s="87"/>
      <c r="M1370" s="87"/>
      <c r="N1370" s="87"/>
      <c r="O1370" s="87"/>
    </row>
    <row r="1371" spans="3:15" x14ac:dyDescent="0.25">
      <c r="C1371" s="87"/>
      <c r="D1371" s="87"/>
      <c r="E1371" s="87"/>
      <c r="F1371" s="87"/>
      <c r="J1371" s="87"/>
      <c r="M1371" s="87"/>
      <c r="N1371" s="87"/>
      <c r="O1371" s="87"/>
    </row>
    <row r="1372" spans="3:15" x14ac:dyDescent="0.25">
      <c r="C1372" s="87"/>
      <c r="D1372" s="87"/>
      <c r="E1372" s="87"/>
      <c r="F1372" s="87"/>
      <c r="J1372" s="87"/>
      <c r="M1372" s="87"/>
      <c r="N1372" s="87"/>
      <c r="O1372" s="87"/>
    </row>
    <row r="1373" spans="3:15" x14ac:dyDescent="0.25">
      <c r="C1373" s="87"/>
      <c r="D1373" s="87"/>
      <c r="E1373" s="87"/>
      <c r="F1373" s="87"/>
      <c r="J1373" s="87"/>
      <c r="M1373" s="87"/>
      <c r="N1373" s="87"/>
      <c r="O1373" s="87"/>
    </row>
    <row r="1374" spans="3:15" x14ac:dyDescent="0.25">
      <c r="C1374" s="87"/>
      <c r="D1374" s="87"/>
      <c r="E1374" s="87"/>
      <c r="F1374" s="87"/>
      <c r="J1374" s="87"/>
      <c r="M1374" s="87"/>
      <c r="N1374" s="87"/>
      <c r="O1374" s="87"/>
    </row>
    <row r="1375" spans="3:15" x14ac:dyDescent="0.25">
      <c r="C1375" s="87"/>
      <c r="D1375" s="87"/>
      <c r="E1375" s="87"/>
      <c r="F1375" s="87"/>
      <c r="J1375" s="87"/>
      <c r="M1375" s="87"/>
      <c r="N1375" s="87"/>
      <c r="O1375" s="87"/>
    </row>
    <row r="1376" spans="3:15" x14ac:dyDescent="0.25">
      <c r="C1376" s="87"/>
      <c r="D1376" s="87"/>
      <c r="E1376" s="87"/>
      <c r="F1376" s="87"/>
      <c r="J1376" s="87"/>
      <c r="M1376" s="87"/>
      <c r="N1376" s="87"/>
      <c r="O1376" s="87"/>
    </row>
    <row r="1377" spans="3:15" x14ac:dyDescent="0.25">
      <c r="C1377" s="87"/>
      <c r="D1377" s="87"/>
      <c r="E1377" s="87"/>
      <c r="F1377" s="87"/>
      <c r="J1377" s="87"/>
      <c r="M1377" s="87"/>
      <c r="N1377" s="87"/>
      <c r="O1377" s="87"/>
    </row>
    <row r="1378" spans="3:15" x14ac:dyDescent="0.25">
      <c r="C1378" s="87"/>
      <c r="D1378" s="87"/>
      <c r="E1378" s="87"/>
      <c r="F1378" s="87"/>
      <c r="J1378" s="87"/>
      <c r="M1378" s="87"/>
      <c r="N1378" s="87"/>
      <c r="O1378" s="87"/>
    </row>
    <row r="1379" spans="3:15" x14ac:dyDescent="0.25">
      <c r="C1379" s="87"/>
      <c r="D1379" s="87"/>
      <c r="E1379" s="87"/>
      <c r="F1379" s="87"/>
      <c r="J1379" s="87"/>
      <c r="M1379" s="87"/>
      <c r="N1379" s="87"/>
      <c r="O1379" s="87"/>
    </row>
    <row r="1380" spans="3:15" x14ac:dyDescent="0.25">
      <c r="C1380" s="87"/>
      <c r="D1380" s="87"/>
      <c r="E1380" s="87"/>
      <c r="F1380" s="87"/>
      <c r="J1380" s="87"/>
      <c r="M1380" s="87"/>
      <c r="N1380" s="87"/>
      <c r="O1380" s="87"/>
    </row>
    <row r="1381" spans="3:15" x14ac:dyDescent="0.25">
      <c r="C1381" s="87"/>
      <c r="D1381" s="87"/>
      <c r="E1381" s="87"/>
      <c r="F1381" s="87"/>
      <c r="J1381" s="87"/>
      <c r="M1381" s="87"/>
      <c r="N1381" s="87"/>
      <c r="O1381" s="87"/>
    </row>
    <row r="1382" spans="3:15" x14ac:dyDescent="0.25">
      <c r="C1382" s="87"/>
      <c r="D1382" s="87"/>
      <c r="E1382" s="87"/>
      <c r="F1382" s="87"/>
      <c r="J1382" s="87"/>
      <c r="M1382" s="87"/>
      <c r="N1382" s="87"/>
      <c r="O1382" s="87"/>
    </row>
    <row r="1383" spans="3:15" x14ac:dyDescent="0.25">
      <c r="C1383" s="87"/>
      <c r="D1383" s="87"/>
      <c r="E1383" s="87"/>
      <c r="F1383" s="87"/>
      <c r="J1383" s="87"/>
      <c r="M1383" s="87"/>
      <c r="N1383" s="87"/>
      <c r="O1383" s="87"/>
    </row>
    <row r="1384" spans="3:15" x14ac:dyDescent="0.25">
      <c r="C1384" s="87"/>
      <c r="D1384" s="87"/>
      <c r="E1384" s="87"/>
      <c r="F1384" s="87"/>
      <c r="J1384" s="87"/>
      <c r="M1384" s="87"/>
      <c r="N1384" s="87"/>
      <c r="O1384" s="87"/>
    </row>
    <row r="1385" spans="3:15" x14ac:dyDescent="0.25">
      <c r="C1385" s="87"/>
      <c r="D1385" s="87"/>
      <c r="E1385" s="87"/>
      <c r="F1385" s="87"/>
      <c r="J1385" s="87"/>
      <c r="M1385" s="87"/>
      <c r="N1385" s="87"/>
      <c r="O1385" s="87"/>
    </row>
    <row r="1386" spans="3:15" x14ac:dyDescent="0.25">
      <c r="C1386" s="87"/>
      <c r="D1386" s="87"/>
      <c r="E1386" s="87"/>
      <c r="F1386" s="87"/>
      <c r="J1386" s="87"/>
      <c r="M1386" s="87"/>
      <c r="N1386" s="87"/>
      <c r="O1386" s="87"/>
    </row>
    <row r="1387" spans="3:15" x14ac:dyDescent="0.25">
      <c r="C1387" s="87"/>
      <c r="D1387" s="87"/>
      <c r="E1387" s="87"/>
      <c r="F1387" s="87"/>
      <c r="J1387" s="87"/>
      <c r="M1387" s="87"/>
      <c r="N1387" s="87"/>
      <c r="O1387" s="87"/>
    </row>
    <row r="1388" spans="3:15" x14ac:dyDescent="0.25">
      <c r="C1388" s="87"/>
      <c r="D1388" s="87"/>
      <c r="E1388" s="87"/>
      <c r="F1388" s="87"/>
      <c r="J1388" s="87"/>
      <c r="M1388" s="87"/>
      <c r="N1388" s="87"/>
      <c r="O1388" s="87"/>
    </row>
    <row r="1389" spans="3:15" x14ac:dyDescent="0.25">
      <c r="C1389" s="87"/>
      <c r="D1389" s="87"/>
      <c r="E1389" s="87"/>
      <c r="F1389" s="87"/>
      <c r="J1389" s="87"/>
      <c r="M1389" s="87"/>
      <c r="N1389" s="87"/>
      <c r="O1389" s="87"/>
    </row>
    <row r="1390" spans="3:15" x14ac:dyDescent="0.25">
      <c r="C1390" s="87"/>
      <c r="D1390" s="87"/>
      <c r="E1390" s="87"/>
      <c r="F1390" s="87"/>
      <c r="J1390" s="87"/>
      <c r="M1390" s="87"/>
      <c r="N1390" s="87"/>
      <c r="O1390" s="87"/>
    </row>
    <row r="1391" spans="3:15" x14ac:dyDescent="0.25">
      <c r="C1391" s="87"/>
      <c r="D1391" s="87"/>
      <c r="E1391" s="87"/>
      <c r="F1391" s="87"/>
      <c r="J1391" s="87"/>
      <c r="M1391" s="87"/>
      <c r="N1391" s="87"/>
      <c r="O1391" s="87"/>
    </row>
    <row r="1392" spans="3:15" x14ac:dyDescent="0.25">
      <c r="C1392" s="87"/>
      <c r="D1392" s="87"/>
      <c r="E1392" s="87"/>
      <c r="F1392" s="87"/>
      <c r="J1392" s="87"/>
      <c r="M1392" s="87"/>
      <c r="N1392" s="87"/>
      <c r="O1392" s="87"/>
    </row>
    <row r="1393" spans="3:15" x14ac:dyDescent="0.25">
      <c r="C1393" s="87"/>
      <c r="D1393" s="87"/>
      <c r="E1393" s="87"/>
      <c r="F1393" s="87"/>
      <c r="J1393" s="87"/>
      <c r="M1393" s="87"/>
      <c r="N1393" s="87"/>
      <c r="O1393" s="87"/>
    </row>
    <row r="1394" spans="3:15" x14ac:dyDescent="0.25">
      <c r="C1394" s="87"/>
      <c r="D1394" s="87"/>
      <c r="E1394" s="87"/>
      <c r="F1394" s="87"/>
      <c r="J1394" s="87"/>
      <c r="M1394" s="87"/>
      <c r="N1394" s="87"/>
      <c r="O1394" s="87"/>
    </row>
    <row r="1395" spans="3:15" x14ac:dyDescent="0.25">
      <c r="C1395" s="87"/>
      <c r="D1395" s="87"/>
      <c r="E1395" s="87"/>
      <c r="F1395" s="87"/>
      <c r="J1395" s="87"/>
      <c r="M1395" s="87"/>
      <c r="N1395" s="87"/>
      <c r="O1395" s="87"/>
    </row>
    <row r="1396" spans="3:15" x14ac:dyDescent="0.25">
      <c r="C1396" s="87"/>
      <c r="D1396" s="87"/>
      <c r="E1396" s="87"/>
      <c r="F1396" s="87"/>
      <c r="J1396" s="87"/>
      <c r="M1396" s="87"/>
      <c r="N1396" s="87"/>
      <c r="O1396" s="87"/>
    </row>
    <row r="1397" spans="3:15" x14ac:dyDescent="0.25">
      <c r="C1397" s="87"/>
      <c r="D1397" s="87"/>
      <c r="E1397" s="87"/>
      <c r="F1397" s="87"/>
      <c r="J1397" s="87"/>
      <c r="M1397" s="87"/>
      <c r="N1397" s="87"/>
      <c r="O1397" s="87"/>
    </row>
    <row r="1398" spans="3:15" x14ac:dyDescent="0.25">
      <c r="C1398" s="87"/>
      <c r="D1398" s="87"/>
      <c r="E1398" s="87"/>
      <c r="F1398" s="87"/>
      <c r="J1398" s="87"/>
      <c r="M1398" s="87"/>
      <c r="N1398" s="87"/>
      <c r="O1398" s="87"/>
    </row>
    <row r="1399" spans="3:15" x14ac:dyDescent="0.25">
      <c r="C1399" s="87"/>
      <c r="D1399" s="87"/>
      <c r="E1399" s="87"/>
      <c r="F1399" s="87"/>
      <c r="J1399" s="87"/>
      <c r="M1399" s="87"/>
      <c r="N1399" s="87"/>
      <c r="O1399" s="87"/>
    </row>
    <row r="1400" spans="3:15" x14ac:dyDescent="0.25">
      <c r="C1400" s="87"/>
      <c r="D1400" s="87"/>
      <c r="E1400" s="87"/>
      <c r="F1400" s="87"/>
      <c r="J1400" s="87"/>
      <c r="M1400" s="87"/>
      <c r="N1400" s="87"/>
      <c r="O1400" s="87"/>
    </row>
    <row r="1401" spans="3:15" x14ac:dyDescent="0.25">
      <c r="C1401" s="87"/>
      <c r="D1401" s="87"/>
      <c r="E1401" s="87"/>
      <c r="F1401" s="87"/>
      <c r="J1401" s="87"/>
      <c r="M1401" s="87"/>
      <c r="N1401" s="87"/>
      <c r="O1401" s="87"/>
    </row>
    <row r="1402" spans="3:15" x14ac:dyDescent="0.25">
      <c r="C1402" s="87"/>
      <c r="D1402" s="87"/>
      <c r="E1402" s="87"/>
      <c r="F1402" s="87"/>
      <c r="J1402" s="87"/>
      <c r="M1402" s="87"/>
      <c r="N1402" s="87"/>
      <c r="O1402" s="87"/>
    </row>
    <row r="1403" spans="3:15" x14ac:dyDescent="0.25">
      <c r="C1403" s="87"/>
      <c r="D1403" s="87"/>
      <c r="E1403" s="87"/>
      <c r="F1403" s="87"/>
      <c r="J1403" s="87"/>
      <c r="M1403" s="87"/>
      <c r="N1403" s="87"/>
      <c r="O1403" s="87"/>
    </row>
    <row r="1404" spans="3:15" x14ac:dyDescent="0.25">
      <c r="C1404" s="87"/>
      <c r="D1404" s="87"/>
      <c r="E1404" s="87"/>
      <c r="F1404" s="87"/>
      <c r="J1404" s="87"/>
      <c r="M1404" s="87"/>
      <c r="N1404" s="87"/>
      <c r="O1404" s="87"/>
    </row>
    <row r="1405" spans="3:15" x14ac:dyDescent="0.25">
      <c r="C1405" s="87"/>
      <c r="D1405" s="87"/>
      <c r="E1405" s="87"/>
      <c r="F1405" s="87"/>
      <c r="J1405" s="87"/>
      <c r="M1405" s="87"/>
      <c r="N1405" s="87"/>
      <c r="O1405" s="87"/>
    </row>
    <row r="1406" spans="3:15" x14ac:dyDescent="0.25">
      <c r="C1406" s="87"/>
      <c r="D1406" s="87"/>
      <c r="E1406" s="87"/>
      <c r="F1406" s="87"/>
      <c r="J1406" s="87"/>
      <c r="M1406" s="87"/>
      <c r="N1406" s="87"/>
      <c r="O1406" s="87"/>
    </row>
    <row r="1407" spans="3:15" x14ac:dyDescent="0.25">
      <c r="C1407" s="87"/>
      <c r="D1407" s="87"/>
      <c r="E1407" s="87"/>
      <c r="F1407" s="87"/>
      <c r="J1407" s="87"/>
      <c r="M1407" s="87"/>
      <c r="N1407" s="87"/>
      <c r="O1407" s="87"/>
    </row>
    <row r="1408" spans="3:15" x14ac:dyDescent="0.25">
      <c r="C1408" s="87"/>
      <c r="D1408" s="87"/>
      <c r="E1408" s="87"/>
      <c r="F1408" s="87"/>
      <c r="J1408" s="87"/>
      <c r="M1408" s="87"/>
      <c r="N1408" s="87"/>
      <c r="O1408" s="87"/>
    </row>
    <row r="1409" spans="3:15" x14ac:dyDescent="0.25">
      <c r="C1409" s="87"/>
      <c r="D1409" s="87"/>
      <c r="E1409" s="87"/>
      <c r="F1409" s="87"/>
      <c r="J1409" s="87"/>
      <c r="M1409" s="87"/>
      <c r="N1409" s="87"/>
      <c r="O1409" s="87"/>
    </row>
    <row r="1410" spans="3:15" x14ac:dyDescent="0.25">
      <c r="C1410" s="87"/>
      <c r="D1410" s="87"/>
      <c r="E1410" s="87"/>
      <c r="F1410" s="87"/>
      <c r="J1410" s="87"/>
      <c r="M1410" s="87"/>
      <c r="N1410" s="87"/>
      <c r="O1410" s="87"/>
    </row>
    <row r="1411" spans="3:15" x14ac:dyDescent="0.25">
      <c r="C1411" s="87"/>
      <c r="D1411" s="87"/>
      <c r="E1411" s="87"/>
      <c r="F1411" s="87"/>
      <c r="J1411" s="87"/>
      <c r="M1411" s="87"/>
      <c r="N1411" s="87"/>
      <c r="O1411" s="87"/>
    </row>
    <row r="1412" spans="3:15" x14ac:dyDescent="0.25">
      <c r="C1412" s="87"/>
      <c r="D1412" s="87"/>
      <c r="E1412" s="87"/>
      <c r="F1412" s="87"/>
      <c r="J1412" s="87"/>
      <c r="M1412" s="87"/>
      <c r="N1412" s="87"/>
      <c r="O1412" s="87"/>
    </row>
    <row r="1413" spans="3:15" x14ac:dyDescent="0.25">
      <c r="C1413" s="87"/>
      <c r="D1413" s="87"/>
      <c r="E1413" s="87"/>
      <c r="F1413" s="87"/>
      <c r="J1413" s="87"/>
      <c r="M1413" s="87"/>
      <c r="N1413" s="87"/>
      <c r="O1413" s="87"/>
    </row>
    <row r="1414" spans="3:15" x14ac:dyDescent="0.25">
      <c r="C1414" s="87"/>
      <c r="D1414" s="87"/>
      <c r="E1414" s="87"/>
      <c r="F1414" s="87"/>
      <c r="J1414" s="87"/>
      <c r="M1414" s="87"/>
      <c r="N1414" s="87"/>
      <c r="O1414" s="87"/>
    </row>
    <row r="1415" spans="3:15" x14ac:dyDescent="0.25">
      <c r="C1415" s="87"/>
      <c r="D1415" s="87"/>
      <c r="E1415" s="87"/>
      <c r="F1415" s="87"/>
      <c r="J1415" s="87"/>
      <c r="M1415" s="87"/>
      <c r="N1415" s="87"/>
      <c r="O1415" s="87"/>
    </row>
    <row r="1416" spans="3:15" x14ac:dyDescent="0.25">
      <c r="C1416" s="87"/>
      <c r="D1416" s="87"/>
      <c r="E1416" s="87"/>
      <c r="F1416" s="87"/>
      <c r="J1416" s="87"/>
      <c r="M1416" s="87"/>
      <c r="N1416" s="87"/>
      <c r="O1416" s="87"/>
    </row>
    <row r="1417" spans="3:15" x14ac:dyDescent="0.25">
      <c r="C1417" s="87"/>
      <c r="D1417" s="87"/>
      <c r="E1417" s="87"/>
      <c r="F1417" s="87"/>
      <c r="J1417" s="87"/>
      <c r="M1417" s="87"/>
      <c r="N1417" s="87"/>
      <c r="O1417" s="87"/>
    </row>
    <row r="1418" spans="3:15" x14ac:dyDescent="0.25">
      <c r="C1418" s="87"/>
      <c r="D1418" s="87"/>
      <c r="E1418" s="87"/>
      <c r="F1418" s="87"/>
      <c r="J1418" s="87"/>
      <c r="M1418" s="87"/>
      <c r="N1418" s="87"/>
      <c r="O1418" s="87"/>
    </row>
    <row r="1419" spans="3:15" x14ac:dyDescent="0.25">
      <c r="C1419" s="87"/>
      <c r="D1419" s="87"/>
      <c r="E1419" s="87"/>
      <c r="F1419" s="87"/>
      <c r="J1419" s="87"/>
      <c r="M1419" s="87"/>
      <c r="N1419" s="87"/>
      <c r="O1419" s="87"/>
    </row>
    <row r="1420" spans="3:15" x14ac:dyDescent="0.25">
      <c r="C1420" s="87"/>
      <c r="D1420" s="87"/>
      <c r="E1420" s="87"/>
      <c r="F1420" s="87"/>
      <c r="J1420" s="87"/>
      <c r="M1420" s="87"/>
      <c r="N1420" s="87"/>
      <c r="O1420" s="87"/>
    </row>
    <row r="1421" spans="3:15" x14ac:dyDescent="0.25">
      <c r="C1421" s="87"/>
      <c r="D1421" s="87"/>
      <c r="E1421" s="87"/>
      <c r="F1421" s="87"/>
      <c r="J1421" s="87"/>
      <c r="M1421" s="87"/>
      <c r="N1421" s="87"/>
      <c r="O1421" s="87"/>
    </row>
    <row r="1422" spans="3:15" x14ac:dyDescent="0.25">
      <c r="C1422" s="87"/>
      <c r="D1422" s="87"/>
      <c r="E1422" s="87"/>
      <c r="F1422" s="87"/>
      <c r="J1422" s="87"/>
      <c r="M1422" s="87"/>
      <c r="N1422" s="87"/>
      <c r="O1422" s="87"/>
    </row>
    <row r="1423" spans="3:15" x14ac:dyDescent="0.25">
      <c r="C1423" s="87"/>
      <c r="D1423" s="87"/>
      <c r="E1423" s="87"/>
      <c r="F1423" s="87"/>
      <c r="J1423" s="87"/>
      <c r="M1423" s="87"/>
      <c r="N1423" s="87"/>
      <c r="O1423" s="87"/>
    </row>
    <row r="1424" spans="3:15" x14ac:dyDescent="0.25">
      <c r="C1424" s="87"/>
      <c r="D1424" s="87"/>
      <c r="E1424" s="87"/>
      <c r="F1424" s="87"/>
      <c r="J1424" s="87"/>
      <c r="M1424" s="87"/>
      <c r="N1424" s="87"/>
      <c r="O1424" s="87"/>
    </row>
    <row r="1425" spans="3:15" x14ac:dyDescent="0.25">
      <c r="C1425" s="87"/>
      <c r="D1425" s="87"/>
      <c r="E1425" s="87"/>
      <c r="F1425" s="87"/>
      <c r="J1425" s="87"/>
      <c r="M1425" s="87"/>
      <c r="N1425" s="87"/>
      <c r="O1425" s="87"/>
    </row>
    <row r="1426" spans="3:15" x14ac:dyDescent="0.25">
      <c r="C1426" s="87"/>
      <c r="D1426" s="87"/>
      <c r="E1426" s="87"/>
      <c r="F1426" s="87"/>
      <c r="J1426" s="87"/>
      <c r="M1426" s="87"/>
      <c r="N1426" s="87"/>
      <c r="O1426" s="87"/>
    </row>
    <row r="1427" spans="3:15" x14ac:dyDescent="0.25">
      <c r="C1427" s="87"/>
      <c r="D1427" s="87"/>
      <c r="E1427" s="87"/>
      <c r="F1427" s="87"/>
      <c r="J1427" s="87"/>
      <c r="M1427" s="87"/>
      <c r="N1427" s="87"/>
      <c r="O1427" s="87"/>
    </row>
    <row r="1428" spans="3:15" x14ac:dyDescent="0.25">
      <c r="C1428" s="87"/>
      <c r="D1428" s="87"/>
      <c r="E1428" s="87"/>
      <c r="F1428" s="87"/>
      <c r="J1428" s="87"/>
      <c r="M1428" s="87"/>
      <c r="N1428" s="87"/>
      <c r="O1428" s="87"/>
    </row>
    <row r="1429" spans="3:15" x14ac:dyDescent="0.25">
      <c r="C1429" s="87"/>
      <c r="D1429" s="87"/>
      <c r="E1429" s="87"/>
      <c r="F1429" s="87"/>
      <c r="J1429" s="87"/>
      <c r="M1429" s="87"/>
      <c r="N1429" s="87"/>
      <c r="O1429" s="87"/>
    </row>
    <row r="1430" spans="3:15" x14ac:dyDescent="0.25">
      <c r="C1430" s="87"/>
      <c r="D1430" s="87"/>
      <c r="E1430" s="87"/>
      <c r="F1430" s="87"/>
      <c r="J1430" s="87"/>
      <c r="M1430" s="87"/>
      <c r="N1430" s="87"/>
      <c r="O1430" s="87"/>
    </row>
    <row r="1431" spans="3:15" x14ac:dyDescent="0.25">
      <c r="C1431" s="87"/>
      <c r="D1431" s="87"/>
      <c r="E1431" s="87"/>
      <c r="F1431" s="87"/>
      <c r="J1431" s="87"/>
      <c r="M1431" s="87"/>
      <c r="N1431" s="87"/>
      <c r="O1431" s="87"/>
    </row>
    <row r="1432" spans="3:15" x14ac:dyDescent="0.25">
      <c r="C1432" s="87"/>
      <c r="D1432" s="87"/>
      <c r="E1432" s="87"/>
      <c r="F1432" s="87"/>
      <c r="J1432" s="87"/>
      <c r="M1432" s="87"/>
      <c r="N1432" s="87"/>
      <c r="O1432" s="87"/>
    </row>
    <row r="1433" spans="3:15" x14ac:dyDescent="0.25">
      <c r="C1433" s="87"/>
      <c r="D1433" s="87"/>
      <c r="E1433" s="87"/>
      <c r="F1433" s="87"/>
      <c r="J1433" s="87"/>
      <c r="M1433" s="87"/>
      <c r="N1433" s="87"/>
      <c r="O1433" s="87"/>
    </row>
    <row r="1434" spans="3:15" x14ac:dyDescent="0.25">
      <c r="C1434" s="87"/>
      <c r="D1434" s="87"/>
      <c r="E1434" s="87"/>
      <c r="F1434" s="87"/>
      <c r="J1434" s="87"/>
      <c r="M1434" s="87"/>
      <c r="N1434" s="87"/>
      <c r="O1434" s="87"/>
    </row>
    <row r="1435" spans="3:15" x14ac:dyDescent="0.25">
      <c r="C1435" s="87"/>
      <c r="D1435" s="87"/>
      <c r="E1435" s="87"/>
      <c r="F1435" s="87"/>
      <c r="J1435" s="87"/>
      <c r="M1435" s="87"/>
      <c r="N1435" s="87"/>
      <c r="O1435" s="87"/>
    </row>
    <row r="1436" spans="3:15" x14ac:dyDescent="0.25">
      <c r="C1436" s="87"/>
      <c r="D1436" s="87"/>
      <c r="E1436" s="87"/>
      <c r="F1436" s="87"/>
      <c r="J1436" s="87"/>
      <c r="M1436" s="87"/>
      <c r="N1436" s="87"/>
      <c r="O1436" s="87"/>
    </row>
    <row r="1437" spans="3:15" x14ac:dyDescent="0.25">
      <c r="C1437" s="87"/>
      <c r="D1437" s="87"/>
      <c r="E1437" s="87"/>
      <c r="F1437" s="87"/>
      <c r="J1437" s="87"/>
      <c r="M1437" s="87"/>
      <c r="N1437" s="87"/>
      <c r="O1437" s="87"/>
    </row>
    <row r="1438" spans="3:15" x14ac:dyDescent="0.25">
      <c r="C1438" s="87"/>
      <c r="D1438" s="87"/>
      <c r="E1438" s="87"/>
      <c r="F1438" s="87"/>
      <c r="J1438" s="87"/>
      <c r="M1438" s="87"/>
      <c r="N1438" s="87"/>
      <c r="O1438" s="87"/>
    </row>
    <row r="1439" spans="3:15" x14ac:dyDescent="0.25">
      <c r="C1439" s="87"/>
      <c r="D1439" s="87"/>
      <c r="E1439" s="87"/>
      <c r="F1439" s="87"/>
      <c r="J1439" s="87"/>
      <c r="M1439" s="87"/>
      <c r="N1439" s="87"/>
      <c r="O1439" s="87"/>
    </row>
    <row r="1440" spans="3:15" x14ac:dyDescent="0.25">
      <c r="C1440" s="87"/>
      <c r="D1440" s="87"/>
      <c r="E1440" s="87"/>
      <c r="F1440" s="87"/>
      <c r="J1440" s="87"/>
      <c r="M1440" s="87"/>
      <c r="N1440" s="87"/>
      <c r="O1440" s="87"/>
    </row>
    <row r="1441" spans="3:15" x14ac:dyDescent="0.25">
      <c r="C1441" s="87"/>
      <c r="D1441" s="87"/>
      <c r="E1441" s="87"/>
      <c r="F1441" s="87"/>
      <c r="J1441" s="87"/>
      <c r="M1441" s="87"/>
      <c r="N1441" s="87"/>
      <c r="O1441" s="87"/>
    </row>
    <row r="1442" spans="3:15" x14ac:dyDescent="0.25">
      <c r="C1442" s="87"/>
      <c r="D1442" s="87"/>
      <c r="E1442" s="87"/>
      <c r="F1442" s="87"/>
      <c r="J1442" s="87"/>
      <c r="M1442" s="87"/>
      <c r="N1442" s="87"/>
      <c r="O1442" s="87"/>
    </row>
    <row r="1443" spans="3:15" x14ac:dyDescent="0.25">
      <c r="C1443" s="87"/>
      <c r="D1443" s="87"/>
      <c r="E1443" s="87"/>
      <c r="F1443" s="87"/>
      <c r="J1443" s="87"/>
      <c r="M1443" s="87"/>
      <c r="N1443" s="87"/>
      <c r="O1443" s="87"/>
    </row>
    <row r="1444" spans="3:15" x14ac:dyDescent="0.25">
      <c r="C1444" s="87"/>
      <c r="D1444" s="87"/>
      <c r="E1444" s="87"/>
      <c r="F1444" s="87"/>
      <c r="J1444" s="87"/>
      <c r="M1444" s="87"/>
      <c r="N1444" s="87"/>
      <c r="O1444" s="87"/>
    </row>
    <row r="1445" spans="3:15" x14ac:dyDescent="0.25">
      <c r="C1445" s="87"/>
      <c r="D1445" s="87"/>
      <c r="E1445" s="87"/>
      <c r="F1445" s="87"/>
      <c r="J1445" s="87"/>
      <c r="M1445" s="87"/>
      <c r="N1445" s="87"/>
      <c r="O1445" s="87"/>
    </row>
    <row r="1446" spans="3:15" x14ac:dyDescent="0.25">
      <c r="C1446" s="87"/>
      <c r="D1446" s="87"/>
      <c r="E1446" s="87"/>
      <c r="F1446" s="87"/>
      <c r="J1446" s="87"/>
      <c r="M1446" s="87"/>
      <c r="N1446" s="87"/>
      <c r="O1446" s="87"/>
    </row>
    <row r="1447" spans="3:15" x14ac:dyDescent="0.25">
      <c r="C1447" s="87"/>
      <c r="D1447" s="87"/>
      <c r="E1447" s="87"/>
      <c r="F1447" s="87"/>
      <c r="J1447" s="87"/>
      <c r="M1447" s="87"/>
      <c r="N1447" s="87"/>
      <c r="O1447" s="87"/>
    </row>
    <row r="1448" spans="3:15" x14ac:dyDescent="0.25">
      <c r="C1448" s="87"/>
      <c r="D1448" s="87"/>
      <c r="E1448" s="87"/>
      <c r="F1448" s="87"/>
      <c r="J1448" s="87"/>
      <c r="M1448" s="87"/>
      <c r="N1448" s="87"/>
      <c r="O1448" s="87"/>
    </row>
    <row r="1449" spans="3:15" x14ac:dyDescent="0.25">
      <c r="C1449" s="87"/>
      <c r="D1449" s="87"/>
      <c r="E1449" s="87"/>
      <c r="F1449" s="87"/>
      <c r="J1449" s="87"/>
      <c r="M1449" s="87"/>
      <c r="N1449" s="87"/>
      <c r="O1449" s="87"/>
    </row>
    <row r="1450" spans="3:15" x14ac:dyDescent="0.25">
      <c r="C1450" s="87"/>
      <c r="D1450" s="87"/>
      <c r="E1450" s="87"/>
      <c r="F1450" s="87"/>
      <c r="J1450" s="87"/>
      <c r="M1450" s="87"/>
      <c r="N1450" s="87"/>
      <c r="O1450" s="87"/>
    </row>
    <row r="1451" spans="3:15" x14ac:dyDescent="0.25">
      <c r="C1451" s="87"/>
      <c r="D1451" s="87"/>
      <c r="E1451" s="87"/>
      <c r="F1451" s="87"/>
      <c r="J1451" s="87"/>
      <c r="M1451" s="87"/>
      <c r="N1451" s="87"/>
      <c r="O1451" s="87"/>
    </row>
    <row r="1452" spans="3:15" x14ac:dyDescent="0.25">
      <c r="C1452" s="87"/>
      <c r="D1452" s="87"/>
      <c r="E1452" s="87"/>
      <c r="F1452" s="87"/>
      <c r="J1452" s="87"/>
      <c r="M1452" s="87"/>
      <c r="N1452" s="87"/>
      <c r="O1452" s="87"/>
    </row>
    <row r="1453" spans="3:15" x14ac:dyDescent="0.25">
      <c r="C1453" s="87"/>
      <c r="D1453" s="87"/>
      <c r="E1453" s="87"/>
      <c r="F1453" s="87"/>
      <c r="J1453" s="87"/>
      <c r="M1453" s="87"/>
      <c r="N1453" s="87"/>
      <c r="O1453" s="87"/>
    </row>
    <row r="1454" spans="3:15" x14ac:dyDescent="0.25">
      <c r="C1454" s="87"/>
      <c r="D1454" s="87"/>
      <c r="E1454" s="87"/>
      <c r="F1454" s="87"/>
      <c r="J1454" s="87"/>
      <c r="M1454" s="87"/>
      <c r="N1454" s="87"/>
      <c r="O1454" s="87"/>
    </row>
    <row r="1455" spans="3:15" x14ac:dyDescent="0.25">
      <c r="C1455" s="87"/>
      <c r="D1455" s="87"/>
      <c r="E1455" s="87"/>
      <c r="F1455" s="87"/>
      <c r="J1455" s="87"/>
      <c r="M1455" s="87"/>
      <c r="N1455" s="87"/>
      <c r="O1455" s="87"/>
    </row>
    <row r="1456" spans="3:15" x14ac:dyDescent="0.25">
      <c r="C1456" s="87"/>
      <c r="D1456" s="87"/>
      <c r="E1456" s="87"/>
      <c r="F1456" s="87"/>
      <c r="J1456" s="87"/>
      <c r="M1456" s="87"/>
      <c r="N1456" s="87"/>
      <c r="O1456" s="87"/>
    </row>
    <row r="1457" spans="3:15" x14ac:dyDescent="0.25">
      <c r="C1457" s="87"/>
      <c r="D1457" s="87"/>
      <c r="E1457" s="87"/>
      <c r="F1457" s="87"/>
      <c r="J1457" s="87"/>
      <c r="M1457" s="87"/>
      <c r="N1457" s="87"/>
      <c r="O1457" s="87"/>
    </row>
    <row r="1458" spans="3:15" x14ac:dyDescent="0.25">
      <c r="C1458" s="87"/>
      <c r="D1458" s="87"/>
      <c r="E1458" s="87"/>
      <c r="F1458" s="87"/>
      <c r="J1458" s="87"/>
      <c r="M1458" s="87"/>
      <c r="N1458" s="87"/>
      <c r="O1458" s="87"/>
    </row>
    <row r="1459" spans="3:15" x14ac:dyDescent="0.25">
      <c r="C1459" s="87"/>
      <c r="D1459" s="87"/>
      <c r="E1459" s="87"/>
      <c r="F1459" s="87"/>
      <c r="J1459" s="87"/>
      <c r="M1459" s="87"/>
      <c r="N1459" s="87"/>
      <c r="O1459" s="87"/>
    </row>
    <row r="1460" spans="3:15" x14ac:dyDescent="0.25">
      <c r="C1460" s="87"/>
      <c r="D1460" s="87"/>
      <c r="E1460" s="87"/>
      <c r="F1460" s="87"/>
      <c r="J1460" s="87"/>
      <c r="M1460" s="87"/>
      <c r="N1460" s="87"/>
      <c r="O1460" s="87"/>
    </row>
    <row r="1461" spans="3:15" x14ac:dyDescent="0.25">
      <c r="C1461" s="87"/>
      <c r="D1461" s="87"/>
      <c r="E1461" s="87"/>
      <c r="F1461" s="87"/>
      <c r="J1461" s="87"/>
      <c r="M1461" s="87"/>
      <c r="N1461" s="87"/>
      <c r="O1461" s="87"/>
    </row>
    <row r="1462" spans="3:15" x14ac:dyDescent="0.25">
      <c r="C1462" s="87"/>
      <c r="D1462" s="87"/>
      <c r="E1462" s="87"/>
      <c r="F1462" s="87"/>
      <c r="J1462" s="87"/>
      <c r="M1462" s="87"/>
      <c r="N1462" s="87"/>
      <c r="O1462" s="87"/>
    </row>
    <row r="1463" spans="3:15" x14ac:dyDescent="0.25">
      <c r="C1463" s="87"/>
      <c r="D1463" s="87"/>
      <c r="E1463" s="87"/>
      <c r="F1463" s="87"/>
      <c r="J1463" s="87"/>
      <c r="M1463" s="87"/>
      <c r="N1463" s="87"/>
      <c r="O1463" s="87"/>
    </row>
    <row r="1464" spans="3:15" x14ac:dyDescent="0.25">
      <c r="C1464" s="87"/>
      <c r="D1464" s="87"/>
      <c r="E1464" s="87"/>
      <c r="F1464" s="87"/>
      <c r="J1464" s="87"/>
      <c r="M1464" s="87"/>
      <c r="N1464" s="87"/>
      <c r="O1464" s="87"/>
    </row>
    <row r="1465" spans="3:15" x14ac:dyDescent="0.25">
      <c r="C1465" s="87"/>
      <c r="D1465" s="87"/>
      <c r="E1465" s="87"/>
      <c r="F1465" s="87"/>
      <c r="J1465" s="87"/>
      <c r="M1465" s="87"/>
      <c r="N1465" s="87"/>
      <c r="O1465" s="87"/>
    </row>
    <row r="1466" spans="3:15" x14ac:dyDescent="0.25">
      <c r="C1466" s="87"/>
      <c r="D1466" s="87"/>
      <c r="E1466" s="87"/>
      <c r="F1466" s="87"/>
      <c r="J1466" s="87"/>
      <c r="M1466" s="87"/>
      <c r="N1466" s="87"/>
      <c r="O1466" s="87"/>
    </row>
    <row r="1467" spans="3:15" x14ac:dyDescent="0.25">
      <c r="C1467" s="87"/>
      <c r="D1467" s="87"/>
      <c r="E1467" s="87"/>
      <c r="F1467" s="87"/>
      <c r="J1467" s="87"/>
      <c r="M1467" s="87"/>
      <c r="N1467" s="87"/>
      <c r="O1467" s="87"/>
    </row>
    <row r="1468" spans="3:15" x14ac:dyDescent="0.25">
      <c r="C1468" s="87"/>
      <c r="D1468" s="87"/>
      <c r="E1468" s="87"/>
      <c r="F1468" s="87"/>
      <c r="J1468" s="87"/>
      <c r="M1468" s="87"/>
      <c r="N1468" s="87"/>
      <c r="O1468" s="87"/>
    </row>
    <row r="1469" spans="3:15" x14ac:dyDescent="0.25">
      <c r="C1469" s="87"/>
      <c r="D1469" s="87"/>
      <c r="E1469" s="87"/>
      <c r="F1469" s="87"/>
      <c r="J1469" s="87"/>
      <c r="M1469" s="87"/>
      <c r="N1469" s="87"/>
      <c r="O1469" s="87"/>
    </row>
    <row r="1470" spans="3:15" x14ac:dyDescent="0.25">
      <c r="C1470" s="87"/>
      <c r="D1470" s="87"/>
      <c r="E1470" s="87"/>
      <c r="F1470" s="87"/>
      <c r="J1470" s="87"/>
      <c r="M1470" s="87"/>
      <c r="N1470" s="87"/>
      <c r="O1470" s="87"/>
    </row>
    <row r="1471" spans="3:15" x14ac:dyDescent="0.25">
      <c r="C1471" s="87"/>
      <c r="D1471" s="87"/>
      <c r="E1471" s="87"/>
      <c r="F1471" s="87"/>
      <c r="J1471" s="87"/>
      <c r="M1471" s="87"/>
      <c r="N1471" s="87"/>
      <c r="O1471" s="87"/>
    </row>
    <row r="1472" spans="3:15" x14ac:dyDescent="0.25">
      <c r="C1472" s="87"/>
      <c r="D1472" s="87"/>
      <c r="E1472" s="87"/>
      <c r="F1472" s="87"/>
      <c r="J1472" s="87"/>
      <c r="M1472" s="87"/>
      <c r="N1472" s="87"/>
      <c r="O1472" s="87"/>
    </row>
    <row r="1473" spans="3:15" x14ac:dyDescent="0.25">
      <c r="C1473" s="87"/>
      <c r="D1473" s="87"/>
      <c r="E1473" s="87"/>
      <c r="F1473" s="87"/>
      <c r="J1473" s="87"/>
      <c r="M1473" s="87"/>
      <c r="N1473" s="87"/>
      <c r="O1473" s="87"/>
    </row>
    <row r="1474" spans="3:15" x14ac:dyDescent="0.25">
      <c r="C1474" s="87"/>
      <c r="D1474" s="87"/>
      <c r="E1474" s="87"/>
      <c r="F1474" s="87"/>
      <c r="J1474" s="87"/>
      <c r="M1474" s="87"/>
      <c r="N1474" s="87"/>
      <c r="O1474" s="87"/>
    </row>
    <row r="1475" spans="3:15" x14ac:dyDescent="0.25">
      <c r="C1475" s="87"/>
      <c r="D1475" s="87"/>
      <c r="E1475" s="87"/>
      <c r="F1475" s="87"/>
      <c r="J1475" s="87"/>
      <c r="M1475" s="87"/>
      <c r="N1475" s="87"/>
      <c r="O1475" s="87"/>
    </row>
    <row r="1476" spans="3:15" x14ac:dyDescent="0.25">
      <c r="C1476" s="87"/>
      <c r="D1476" s="87"/>
      <c r="E1476" s="87"/>
      <c r="F1476" s="87"/>
      <c r="J1476" s="87"/>
      <c r="M1476" s="87"/>
      <c r="N1476" s="87"/>
      <c r="O1476" s="87"/>
    </row>
    <row r="1477" spans="3:15" x14ac:dyDescent="0.25">
      <c r="C1477" s="87"/>
      <c r="D1477" s="87"/>
      <c r="E1477" s="87"/>
      <c r="F1477" s="87"/>
      <c r="J1477" s="87"/>
      <c r="M1477" s="87"/>
      <c r="N1477" s="87"/>
      <c r="O1477" s="87"/>
    </row>
    <row r="1478" spans="3:15" x14ac:dyDescent="0.25">
      <c r="C1478" s="87"/>
      <c r="D1478" s="87"/>
      <c r="E1478" s="87"/>
      <c r="F1478" s="87"/>
      <c r="J1478" s="87"/>
      <c r="M1478" s="87"/>
      <c r="N1478" s="87"/>
      <c r="O1478" s="87"/>
    </row>
    <row r="1479" spans="3:15" x14ac:dyDescent="0.25">
      <c r="C1479" s="87"/>
      <c r="D1479" s="87"/>
      <c r="E1479" s="87"/>
      <c r="F1479" s="87"/>
      <c r="J1479" s="87"/>
      <c r="M1479" s="87"/>
      <c r="N1479" s="87"/>
      <c r="O1479" s="87"/>
    </row>
    <row r="1480" spans="3:15" x14ac:dyDescent="0.25">
      <c r="C1480" s="87"/>
      <c r="D1480" s="87"/>
      <c r="E1480" s="87"/>
      <c r="F1480" s="87"/>
      <c r="J1480" s="87"/>
      <c r="M1480" s="87"/>
      <c r="N1480" s="87"/>
      <c r="O1480" s="87"/>
    </row>
    <row r="1481" spans="3:15" x14ac:dyDescent="0.25">
      <c r="C1481" s="87"/>
      <c r="D1481" s="87"/>
      <c r="E1481" s="87"/>
      <c r="F1481" s="87"/>
      <c r="J1481" s="87"/>
      <c r="M1481" s="87"/>
      <c r="N1481" s="87"/>
      <c r="O1481" s="87"/>
    </row>
    <row r="1482" spans="3:15" x14ac:dyDescent="0.25">
      <c r="C1482" s="87"/>
      <c r="D1482" s="87"/>
      <c r="E1482" s="87"/>
      <c r="F1482" s="87"/>
      <c r="J1482" s="87"/>
      <c r="M1482" s="87"/>
      <c r="N1482" s="87"/>
      <c r="O1482" s="87"/>
    </row>
    <row r="1483" spans="3:15" x14ac:dyDescent="0.25">
      <c r="C1483" s="87"/>
      <c r="D1483" s="87"/>
      <c r="E1483" s="87"/>
      <c r="F1483" s="87"/>
      <c r="J1483" s="87"/>
      <c r="M1483" s="87"/>
      <c r="N1483" s="87"/>
      <c r="O1483" s="87"/>
    </row>
    <row r="1484" spans="3:15" x14ac:dyDescent="0.25">
      <c r="C1484" s="87"/>
      <c r="D1484" s="87"/>
      <c r="E1484" s="87"/>
      <c r="F1484" s="87"/>
      <c r="J1484" s="87"/>
      <c r="M1484" s="87"/>
      <c r="N1484" s="87"/>
      <c r="O1484" s="87"/>
    </row>
    <row r="1485" spans="3:15" x14ac:dyDescent="0.25">
      <c r="C1485" s="87"/>
      <c r="D1485" s="87"/>
      <c r="E1485" s="87"/>
      <c r="F1485" s="87"/>
      <c r="J1485" s="87"/>
      <c r="M1485" s="87"/>
      <c r="N1485" s="87"/>
      <c r="O1485" s="87"/>
    </row>
    <row r="1486" spans="3:15" x14ac:dyDescent="0.25">
      <c r="C1486" s="87"/>
      <c r="D1486" s="87"/>
      <c r="E1486" s="87"/>
      <c r="F1486" s="87"/>
      <c r="J1486" s="87"/>
      <c r="M1486" s="87"/>
      <c r="N1486" s="87"/>
      <c r="O1486" s="87"/>
    </row>
    <row r="1487" spans="3:15" x14ac:dyDescent="0.25">
      <c r="C1487" s="87"/>
      <c r="D1487" s="87"/>
      <c r="E1487" s="87"/>
      <c r="F1487" s="87"/>
      <c r="J1487" s="87"/>
      <c r="M1487" s="87"/>
      <c r="N1487" s="87"/>
      <c r="O1487" s="87"/>
    </row>
    <row r="1488" spans="3:15" x14ac:dyDescent="0.25">
      <c r="C1488" s="87"/>
      <c r="D1488" s="87"/>
      <c r="E1488" s="87"/>
      <c r="F1488" s="87"/>
      <c r="J1488" s="87"/>
      <c r="M1488" s="87"/>
      <c r="N1488" s="87"/>
      <c r="O1488" s="87"/>
    </row>
    <row r="1489" spans="3:15" x14ac:dyDescent="0.25">
      <c r="C1489" s="87"/>
      <c r="D1489" s="87"/>
      <c r="E1489" s="87"/>
      <c r="F1489" s="87"/>
      <c r="J1489" s="87"/>
      <c r="M1489" s="87"/>
      <c r="N1489" s="87"/>
      <c r="O1489" s="87"/>
    </row>
    <row r="1490" spans="3:15" x14ac:dyDescent="0.25">
      <c r="C1490" s="87"/>
      <c r="D1490" s="87"/>
      <c r="E1490" s="87"/>
      <c r="F1490" s="87"/>
      <c r="J1490" s="87"/>
      <c r="M1490" s="87"/>
      <c r="N1490" s="87"/>
      <c r="O1490" s="87"/>
    </row>
    <row r="1491" spans="3:15" x14ac:dyDescent="0.25">
      <c r="C1491" s="87"/>
      <c r="D1491" s="87"/>
      <c r="E1491" s="87"/>
      <c r="F1491" s="87"/>
      <c r="J1491" s="87"/>
      <c r="M1491" s="87"/>
      <c r="N1491" s="87"/>
      <c r="O1491" s="87"/>
    </row>
    <row r="1492" spans="3:15" x14ac:dyDescent="0.25">
      <c r="C1492" s="87"/>
      <c r="D1492" s="87"/>
      <c r="E1492" s="87"/>
      <c r="F1492" s="87"/>
      <c r="J1492" s="87"/>
      <c r="M1492" s="87"/>
      <c r="N1492" s="87"/>
      <c r="O1492" s="87"/>
    </row>
    <row r="1493" spans="3:15" x14ac:dyDescent="0.25">
      <c r="C1493" s="87"/>
      <c r="D1493" s="87"/>
      <c r="E1493" s="87"/>
      <c r="F1493" s="87"/>
      <c r="J1493" s="87"/>
      <c r="M1493" s="87"/>
      <c r="N1493" s="87"/>
      <c r="O1493" s="87"/>
    </row>
    <row r="1494" spans="3:15" x14ac:dyDescent="0.25">
      <c r="C1494" s="87"/>
      <c r="D1494" s="87"/>
      <c r="E1494" s="87"/>
      <c r="F1494" s="87"/>
      <c r="J1494" s="87"/>
      <c r="M1494" s="87"/>
      <c r="N1494" s="87"/>
      <c r="O1494" s="87"/>
    </row>
    <row r="1495" spans="3:15" x14ac:dyDescent="0.25">
      <c r="C1495" s="87"/>
      <c r="D1495" s="87"/>
      <c r="E1495" s="87"/>
      <c r="F1495" s="87"/>
      <c r="J1495" s="87"/>
      <c r="M1495" s="87"/>
      <c r="N1495" s="87"/>
      <c r="O1495" s="87"/>
    </row>
    <row r="1496" spans="3:15" x14ac:dyDescent="0.25">
      <c r="C1496" s="87"/>
      <c r="D1496" s="87"/>
      <c r="E1496" s="87"/>
      <c r="F1496" s="87"/>
      <c r="J1496" s="87"/>
      <c r="M1496" s="87"/>
      <c r="N1496" s="87"/>
      <c r="O1496" s="87"/>
    </row>
    <row r="1497" spans="3:15" x14ac:dyDescent="0.25">
      <c r="C1497" s="87"/>
      <c r="D1497" s="87"/>
      <c r="E1497" s="87"/>
      <c r="F1497" s="87"/>
      <c r="J1497" s="87"/>
      <c r="M1497" s="87"/>
      <c r="N1497" s="87"/>
      <c r="O1497" s="87"/>
    </row>
    <row r="1498" spans="3:15" x14ac:dyDescent="0.25">
      <c r="C1498" s="87"/>
      <c r="D1498" s="87"/>
      <c r="E1498" s="87"/>
      <c r="F1498" s="87"/>
      <c r="J1498" s="87"/>
      <c r="M1498" s="87"/>
      <c r="N1498" s="87"/>
      <c r="O1498" s="87"/>
    </row>
    <row r="1499" spans="3:15" x14ac:dyDescent="0.25">
      <c r="C1499" s="87"/>
      <c r="D1499" s="87"/>
      <c r="E1499" s="87"/>
      <c r="F1499" s="87"/>
      <c r="J1499" s="87"/>
      <c r="M1499" s="87"/>
      <c r="N1499" s="87"/>
      <c r="O1499" s="87"/>
    </row>
    <row r="1500" spans="3:15" x14ac:dyDescent="0.25">
      <c r="C1500" s="87"/>
      <c r="D1500" s="87"/>
      <c r="E1500" s="87"/>
      <c r="F1500" s="87"/>
      <c r="J1500" s="87"/>
      <c r="M1500" s="87"/>
      <c r="N1500" s="87"/>
      <c r="O1500" s="87"/>
    </row>
    <row r="1501" spans="3:15" x14ac:dyDescent="0.25">
      <c r="C1501" s="87"/>
      <c r="D1501" s="87"/>
      <c r="E1501" s="87"/>
      <c r="F1501" s="87"/>
      <c r="J1501" s="87"/>
      <c r="M1501" s="87"/>
      <c r="N1501" s="87"/>
      <c r="O1501" s="87"/>
    </row>
    <row r="1502" spans="3:15" x14ac:dyDescent="0.25">
      <c r="C1502" s="87"/>
      <c r="D1502" s="87"/>
      <c r="E1502" s="87"/>
      <c r="F1502" s="87"/>
      <c r="J1502" s="87"/>
      <c r="M1502" s="87"/>
      <c r="N1502" s="87"/>
      <c r="O1502" s="87"/>
    </row>
    <row r="1503" spans="3:15" x14ac:dyDescent="0.25">
      <c r="C1503" s="87"/>
      <c r="D1503" s="87"/>
      <c r="E1503" s="87"/>
      <c r="F1503" s="87"/>
      <c r="J1503" s="87"/>
      <c r="M1503" s="87"/>
      <c r="N1503" s="87"/>
      <c r="O1503" s="87"/>
    </row>
    <row r="1504" spans="3:15" x14ac:dyDescent="0.25">
      <c r="C1504" s="87"/>
      <c r="D1504" s="87"/>
      <c r="E1504" s="87"/>
      <c r="F1504" s="87"/>
      <c r="J1504" s="87"/>
      <c r="M1504" s="87"/>
      <c r="N1504" s="87"/>
      <c r="O1504" s="87"/>
    </row>
    <row r="1505" spans="3:15" x14ac:dyDescent="0.25">
      <c r="C1505" s="87"/>
      <c r="D1505" s="87"/>
      <c r="E1505" s="87"/>
      <c r="F1505" s="87"/>
      <c r="J1505" s="87"/>
      <c r="M1505" s="87"/>
      <c r="N1505" s="87"/>
      <c r="O1505" s="87"/>
    </row>
    <row r="1506" spans="3:15" x14ac:dyDescent="0.25">
      <c r="C1506" s="87"/>
      <c r="D1506" s="87"/>
      <c r="E1506" s="87"/>
      <c r="F1506" s="87"/>
      <c r="J1506" s="87"/>
      <c r="M1506" s="87"/>
      <c r="N1506" s="87"/>
      <c r="O1506" s="87"/>
    </row>
    <row r="1507" spans="3:15" x14ac:dyDescent="0.25">
      <c r="C1507" s="87"/>
      <c r="D1507" s="87"/>
      <c r="E1507" s="87"/>
      <c r="F1507" s="87"/>
      <c r="J1507" s="87"/>
      <c r="M1507" s="87"/>
      <c r="N1507" s="87"/>
      <c r="O1507" s="87"/>
    </row>
    <row r="1508" spans="3:15" x14ac:dyDescent="0.25">
      <c r="C1508" s="87"/>
      <c r="D1508" s="87"/>
      <c r="E1508" s="87"/>
      <c r="F1508" s="87"/>
      <c r="J1508" s="87"/>
      <c r="M1508" s="87"/>
      <c r="N1508" s="87"/>
      <c r="O1508" s="87"/>
    </row>
    <row r="1509" spans="3:15" x14ac:dyDescent="0.25">
      <c r="C1509" s="87"/>
      <c r="D1509" s="87"/>
      <c r="E1509" s="87"/>
      <c r="F1509" s="87"/>
      <c r="J1509" s="87"/>
      <c r="M1509" s="87"/>
      <c r="N1509" s="87"/>
      <c r="O1509" s="87"/>
    </row>
    <row r="1510" spans="3:15" x14ac:dyDescent="0.25">
      <c r="C1510" s="87"/>
      <c r="D1510" s="87"/>
      <c r="E1510" s="87"/>
      <c r="F1510" s="87"/>
      <c r="J1510" s="87"/>
      <c r="M1510" s="87"/>
      <c r="N1510" s="87"/>
      <c r="O1510" s="87"/>
    </row>
    <row r="1511" spans="3:15" x14ac:dyDescent="0.25">
      <c r="C1511" s="87"/>
      <c r="D1511" s="87"/>
      <c r="E1511" s="87"/>
      <c r="F1511" s="87"/>
      <c r="J1511" s="87"/>
      <c r="M1511" s="87"/>
      <c r="N1511" s="87"/>
      <c r="O1511" s="87"/>
    </row>
    <row r="1512" spans="3:15" x14ac:dyDescent="0.25">
      <c r="C1512" s="87"/>
      <c r="D1512" s="87"/>
      <c r="E1512" s="87"/>
      <c r="F1512" s="87"/>
      <c r="J1512" s="87"/>
      <c r="M1512" s="87"/>
      <c r="N1512" s="87"/>
      <c r="O1512" s="87"/>
    </row>
    <row r="1513" spans="3:15" x14ac:dyDescent="0.25">
      <c r="C1513" s="87"/>
      <c r="D1513" s="87"/>
      <c r="E1513" s="87"/>
      <c r="F1513" s="87"/>
      <c r="J1513" s="87"/>
      <c r="M1513" s="87"/>
      <c r="N1513" s="87"/>
      <c r="O1513" s="87"/>
    </row>
    <row r="1514" spans="3:15" x14ac:dyDescent="0.25">
      <c r="C1514" s="87"/>
      <c r="D1514" s="87"/>
      <c r="E1514" s="87"/>
      <c r="F1514" s="87"/>
      <c r="J1514" s="87"/>
      <c r="M1514" s="87"/>
      <c r="N1514" s="87"/>
      <c r="O1514" s="87"/>
    </row>
    <row r="1515" spans="3:15" x14ac:dyDescent="0.25">
      <c r="C1515" s="87"/>
      <c r="D1515" s="87"/>
      <c r="E1515" s="87"/>
      <c r="F1515" s="87"/>
      <c r="J1515" s="87"/>
      <c r="M1515" s="87"/>
      <c r="N1515" s="87"/>
      <c r="O1515" s="87"/>
    </row>
    <row r="1516" spans="3:15" x14ac:dyDescent="0.25">
      <c r="C1516" s="87"/>
      <c r="D1516" s="87"/>
      <c r="E1516" s="87"/>
      <c r="F1516" s="87"/>
      <c r="J1516" s="87"/>
      <c r="M1516" s="87"/>
      <c r="N1516" s="87"/>
      <c r="O1516" s="87"/>
    </row>
    <row r="1517" spans="3:15" x14ac:dyDescent="0.25">
      <c r="C1517" s="87"/>
      <c r="D1517" s="87"/>
      <c r="E1517" s="87"/>
      <c r="F1517" s="87"/>
      <c r="J1517" s="87"/>
      <c r="M1517" s="87"/>
      <c r="N1517" s="87"/>
      <c r="O1517" s="87"/>
    </row>
    <row r="1518" spans="3:15" x14ac:dyDescent="0.25">
      <c r="C1518" s="87"/>
      <c r="D1518" s="87"/>
      <c r="E1518" s="87"/>
      <c r="F1518" s="87"/>
      <c r="J1518" s="87"/>
      <c r="M1518" s="87"/>
      <c r="N1518" s="87"/>
      <c r="O1518" s="87"/>
    </row>
    <row r="1519" spans="3:15" x14ac:dyDescent="0.25">
      <c r="C1519" s="87"/>
      <c r="D1519" s="87"/>
      <c r="E1519" s="87"/>
      <c r="F1519" s="87"/>
      <c r="J1519" s="87"/>
      <c r="M1519" s="87"/>
      <c r="N1519" s="87"/>
      <c r="O1519" s="87"/>
    </row>
    <row r="1520" spans="3:15" x14ac:dyDescent="0.25">
      <c r="C1520" s="87"/>
      <c r="D1520" s="87"/>
      <c r="E1520" s="87"/>
      <c r="F1520" s="87"/>
      <c r="J1520" s="87"/>
      <c r="M1520" s="87"/>
      <c r="N1520" s="87"/>
      <c r="O1520" s="87"/>
    </row>
    <row r="1521" spans="3:15" x14ac:dyDescent="0.25">
      <c r="C1521" s="87"/>
      <c r="D1521" s="87"/>
      <c r="E1521" s="87"/>
      <c r="F1521" s="87"/>
      <c r="J1521" s="87"/>
      <c r="M1521" s="87"/>
      <c r="N1521" s="87"/>
      <c r="O1521" s="87"/>
    </row>
    <row r="1522" spans="3:15" x14ac:dyDescent="0.25">
      <c r="C1522" s="87"/>
      <c r="D1522" s="87"/>
      <c r="E1522" s="87"/>
      <c r="F1522" s="87"/>
      <c r="J1522" s="87"/>
      <c r="M1522" s="87"/>
      <c r="N1522" s="87"/>
      <c r="O1522" s="87"/>
    </row>
    <row r="1523" spans="3:15" x14ac:dyDescent="0.25">
      <c r="C1523" s="87"/>
      <c r="D1523" s="87"/>
      <c r="E1523" s="87"/>
      <c r="F1523" s="87"/>
      <c r="J1523" s="87"/>
      <c r="M1523" s="87"/>
      <c r="N1523" s="87"/>
      <c r="O1523" s="87"/>
    </row>
    <row r="1524" spans="3:15" x14ac:dyDescent="0.25">
      <c r="C1524" s="87"/>
      <c r="D1524" s="87"/>
      <c r="E1524" s="87"/>
      <c r="F1524" s="87"/>
      <c r="J1524" s="87"/>
      <c r="M1524" s="87"/>
      <c r="N1524" s="87"/>
      <c r="O1524" s="87"/>
    </row>
    <row r="1525" spans="3:15" x14ac:dyDescent="0.25">
      <c r="C1525" s="87"/>
      <c r="D1525" s="87"/>
      <c r="E1525" s="87"/>
      <c r="F1525" s="87"/>
      <c r="J1525" s="87"/>
      <c r="M1525" s="87"/>
      <c r="N1525" s="87"/>
      <c r="O1525" s="87"/>
    </row>
    <row r="1526" spans="3:15" x14ac:dyDescent="0.25">
      <c r="C1526" s="87"/>
      <c r="D1526" s="87"/>
      <c r="E1526" s="87"/>
      <c r="F1526" s="87"/>
      <c r="J1526" s="87"/>
      <c r="M1526" s="87"/>
      <c r="N1526" s="87"/>
      <c r="O1526" s="87"/>
    </row>
    <row r="1527" spans="3:15" x14ac:dyDescent="0.25">
      <c r="C1527" s="87"/>
      <c r="D1527" s="87"/>
      <c r="E1527" s="87"/>
      <c r="F1527" s="87"/>
      <c r="J1527" s="87"/>
      <c r="M1527" s="87"/>
      <c r="N1527" s="87"/>
      <c r="O1527" s="87"/>
    </row>
    <row r="1528" spans="3:15" x14ac:dyDescent="0.25">
      <c r="C1528" s="87"/>
      <c r="D1528" s="87"/>
      <c r="E1528" s="87"/>
      <c r="F1528" s="87"/>
      <c r="J1528" s="87"/>
      <c r="M1528" s="87"/>
      <c r="N1528" s="87"/>
      <c r="O1528" s="87"/>
    </row>
    <row r="1529" spans="3:15" x14ac:dyDescent="0.25">
      <c r="C1529" s="87"/>
      <c r="D1529" s="87"/>
      <c r="E1529" s="87"/>
      <c r="F1529" s="87"/>
      <c r="J1529" s="87"/>
      <c r="M1529" s="87"/>
      <c r="N1529" s="87"/>
      <c r="O1529" s="87"/>
    </row>
    <row r="1530" spans="3:15" x14ac:dyDescent="0.25">
      <c r="C1530" s="87"/>
      <c r="D1530" s="87"/>
      <c r="E1530" s="87"/>
      <c r="F1530" s="87"/>
      <c r="J1530" s="87"/>
      <c r="M1530" s="87"/>
      <c r="N1530" s="87"/>
      <c r="O1530" s="87"/>
    </row>
    <row r="1531" spans="3:15" x14ac:dyDescent="0.25">
      <c r="C1531" s="87"/>
      <c r="D1531" s="87"/>
      <c r="E1531" s="87"/>
      <c r="F1531" s="87"/>
      <c r="J1531" s="87"/>
      <c r="M1531" s="87"/>
      <c r="N1531" s="87"/>
      <c r="O1531" s="87"/>
    </row>
    <row r="1532" spans="3:15" x14ac:dyDescent="0.25">
      <c r="C1532" s="87"/>
      <c r="D1532" s="87"/>
      <c r="E1532" s="87"/>
      <c r="F1532" s="87"/>
      <c r="J1532" s="87"/>
      <c r="M1532" s="87"/>
      <c r="N1532" s="87"/>
      <c r="O1532" s="87"/>
    </row>
    <row r="1533" spans="3:15" x14ac:dyDescent="0.25">
      <c r="C1533" s="87"/>
      <c r="D1533" s="87"/>
      <c r="E1533" s="87"/>
      <c r="F1533" s="87"/>
      <c r="J1533" s="87"/>
      <c r="M1533" s="87"/>
      <c r="N1533" s="87"/>
      <c r="O1533" s="87"/>
    </row>
    <row r="1534" spans="3:15" x14ac:dyDescent="0.25">
      <c r="C1534" s="87"/>
      <c r="D1534" s="87"/>
      <c r="E1534" s="87"/>
      <c r="F1534" s="87"/>
      <c r="J1534" s="87"/>
      <c r="M1534" s="87"/>
      <c r="N1534" s="87"/>
      <c r="O1534" s="87"/>
    </row>
    <row r="1535" spans="3:15" x14ac:dyDescent="0.25">
      <c r="C1535" s="87"/>
      <c r="D1535" s="87"/>
      <c r="E1535" s="87"/>
      <c r="F1535" s="87"/>
      <c r="J1535" s="87"/>
      <c r="M1535" s="87"/>
      <c r="N1535" s="87"/>
      <c r="O1535" s="87"/>
    </row>
    <row r="1536" spans="3:15" x14ac:dyDescent="0.25">
      <c r="C1536" s="87"/>
      <c r="D1536" s="87"/>
      <c r="E1536" s="87"/>
      <c r="F1536" s="87"/>
      <c r="J1536" s="87"/>
      <c r="M1536" s="87"/>
      <c r="N1536" s="87"/>
      <c r="O1536" s="87"/>
    </row>
    <row r="1537" spans="3:15" x14ac:dyDescent="0.25">
      <c r="C1537" s="87"/>
      <c r="D1537" s="87"/>
      <c r="E1537" s="87"/>
      <c r="F1537" s="87"/>
      <c r="J1537" s="87"/>
      <c r="M1537" s="87"/>
      <c r="N1537" s="87"/>
      <c r="O1537" s="87"/>
    </row>
    <row r="1538" spans="3:15" x14ac:dyDescent="0.25">
      <c r="C1538" s="87"/>
      <c r="D1538" s="87"/>
      <c r="E1538" s="87"/>
      <c r="F1538" s="87"/>
      <c r="J1538" s="87"/>
      <c r="M1538" s="87"/>
      <c r="N1538" s="87"/>
      <c r="O1538" s="87"/>
    </row>
    <row r="1539" spans="3:15" x14ac:dyDescent="0.25">
      <c r="C1539" s="87"/>
      <c r="D1539" s="87"/>
      <c r="E1539" s="87"/>
      <c r="F1539" s="87"/>
      <c r="J1539" s="87"/>
      <c r="M1539" s="87"/>
      <c r="N1539" s="87"/>
      <c r="O1539" s="87"/>
    </row>
    <row r="1540" spans="3:15" x14ac:dyDescent="0.25">
      <c r="C1540" s="87"/>
      <c r="D1540" s="87"/>
      <c r="E1540" s="87"/>
      <c r="F1540" s="87"/>
      <c r="J1540" s="87"/>
      <c r="M1540" s="87"/>
      <c r="N1540" s="87"/>
      <c r="O1540" s="87"/>
    </row>
    <row r="1541" spans="3:15" x14ac:dyDescent="0.25">
      <c r="C1541" s="87"/>
      <c r="D1541" s="87"/>
      <c r="E1541" s="87"/>
      <c r="F1541" s="87"/>
      <c r="J1541" s="87"/>
      <c r="M1541" s="87"/>
      <c r="N1541" s="87"/>
      <c r="O1541" s="87"/>
    </row>
    <row r="1542" spans="3:15" x14ac:dyDescent="0.25">
      <c r="C1542" s="87"/>
      <c r="D1542" s="87"/>
      <c r="E1542" s="87"/>
      <c r="F1542" s="87"/>
      <c r="J1542" s="87"/>
      <c r="M1542" s="87"/>
      <c r="N1542" s="87"/>
      <c r="O1542" s="87"/>
    </row>
    <row r="1543" spans="3:15" x14ac:dyDescent="0.25">
      <c r="C1543" s="87"/>
      <c r="D1543" s="87"/>
      <c r="E1543" s="87"/>
      <c r="F1543" s="87"/>
      <c r="J1543" s="87"/>
      <c r="M1543" s="87"/>
      <c r="N1543" s="87"/>
      <c r="O1543" s="87"/>
    </row>
    <row r="1544" spans="3:15" x14ac:dyDescent="0.25">
      <c r="C1544" s="87"/>
      <c r="D1544" s="87"/>
      <c r="E1544" s="87"/>
      <c r="F1544" s="87"/>
      <c r="J1544" s="87"/>
      <c r="M1544" s="87"/>
      <c r="N1544" s="87"/>
      <c r="O1544" s="87"/>
    </row>
    <row r="1545" spans="3:15" x14ac:dyDescent="0.25">
      <c r="C1545" s="87"/>
      <c r="D1545" s="87"/>
      <c r="E1545" s="87"/>
      <c r="F1545" s="87"/>
      <c r="J1545" s="87"/>
      <c r="M1545" s="87"/>
      <c r="N1545" s="87"/>
      <c r="O1545" s="87"/>
    </row>
    <row r="1546" spans="3:15" x14ac:dyDescent="0.25">
      <c r="C1546" s="87"/>
      <c r="D1546" s="87"/>
      <c r="E1546" s="87"/>
      <c r="F1546" s="87"/>
      <c r="J1546" s="87"/>
      <c r="M1546" s="87"/>
      <c r="N1546" s="87"/>
      <c r="O1546" s="87"/>
    </row>
    <row r="1547" spans="3:15" x14ac:dyDescent="0.25">
      <c r="C1547" s="87"/>
      <c r="D1547" s="87"/>
      <c r="E1547" s="87"/>
      <c r="F1547" s="87"/>
      <c r="J1547" s="87"/>
      <c r="M1547" s="87"/>
      <c r="N1547" s="87"/>
      <c r="O1547" s="87"/>
    </row>
    <row r="1548" spans="3:15" x14ac:dyDescent="0.25">
      <c r="C1548" s="87"/>
      <c r="D1548" s="87"/>
      <c r="E1548" s="87"/>
      <c r="F1548" s="87"/>
      <c r="J1548" s="87"/>
      <c r="M1548" s="87"/>
      <c r="N1548" s="87"/>
      <c r="O1548" s="87"/>
    </row>
    <row r="1549" spans="3:15" x14ac:dyDescent="0.25">
      <c r="C1549" s="87"/>
      <c r="D1549" s="87"/>
      <c r="E1549" s="87"/>
      <c r="F1549" s="87"/>
      <c r="J1549" s="87"/>
      <c r="M1549" s="87"/>
      <c r="N1549" s="87"/>
      <c r="O1549" s="87"/>
    </row>
    <row r="1550" spans="3:15" x14ac:dyDescent="0.25">
      <c r="C1550" s="87"/>
      <c r="D1550" s="87"/>
      <c r="E1550" s="87"/>
      <c r="F1550" s="87"/>
      <c r="J1550" s="87"/>
      <c r="M1550" s="87"/>
      <c r="N1550" s="87"/>
      <c r="O1550" s="87"/>
    </row>
    <row r="1551" spans="3:15" x14ac:dyDescent="0.25">
      <c r="C1551" s="87"/>
      <c r="D1551" s="87"/>
      <c r="E1551" s="87"/>
      <c r="F1551" s="87"/>
      <c r="J1551" s="87"/>
      <c r="M1551" s="87"/>
      <c r="N1551" s="87"/>
      <c r="O1551" s="87"/>
    </row>
    <row r="1552" spans="3:15" x14ac:dyDescent="0.25">
      <c r="C1552" s="87"/>
      <c r="D1552" s="87"/>
      <c r="E1552" s="87"/>
      <c r="F1552" s="87"/>
      <c r="J1552" s="87"/>
      <c r="M1552" s="87"/>
      <c r="N1552" s="87"/>
      <c r="O1552" s="87"/>
    </row>
    <row r="1553" spans="3:15" x14ac:dyDescent="0.25">
      <c r="C1553" s="87"/>
      <c r="D1553" s="87"/>
      <c r="E1553" s="87"/>
      <c r="F1553" s="87"/>
      <c r="J1553" s="87"/>
      <c r="M1553" s="87"/>
      <c r="N1553" s="87"/>
      <c r="O1553" s="87"/>
    </row>
    <row r="1554" spans="3:15" x14ac:dyDescent="0.25">
      <c r="C1554" s="87"/>
      <c r="D1554" s="87"/>
      <c r="E1554" s="87"/>
      <c r="F1554" s="87"/>
      <c r="J1554" s="87"/>
      <c r="M1554" s="87"/>
      <c r="N1554" s="87"/>
      <c r="O1554" s="87"/>
    </row>
    <row r="1555" spans="3:15" x14ac:dyDescent="0.25">
      <c r="C1555" s="87"/>
      <c r="D1555" s="87"/>
      <c r="E1555" s="87"/>
      <c r="F1555" s="87"/>
      <c r="J1555" s="87"/>
      <c r="M1555" s="87"/>
      <c r="N1555" s="87"/>
      <c r="O1555" s="87"/>
    </row>
    <row r="1556" spans="3:15" x14ac:dyDescent="0.25">
      <c r="C1556" s="87"/>
      <c r="D1556" s="87"/>
      <c r="E1556" s="87"/>
      <c r="F1556" s="87"/>
      <c r="J1556" s="87"/>
      <c r="M1556" s="87"/>
      <c r="N1556" s="87"/>
      <c r="O1556" s="87"/>
    </row>
    <row r="1557" spans="3:15" x14ac:dyDescent="0.25">
      <c r="C1557" s="87"/>
      <c r="D1557" s="87"/>
      <c r="E1557" s="87"/>
      <c r="F1557" s="87"/>
      <c r="J1557" s="87"/>
      <c r="M1557" s="87"/>
      <c r="N1557" s="87"/>
      <c r="O1557" s="87"/>
    </row>
    <row r="1558" spans="3:15" x14ac:dyDescent="0.25">
      <c r="C1558" s="87"/>
      <c r="D1558" s="87"/>
      <c r="E1558" s="87"/>
      <c r="F1558" s="87"/>
      <c r="J1558" s="87"/>
      <c r="M1558" s="87"/>
      <c r="N1558" s="87"/>
      <c r="O1558" s="87"/>
    </row>
    <row r="1559" spans="3:15" x14ac:dyDescent="0.25">
      <c r="C1559" s="87"/>
      <c r="D1559" s="87"/>
      <c r="E1559" s="87"/>
      <c r="F1559" s="87"/>
      <c r="J1559" s="87"/>
      <c r="M1559" s="87"/>
      <c r="N1559" s="87"/>
      <c r="O1559" s="87"/>
    </row>
    <row r="1560" spans="3:15" x14ac:dyDescent="0.25">
      <c r="C1560" s="87"/>
      <c r="D1560" s="87"/>
      <c r="E1560" s="87"/>
      <c r="F1560" s="87"/>
      <c r="J1560" s="87"/>
      <c r="M1560" s="87"/>
      <c r="N1560" s="87"/>
      <c r="O1560" s="87"/>
    </row>
    <row r="1561" spans="3:15" x14ac:dyDescent="0.25">
      <c r="C1561" s="87"/>
      <c r="D1561" s="87"/>
      <c r="E1561" s="87"/>
      <c r="F1561" s="87"/>
      <c r="J1561" s="87"/>
      <c r="M1561" s="87"/>
      <c r="N1561" s="87"/>
      <c r="O1561" s="87"/>
    </row>
    <row r="1562" spans="3:15" x14ac:dyDescent="0.25">
      <c r="C1562" s="87"/>
      <c r="D1562" s="87"/>
      <c r="E1562" s="87"/>
      <c r="F1562" s="87"/>
      <c r="J1562" s="87"/>
      <c r="M1562" s="87"/>
      <c r="N1562" s="87"/>
      <c r="O1562" s="87"/>
    </row>
    <row r="1563" spans="3:15" x14ac:dyDescent="0.25">
      <c r="C1563" s="87"/>
      <c r="D1563" s="87"/>
      <c r="E1563" s="87"/>
      <c r="F1563" s="87"/>
      <c r="J1563" s="87"/>
      <c r="M1563" s="87"/>
      <c r="N1563" s="87"/>
      <c r="O1563" s="87"/>
    </row>
    <row r="1564" spans="3:15" x14ac:dyDescent="0.25">
      <c r="C1564" s="87"/>
      <c r="D1564" s="87"/>
      <c r="E1564" s="87"/>
      <c r="F1564" s="87"/>
      <c r="J1564" s="87"/>
      <c r="M1564" s="87"/>
      <c r="N1564" s="87"/>
      <c r="O1564" s="87"/>
    </row>
    <row r="1565" spans="3:15" x14ac:dyDescent="0.25">
      <c r="C1565" s="87"/>
      <c r="D1565" s="87"/>
      <c r="E1565" s="87"/>
      <c r="F1565" s="87"/>
      <c r="J1565" s="87"/>
      <c r="M1565" s="87"/>
      <c r="N1565" s="87"/>
      <c r="O1565" s="87"/>
    </row>
    <row r="1566" spans="3:15" x14ac:dyDescent="0.25">
      <c r="C1566" s="87"/>
      <c r="D1566" s="87"/>
      <c r="E1566" s="87"/>
      <c r="F1566" s="87"/>
      <c r="J1566" s="87"/>
      <c r="M1566" s="87"/>
      <c r="N1566" s="87"/>
      <c r="O1566" s="87"/>
    </row>
    <row r="1567" spans="3:15" x14ac:dyDescent="0.25">
      <c r="C1567" s="87"/>
      <c r="D1567" s="87"/>
      <c r="E1567" s="87"/>
      <c r="F1567" s="87"/>
      <c r="J1567" s="87"/>
      <c r="M1567" s="87"/>
      <c r="N1567" s="87"/>
      <c r="O1567" s="87"/>
    </row>
    <row r="1568" spans="3:15" x14ac:dyDescent="0.25">
      <c r="C1568" s="87"/>
      <c r="D1568" s="87"/>
      <c r="E1568" s="87"/>
      <c r="F1568" s="87"/>
      <c r="J1568" s="87"/>
      <c r="M1568" s="87"/>
      <c r="N1568" s="87"/>
      <c r="O1568" s="87"/>
    </row>
    <row r="1569" spans="3:15" x14ac:dyDescent="0.25">
      <c r="C1569" s="87"/>
      <c r="D1569" s="87"/>
      <c r="E1569" s="87"/>
      <c r="F1569" s="87"/>
      <c r="J1569" s="87"/>
      <c r="M1569" s="87"/>
      <c r="N1569" s="87"/>
      <c r="O1569" s="87"/>
    </row>
    <row r="1570" spans="3:15" x14ac:dyDescent="0.25">
      <c r="C1570" s="87"/>
      <c r="D1570" s="87"/>
      <c r="E1570" s="87"/>
      <c r="F1570" s="87"/>
      <c r="J1570" s="87"/>
      <c r="M1570" s="87"/>
      <c r="N1570" s="87"/>
      <c r="O1570" s="87"/>
    </row>
    <row r="1571" spans="3:15" x14ac:dyDescent="0.25">
      <c r="C1571" s="87"/>
      <c r="D1571" s="87"/>
      <c r="E1571" s="87"/>
      <c r="F1571" s="87"/>
      <c r="J1571" s="87"/>
      <c r="M1571" s="87"/>
      <c r="N1571" s="87"/>
      <c r="O1571" s="87"/>
    </row>
    <row r="1572" spans="3:15" x14ac:dyDescent="0.25">
      <c r="C1572" s="87"/>
      <c r="D1572" s="87"/>
      <c r="E1572" s="87"/>
      <c r="F1572" s="87"/>
      <c r="J1572" s="87"/>
      <c r="M1572" s="87"/>
      <c r="N1572" s="87"/>
      <c r="O1572" s="87"/>
    </row>
    <row r="1573" spans="3:15" x14ac:dyDescent="0.25">
      <c r="C1573" s="87"/>
      <c r="D1573" s="87"/>
      <c r="E1573" s="87"/>
      <c r="F1573" s="87"/>
      <c r="J1573" s="87"/>
      <c r="M1573" s="87"/>
      <c r="N1573" s="87"/>
      <c r="O1573" s="87"/>
    </row>
    <row r="1574" spans="3:15" x14ac:dyDescent="0.25">
      <c r="C1574" s="87"/>
      <c r="D1574" s="87"/>
      <c r="E1574" s="87"/>
      <c r="F1574" s="87"/>
      <c r="J1574" s="87"/>
      <c r="M1574" s="87"/>
      <c r="N1574" s="87"/>
      <c r="O1574" s="87"/>
    </row>
    <row r="1575" spans="3:15" x14ac:dyDescent="0.25">
      <c r="C1575" s="87"/>
      <c r="D1575" s="87"/>
      <c r="E1575" s="87"/>
      <c r="F1575" s="87"/>
      <c r="J1575" s="87"/>
      <c r="M1575" s="87"/>
      <c r="N1575" s="87"/>
      <c r="O1575" s="87"/>
    </row>
    <row r="1576" spans="3:15" x14ac:dyDescent="0.25">
      <c r="C1576" s="87"/>
      <c r="D1576" s="87"/>
      <c r="E1576" s="87"/>
      <c r="F1576" s="87"/>
      <c r="J1576" s="87"/>
      <c r="M1576" s="87"/>
      <c r="N1576" s="87"/>
      <c r="O1576" s="87"/>
    </row>
    <row r="1577" spans="3:15" x14ac:dyDescent="0.25">
      <c r="C1577" s="87"/>
      <c r="D1577" s="87"/>
      <c r="E1577" s="87"/>
      <c r="F1577" s="87"/>
      <c r="J1577" s="87"/>
      <c r="M1577" s="87"/>
      <c r="N1577" s="87"/>
      <c r="O1577" s="87"/>
    </row>
    <row r="1578" spans="3:15" x14ac:dyDescent="0.25">
      <c r="C1578" s="87"/>
      <c r="D1578" s="87"/>
      <c r="E1578" s="87"/>
      <c r="F1578" s="87"/>
      <c r="J1578" s="87"/>
      <c r="M1578" s="87"/>
      <c r="N1578" s="87"/>
      <c r="O1578" s="87"/>
    </row>
    <row r="1579" spans="3:15" x14ac:dyDescent="0.25">
      <c r="C1579" s="87"/>
      <c r="D1579" s="87"/>
      <c r="E1579" s="87"/>
      <c r="F1579" s="87"/>
      <c r="J1579" s="87"/>
      <c r="M1579" s="87"/>
      <c r="N1579" s="87"/>
      <c r="O1579" s="87"/>
    </row>
    <row r="1580" spans="3:15" x14ac:dyDescent="0.25">
      <c r="C1580" s="87"/>
      <c r="D1580" s="87"/>
      <c r="E1580" s="87"/>
      <c r="F1580" s="87"/>
      <c r="J1580" s="87"/>
      <c r="M1580" s="87"/>
      <c r="N1580" s="87"/>
      <c r="O1580" s="87"/>
    </row>
    <row r="1581" spans="3:15" x14ac:dyDescent="0.25">
      <c r="C1581" s="87"/>
      <c r="D1581" s="87"/>
      <c r="E1581" s="87"/>
      <c r="F1581" s="87"/>
      <c r="J1581" s="87"/>
      <c r="M1581" s="87"/>
      <c r="N1581" s="87"/>
      <c r="O1581" s="87"/>
    </row>
    <row r="1582" spans="3:15" x14ac:dyDescent="0.25">
      <c r="C1582" s="87"/>
      <c r="D1582" s="87"/>
      <c r="E1582" s="87"/>
      <c r="F1582" s="87"/>
      <c r="J1582" s="87"/>
      <c r="M1582" s="87"/>
      <c r="N1582" s="87"/>
      <c r="O1582" s="87"/>
    </row>
    <row r="1583" spans="3:15" x14ac:dyDescent="0.25">
      <c r="C1583" s="87"/>
      <c r="D1583" s="87"/>
      <c r="E1583" s="87"/>
      <c r="F1583" s="87"/>
      <c r="J1583" s="87"/>
      <c r="M1583" s="87"/>
      <c r="N1583" s="87"/>
      <c r="O1583" s="87"/>
    </row>
    <row r="1584" spans="3:15" x14ac:dyDescent="0.25">
      <c r="C1584" s="87"/>
      <c r="D1584" s="87"/>
      <c r="E1584" s="87"/>
      <c r="F1584" s="87"/>
      <c r="J1584" s="87"/>
      <c r="M1584" s="87"/>
      <c r="N1584" s="87"/>
      <c r="O1584" s="87"/>
    </row>
    <row r="1585" spans="3:15" x14ac:dyDescent="0.25">
      <c r="C1585" s="87"/>
      <c r="D1585" s="87"/>
      <c r="E1585" s="87"/>
      <c r="F1585" s="87"/>
      <c r="J1585" s="87"/>
      <c r="M1585" s="87"/>
      <c r="N1585" s="87"/>
      <c r="O1585" s="87"/>
    </row>
    <row r="1586" spans="3:15" x14ac:dyDescent="0.25">
      <c r="C1586" s="87"/>
      <c r="D1586" s="87"/>
      <c r="E1586" s="87"/>
      <c r="F1586" s="87"/>
      <c r="J1586" s="87"/>
      <c r="M1586" s="87"/>
      <c r="N1586" s="87"/>
      <c r="O1586" s="87"/>
    </row>
    <row r="1587" spans="3:15" x14ac:dyDescent="0.25">
      <c r="C1587" s="87"/>
      <c r="D1587" s="87"/>
      <c r="E1587" s="87"/>
      <c r="F1587" s="87"/>
      <c r="J1587" s="87"/>
      <c r="M1587" s="87"/>
      <c r="N1587" s="87"/>
      <c r="O1587" s="87"/>
    </row>
    <row r="1588" spans="3:15" x14ac:dyDescent="0.25">
      <c r="C1588" s="87"/>
      <c r="D1588" s="87"/>
      <c r="E1588" s="87"/>
      <c r="F1588" s="87"/>
      <c r="J1588" s="87"/>
      <c r="M1588" s="87"/>
      <c r="N1588" s="87"/>
      <c r="O1588" s="87"/>
    </row>
    <row r="1589" spans="3:15" x14ac:dyDescent="0.25">
      <c r="C1589" s="87"/>
      <c r="D1589" s="87"/>
      <c r="E1589" s="87"/>
      <c r="F1589" s="87"/>
      <c r="J1589" s="87"/>
      <c r="M1589" s="87"/>
      <c r="N1589" s="87"/>
      <c r="O1589" s="87"/>
    </row>
    <row r="1590" spans="3:15" x14ac:dyDescent="0.25">
      <c r="C1590" s="87"/>
      <c r="D1590" s="87"/>
      <c r="E1590" s="87"/>
      <c r="F1590" s="87"/>
      <c r="J1590" s="87"/>
      <c r="M1590" s="87"/>
      <c r="N1590" s="87"/>
      <c r="O1590" s="87"/>
    </row>
    <row r="1591" spans="3:15" x14ac:dyDescent="0.25">
      <c r="C1591" s="87"/>
      <c r="D1591" s="87"/>
      <c r="E1591" s="87"/>
      <c r="F1591" s="87"/>
      <c r="J1591" s="87"/>
      <c r="M1591" s="87"/>
      <c r="N1591" s="87"/>
      <c r="O1591" s="87"/>
    </row>
    <row r="1592" spans="3:15" x14ac:dyDescent="0.25">
      <c r="C1592" s="87"/>
      <c r="D1592" s="87"/>
      <c r="E1592" s="87"/>
      <c r="F1592" s="87"/>
      <c r="J1592" s="87"/>
      <c r="M1592" s="87"/>
      <c r="N1592" s="87"/>
      <c r="O1592" s="87"/>
    </row>
    <row r="1593" spans="3:15" x14ac:dyDescent="0.25">
      <c r="C1593" s="87"/>
      <c r="D1593" s="87"/>
      <c r="E1593" s="87"/>
      <c r="F1593" s="87"/>
      <c r="J1593" s="87"/>
      <c r="M1593" s="87"/>
      <c r="N1593" s="87"/>
      <c r="O1593" s="87"/>
    </row>
    <row r="1594" spans="3:15" x14ac:dyDescent="0.25">
      <c r="C1594" s="87"/>
      <c r="D1594" s="87"/>
      <c r="E1594" s="87"/>
      <c r="F1594" s="87"/>
      <c r="J1594" s="87"/>
      <c r="M1594" s="87"/>
      <c r="N1594" s="87"/>
      <c r="O1594" s="87"/>
    </row>
    <row r="1595" spans="3:15" x14ac:dyDescent="0.25">
      <c r="C1595" s="87"/>
      <c r="D1595" s="87"/>
      <c r="E1595" s="87"/>
      <c r="F1595" s="87"/>
      <c r="J1595" s="87"/>
      <c r="M1595" s="87"/>
      <c r="N1595" s="87"/>
      <c r="O1595" s="87"/>
    </row>
    <row r="1596" spans="3:15" x14ac:dyDescent="0.25">
      <c r="C1596" s="87"/>
      <c r="D1596" s="87"/>
      <c r="E1596" s="87"/>
      <c r="F1596" s="87"/>
      <c r="J1596" s="87"/>
      <c r="M1596" s="87"/>
      <c r="N1596" s="87"/>
      <c r="O1596" s="87"/>
    </row>
    <row r="1597" spans="3:15" x14ac:dyDescent="0.25">
      <c r="C1597" s="87"/>
      <c r="D1597" s="87"/>
      <c r="E1597" s="87"/>
      <c r="F1597" s="87"/>
      <c r="J1597" s="87"/>
      <c r="M1597" s="87"/>
      <c r="N1597" s="87"/>
      <c r="O1597" s="87"/>
    </row>
    <row r="1598" spans="3:15" x14ac:dyDescent="0.25">
      <c r="C1598" s="87"/>
      <c r="D1598" s="87"/>
      <c r="E1598" s="87"/>
      <c r="F1598" s="87"/>
      <c r="J1598" s="87"/>
      <c r="M1598" s="87"/>
      <c r="N1598" s="87"/>
      <c r="O1598" s="87"/>
    </row>
    <row r="1599" spans="3:15" x14ac:dyDescent="0.25">
      <c r="C1599" s="87"/>
      <c r="D1599" s="87"/>
      <c r="E1599" s="87"/>
      <c r="F1599" s="87"/>
      <c r="J1599" s="87"/>
      <c r="M1599" s="87"/>
      <c r="N1599" s="87"/>
      <c r="O1599" s="87"/>
    </row>
    <row r="1600" spans="3:15" x14ac:dyDescent="0.25">
      <c r="C1600" s="87"/>
      <c r="D1600" s="87"/>
      <c r="E1600" s="87"/>
      <c r="F1600" s="87"/>
      <c r="J1600" s="87"/>
      <c r="M1600" s="87"/>
      <c r="N1600" s="87"/>
      <c r="O1600" s="87"/>
    </row>
    <row r="1601" spans="3:15" x14ac:dyDescent="0.25">
      <c r="C1601" s="87"/>
      <c r="D1601" s="87"/>
      <c r="E1601" s="87"/>
      <c r="F1601" s="87"/>
      <c r="J1601" s="87"/>
      <c r="M1601" s="87"/>
      <c r="N1601" s="87"/>
      <c r="O1601" s="87"/>
    </row>
    <row r="1602" spans="3:15" x14ac:dyDescent="0.25">
      <c r="C1602" s="87"/>
      <c r="D1602" s="87"/>
      <c r="E1602" s="87"/>
      <c r="F1602" s="87"/>
      <c r="J1602" s="87"/>
      <c r="M1602" s="87"/>
      <c r="N1602" s="87"/>
      <c r="O1602" s="87"/>
    </row>
    <row r="1603" spans="3:15" x14ac:dyDescent="0.25">
      <c r="C1603" s="87"/>
      <c r="D1603" s="87"/>
      <c r="E1603" s="87"/>
      <c r="F1603" s="87"/>
      <c r="J1603" s="87"/>
      <c r="M1603" s="87"/>
      <c r="N1603" s="87"/>
      <c r="O1603" s="87"/>
    </row>
    <row r="1604" spans="3:15" x14ac:dyDescent="0.25">
      <c r="C1604" s="87"/>
      <c r="D1604" s="87"/>
      <c r="E1604" s="87"/>
      <c r="F1604" s="87"/>
      <c r="J1604" s="87"/>
      <c r="M1604" s="87"/>
      <c r="N1604" s="87"/>
      <c r="O1604" s="87"/>
    </row>
    <row r="1605" spans="3:15" x14ac:dyDescent="0.25">
      <c r="C1605" s="87"/>
      <c r="D1605" s="87"/>
      <c r="E1605" s="87"/>
      <c r="F1605" s="87"/>
      <c r="J1605" s="87"/>
      <c r="M1605" s="87"/>
      <c r="N1605" s="87"/>
      <c r="O1605" s="87"/>
    </row>
    <row r="1606" spans="3:15" x14ac:dyDescent="0.25">
      <c r="C1606" s="87"/>
      <c r="D1606" s="87"/>
      <c r="E1606" s="87"/>
      <c r="F1606" s="87"/>
      <c r="J1606" s="87"/>
      <c r="M1606" s="87"/>
      <c r="N1606" s="87"/>
      <c r="O1606" s="87"/>
    </row>
    <row r="1607" spans="3:15" x14ac:dyDescent="0.25">
      <c r="C1607" s="87"/>
      <c r="D1607" s="87"/>
      <c r="E1607" s="87"/>
      <c r="F1607" s="87"/>
      <c r="J1607" s="87"/>
      <c r="M1607" s="87"/>
      <c r="N1607" s="87"/>
      <c r="O1607" s="87"/>
    </row>
    <row r="1608" spans="3:15" x14ac:dyDescent="0.25">
      <c r="C1608" s="87"/>
      <c r="D1608" s="87"/>
      <c r="E1608" s="87"/>
      <c r="F1608" s="87"/>
      <c r="J1608" s="87"/>
      <c r="M1608" s="87"/>
      <c r="N1608" s="87"/>
      <c r="O1608" s="87"/>
    </row>
    <row r="1609" spans="3:15" x14ac:dyDescent="0.25">
      <c r="C1609" s="87"/>
      <c r="D1609" s="87"/>
      <c r="E1609" s="87"/>
      <c r="F1609" s="87"/>
      <c r="J1609" s="87"/>
      <c r="M1609" s="87"/>
      <c r="N1609" s="87"/>
      <c r="O1609" s="87"/>
    </row>
    <row r="1610" spans="3:15" x14ac:dyDescent="0.25">
      <c r="C1610" s="87"/>
      <c r="D1610" s="87"/>
      <c r="E1610" s="87"/>
      <c r="F1610" s="87"/>
      <c r="J1610" s="87"/>
      <c r="M1610" s="87"/>
      <c r="N1610" s="87"/>
      <c r="O1610" s="87"/>
    </row>
    <row r="1611" spans="3:15" x14ac:dyDescent="0.25">
      <c r="C1611" s="87"/>
      <c r="D1611" s="87"/>
      <c r="E1611" s="87"/>
      <c r="F1611" s="87"/>
      <c r="J1611" s="87"/>
      <c r="M1611" s="87"/>
      <c r="N1611" s="87"/>
      <c r="O1611" s="87"/>
    </row>
    <row r="1612" spans="3:15" x14ac:dyDescent="0.25">
      <c r="C1612" s="87"/>
      <c r="D1612" s="87"/>
      <c r="E1612" s="87"/>
      <c r="F1612" s="87"/>
      <c r="J1612" s="87"/>
      <c r="M1612" s="87"/>
      <c r="N1612" s="87"/>
      <c r="O1612" s="87"/>
    </row>
    <row r="1613" spans="3:15" x14ac:dyDescent="0.25">
      <c r="C1613" s="87"/>
      <c r="D1613" s="87"/>
      <c r="E1613" s="87"/>
      <c r="F1613" s="87"/>
      <c r="J1613" s="87"/>
      <c r="M1613" s="87"/>
      <c r="N1613" s="87"/>
      <c r="O1613" s="87"/>
    </row>
    <row r="1614" spans="3:15" x14ac:dyDescent="0.25">
      <c r="C1614" s="87"/>
      <c r="D1614" s="87"/>
      <c r="E1614" s="87"/>
      <c r="F1614" s="87"/>
      <c r="J1614" s="87"/>
      <c r="M1614" s="87"/>
      <c r="N1614" s="87"/>
      <c r="O1614" s="87"/>
    </row>
    <row r="1615" spans="3:15" x14ac:dyDescent="0.25">
      <c r="C1615" s="87"/>
      <c r="D1615" s="87"/>
      <c r="E1615" s="87"/>
      <c r="F1615" s="87"/>
      <c r="J1615" s="87"/>
      <c r="M1615" s="87"/>
      <c r="N1615" s="87"/>
      <c r="O1615" s="87"/>
    </row>
    <row r="1616" spans="3:15" x14ac:dyDescent="0.25">
      <c r="C1616" s="87"/>
      <c r="D1616" s="87"/>
      <c r="E1616" s="87"/>
      <c r="F1616" s="87"/>
      <c r="J1616" s="87"/>
      <c r="M1616" s="87"/>
      <c r="N1616" s="87"/>
      <c r="O1616" s="87"/>
    </row>
    <row r="1617" spans="3:15" x14ac:dyDescent="0.25">
      <c r="C1617" s="87"/>
      <c r="D1617" s="87"/>
      <c r="E1617" s="87"/>
      <c r="F1617" s="87"/>
      <c r="J1617" s="87"/>
      <c r="M1617" s="87"/>
      <c r="N1617" s="87"/>
      <c r="O1617" s="87"/>
    </row>
    <row r="1618" spans="3:15" x14ac:dyDescent="0.25">
      <c r="C1618" s="87"/>
      <c r="D1618" s="87"/>
      <c r="E1618" s="87"/>
      <c r="F1618" s="87"/>
      <c r="J1618" s="87"/>
      <c r="M1618" s="87"/>
      <c r="N1618" s="87"/>
      <c r="O1618" s="87"/>
    </row>
    <row r="1619" spans="3:15" x14ac:dyDescent="0.25">
      <c r="C1619" s="87"/>
      <c r="D1619" s="87"/>
      <c r="E1619" s="87"/>
      <c r="F1619" s="87"/>
      <c r="J1619" s="87"/>
      <c r="M1619" s="87"/>
      <c r="N1619" s="87"/>
      <c r="O1619" s="87"/>
    </row>
    <row r="1620" spans="3:15" x14ac:dyDescent="0.25">
      <c r="C1620" s="87"/>
      <c r="D1620" s="87"/>
      <c r="E1620" s="87"/>
      <c r="F1620" s="87"/>
      <c r="J1620" s="87"/>
      <c r="M1620" s="87"/>
      <c r="N1620" s="87"/>
      <c r="O1620" s="87"/>
    </row>
    <row r="1621" spans="3:15" x14ac:dyDescent="0.25">
      <c r="C1621" s="87"/>
      <c r="D1621" s="87"/>
      <c r="E1621" s="87"/>
      <c r="F1621" s="87"/>
      <c r="J1621" s="87"/>
      <c r="M1621" s="87"/>
      <c r="N1621" s="87"/>
      <c r="O1621" s="87"/>
    </row>
    <row r="1622" spans="3:15" x14ac:dyDescent="0.25">
      <c r="C1622" s="87"/>
      <c r="D1622" s="87"/>
      <c r="E1622" s="87"/>
      <c r="F1622" s="87"/>
      <c r="J1622" s="87"/>
      <c r="M1622" s="87"/>
      <c r="N1622" s="87"/>
      <c r="O1622" s="87"/>
    </row>
    <row r="1623" spans="3:15" x14ac:dyDescent="0.25">
      <c r="C1623" s="87"/>
      <c r="D1623" s="87"/>
      <c r="E1623" s="87"/>
      <c r="F1623" s="87"/>
      <c r="J1623" s="87"/>
      <c r="M1623" s="87"/>
      <c r="N1623" s="87"/>
      <c r="O1623" s="87"/>
    </row>
    <row r="1624" spans="3:15" x14ac:dyDescent="0.25">
      <c r="C1624" s="87"/>
      <c r="D1624" s="87"/>
      <c r="E1624" s="87"/>
      <c r="F1624" s="87"/>
      <c r="J1624" s="87"/>
      <c r="M1624" s="87"/>
      <c r="N1624" s="87"/>
      <c r="O1624" s="87"/>
    </row>
    <row r="1625" spans="3:15" x14ac:dyDescent="0.25">
      <c r="C1625" s="87"/>
      <c r="D1625" s="87"/>
      <c r="E1625" s="87"/>
      <c r="F1625" s="87"/>
      <c r="J1625" s="87"/>
      <c r="M1625" s="87"/>
      <c r="N1625" s="87"/>
      <c r="O1625" s="87"/>
    </row>
    <row r="1626" spans="3:15" x14ac:dyDescent="0.25">
      <c r="C1626" s="87"/>
      <c r="D1626" s="87"/>
      <c r="E1626" s="87"/>
      <c r="F1626" s="87"/>
      <c r="J1626" s="87"/>
      <c r="M1626" s="87"/>
      <c r="N1626" s="87"/>
      <c r="O1626" s="87"/>
    </row>
    <row r="1627" spans="3:15" x14ac:dyDescent="0.25">
      <c r="C1627" s="87"/>
      <c r="D1627" s="87"/>
      <c r="E1627" s="87"/>
      <c r="F1627" s="87"/>
      <c r="J1627" s="87"/>
      <c r="M1627" s="87"/>
      <c r="N1627" s="87"/>
      <c r="O1627" s="87"/>
    </row>
    <row r="1628" spans="3:15" x14ac:dyDescent="0.25">
      <c r="C1628" s="87"/>
      <c r="D1628" s="87"/>
      <c r="E1628" s="87"/>
      <c r="F1628" s="87"/>
      <c r="J1628" s="87"/>
      <c r="M1628" s="87"/>
      <c r="N1628" s="87"/>
      <c r="O1628" s="87"/>
    </row>
    <row r="1629" spans="3:15" x14ac:dyDescent="0.25">
      <c r="C1629" s="87"/>
      <c r="D1629" s="87"/>
      <c r="E1629" s="87"/>
      <c r="F1629" s="87"/>
      <c r="J1629" s="87"/>
      <c r="M1629" s="87"/>
      <c r="N1629" s="87"/>
      <c r="O1629" s="87"/>
    </row>
    <row r="1630" spans="3:15" x14ac:dyDescent="0.25">
      <c r="C1630" s="87"/>
      <c r="D1630" s="87"/>
      <c r="E1630" s="87"/>
      <c r="F1630" s="87"/>
      <c r="J1630" s="87"/>
      <c r="M1630" s="87"/>
      <c r="N1630" s="87"/>
      <c r="O1630" s="87"/>
    </row>
    <row r="1631" spans="3:15" x14ac:dyDescent="0.25">
      <c r="C1631" s="87"/>
      <c r="D1631" s="87"/>
      <c r="E1631" s="87"/>
      <c r="F1631" s="87"/>
      <c r="J1631" s="87"/>
      <c r="M1631" s="87"/>
      <c r="N1631" s="87"/>
      <c r="O1631" s="87"/>
    </row>
    <row r="1632" spans="3:15" x14ac:dyDescent="0.25">
      <c r="C1632" s="87"/>
      <c r="D1632" s="87"/>
      <c r="E1632" s="87"/>
      <c r="F1632" s="87"/>
      <c r="J1632" s="87"/>
      <c r="M1632" s="87"/>
      <c r="N1632" s="87"/>
      <c r="O1632" s="87"/>
    </row>
    <row r="1633" spans="3:15" x14ac:dyDescent="0.25">
      <c r="C1633" s="87"/>
      <c r="D1633" s="87"/>
      <c r="E1633" s="87"/>
      <c r="F1633" s="87"/>
      <c r="J1633" s="87"/>
      <c r="M1633" s="87"/>
      <c r="N1633" s="87"/>
      <c r="O1633" s="87"/>
    </row>
    <row r="1634" spans="3:15" x14ac:dyDescent="0.25">
      <c r="C1634" s="87"/>
      <c r="D1634" s="87"/>
      <c r="E1634" s="87"/>
      <c r="F1634" s="87"/>
      <c r="J1634" s="87"/>
      <c r="M1634" s="87"/>
      <c r="N1634" s="87"/>
      <c r="O1634" s="87"/>
    </row>
    <row r="1635" spans="3:15" x14ac:dyDescent="0.25">
      <c r="C1635" s="87"/>
      <c r="D1635" s="87"/>
      <c r="E1635" s="87"/>
      <c r="F1635" s="87"/>
      <c r="J1635" s="87"/>
      <c r="M1635" s="87"/>
      <c r="N1635" s="87"/>
      <c r="O1635" s="87"/>
    </row>
    <row r="1636" spans="3:15" x14ac:dyDescent="0.25">
      <c r="C1636" s="87"/>
      <c r="D1636" s="87"/>
      <c r="E1636" s="87"/>
      <c r="F1636" s="87"/>
      <c r="J1636" s="87"/>
      <c r="M1636" s="87"/>
      <c r="N1636" s="87"/>
      <c r="O1636" s="87"/>
    </row>
    <row r="1637" spans="3:15" x14ac:dyDescent="0.25">
      <c r="C1637" s="87"/>
      <c r="D1637" s="87"/>
      <c r="E1637" s="87"/>
      <c r="F1637" s="87"/>
      <c r="J1637" s="87"/>
      <c r="M1637" s="87"/>
      <c r="N1637" s="87"/>
      <c r="O1637" s="87"/>
    </row>
    <row r="1638" spans="3:15" x14ac:dyDescent="0.25">
      <c r="C1638" s="87"/>
      <c r="D1638" s="87"/>
      <c r="E1638" s="87"/>
      <c r="F1638" s="87"/>
      <c r="J1638" s="87"/>
      <c r="M1638" s="87"/>
      <c r="N1638" s="87"/>
      <c r="O1638" s="87"/>
    </row>
    <row r="1639" spans="3:15" x14ac:dyDescent="0.25">
      <c r="C1639" s="87"/>
      <c r="D1639" s="87"/>
      <c r="E1639" s="87"/>
      <c r="F1639" s="87"/>
      <c r="J1639" s="87"/>
      <c r="M1639" s="87"/>
      <c r="N1639" s="87"/>
      <c r="O1639" s="87"/>
    </row>
    <row r="1640" spans="3:15" x14ac:dyDescent="0.25">
      <c r="C1640" s="87"/>
      <c r="D1640" s="87"/>
      <c r="E1640" s="87"/>
      <c r="F1640" s="87"/>
      <c r="J1640" s="87"/>
      <c r="M1640" s="87"/>
      <c r="N1640" s="87"/>
      <c r="O1640" s="87"/>
    </row>
    <row r="1641" spans="3:15" x14ac:dyDescent="0.25">
      <c r="C1641" s="87"/>
      <c r="D1641" s="87"/>
      <c r="E1641" s="87"/>
      <c r="F1641" s="87"/>
      <c r="J1641" s="87"/>
      <c r="M1641" s="87"/>
      <c r="N1641" s="87"/>
      <c r="O1641" s="87"/>
    </row>
    <row r="1642" spans="3:15" x14ac:dyDescent="0.25">
      <c r="C1642" s="87"/>
      <c r="D1642" s="87"/>
      <c r="E1642" s="87"/>
      <c r="F1642" s="87"/>
      <c r="J1642" s="87"/>
      <c r="M1642" s="87"/>
      <c r="N1642" s="87"/>
      <c r="O1642" s="87"/>
    </row>
    <row r="1643" spans="3:15" x14ac:dyDescent="0.25">
      <c r="C1643" s="87"/>
      <c r="D1643" s="87"/>
      <c r="E1643" s="87"/>
      <c r="F1643" s="87"/>
      <c r="J1643" s="87"/>
      <c r="M1643" s="87"/>
      <c r="N1643" s="87"/>
      <c r="O1643" s="87"/>
    </row>
    <row r="1644" spans="3:15" x14ac:dyDescent="0.25">
      <c r="C1644" s="87"/>
      <c r="D1644" s="87"/>
      <c r="E1644" s="87"/>
      <c r="F1644" s="87"/>
      <c r="J1644" s="87"/>
      <c r="M1644" s="87"/>
      <c r="N1644" s="87"/>
      <c r="O1644" s="87"/>
    </row>
    <row r="1645" spans="3:15" x14ac:dyDescent="0.25">
      <c r="C1645" s="87"/>
      <c r="D1645" s="87"/>
      <c r="E1645" s="87"/>
      <c r="F1645" s="87"/>
      <c r="J1645" s="87"/>
      <c r="M1645" s="87"/>
      <c r="N1645" s="87"/>
      <c r="O1645" s="87"/>
    </row>
    <row r="1646" spans="3:15" x14ac:dyDescent="0.25">
      <c r="C1646" s="87"/>
      <c r="D1646" s="87"/>
      <c r="E1646" s="87"/>
      <c r="F1646" s="87"/>
      <c r="J1646" s="87"/>
      <c r="M1646" s="87"/>
      <c r="N1646" s="87"/>
      <c r="O1646" s="87"/>
    </row>
    <row r="1647" spans="3:15" x14ac:dyDescent="0.25">
      <c r="C1647" s="87"/>
      <c r="D1647" s="87"/>
      <c r="E1647" s="87"/>
      <c r="F1647" s="87"/>
      <c r="J1647" s="87"/>
      <c r="M1647" s="87"/>
      <c r="N1647" s="87"/>
      <c r="O1647" s="87"/>
    </row>
    <row r="1648" spans="3:15" x14ac:dyDescent="0.25">
      <c r="C1648" s="87"/>
      <c r="D1648" s="87"/>
      <c r="E1648" s="87"/>
      <c r="F1648" s="87"/>
      <c r="J1648" s="87"/>
      <c r="M1648" s="87"/>
      <c r="N1648" s="87"/>
      <c r="O1648" s="87"/>
    </row>
    <row r="1649" spans="3:15" x14ac:dyDescent="0.25">
      <c r="C1649" s="87"/>
      <c r="D1649" s="87"/>
      <c r="E1649" s="87"/>
      <c r="F1649" s="87"/>
      <c r="J1649" s="87"/>
      <c r="M1649" s="87"/>
      <c r="N1649" s="87"/>
      <c r="O1649" s="87"/>
    </row>
    <row r="1650" spans="3:15" x14ac:dyDescent="0.25">
      <c r="C1650" s="87"/>
      <c r="D1650" s="87"/>
      <c r="E1650" s="87"/>
      <c r="F1650" s="87"/>
      <c r="J1650" s="87"/>
      <c r="M1650" s="87"/>
      <c r="N1650" s="87"/>
      <c r="O1650" s="87"/>
    </row>
    <row r="1651" spans="3:15" x14ac:dyDescent="0.25">
      <c r="C1651" s="87"/>
      <c r="D1651" s="87"/>
      <c r="E1651" s="87"/>
      <c r="F1651" s="87"/>
      <c r="J1651" s="87"/>
      <c r="M1651" s="87"/>
      <c r="N1651" s="87"/>
      <c r="O1651" s="87"/>
    </row>
    <row r="1652" spans="3:15" x14ac:dyDescent="0.25">
      <c r="C1652" s="87"/>
      <c r="D1652" s="87"/>
      <c r="E1652" s="87"/>
      <c r="F1652" s="87"/>
      <c r="J1652" s="87"/>
      <c r="M1652" s="87"/>
      <c r="N1652" s="87"/>
      <c r="O1652" s="87"/>
    </row>
    <row r="1653" spans="3:15" x14ac:dyDescent="0.25">
      <c r="C1653" s="87"/>
      <c r="D1653" s="87"/>
      <c r="E1653" s="87"/>
      <c r="F1653" s="87"/>
      <c r="J1653" s="87"/>
      <c r="M1653" s="87"/>
      <c r="N1653" s="87"/>
      <c r="O1653" s="87"/>
    </row>
    <row r="1654" spans="3:15" x14ac:dyDescent="0.25">
      <c r="C1654" s="87"/>
      <c r="D1654" s="87"/>
      <c r="E1654" s="87"/>
      <c r="F1654" s="87"/>
      <c r="J1654" s="87"/>
      <c r="M1654" s="87"/>
      <c r="N1654" s="87"/>
      <c r="O1654" s="87"/>
    </row>
    <row r="1655" spans="3:15" x14ac:dyDescent="0.25">
      <c r="C1655" s="87"/>
      <c r="D1655" s="87"/>
      <c r="E1655" s="87"/>
      <c r="F1655" s="87"/>
      <c r="J1655" s="87"/>
      <c r="M1655" s="87"/>
      <c r="N1655" s="87"/>
      <c r="O1655" s="87"/>
    </row>
    <row r="1656" spans="3:15" x14ac:dyDescent="0.25">
      <c r="C1656" s="87"/>
      <c r="D1656" s="87"/>
      <c r="E1656" s="87"/>
      <c r="F1656" s="87"/>
      <c r="J1656" s="87"/>
      <c r="M1656" s="87"/>
      <c r="N1656" s="87"/>
      <c r="O1656" s="87"/>
    </row>
    <row r="1657" spans="3:15" x14ac:dyDescent="0.25">
      <c r="C1657" s="87"/>
      <c r="D1657" s="87"/>
      <c r="E1657" s="87"/>
      <c r="F1657" s="87"/>
      <c r="J1657" s="87"/>
      <c r="M1657" s="87"/>
      <c r="N1657" s="87"/>
      <c r="O1657" s="87"/>
    </row>
    <row r="1658" spans="3:15" x14ac:dyDescent="0.25">
      <c r="C1658" s="87"/>
      <c r="D1658" s="87"/>
      <c r="E1658" s="87"/>
      <c r="F1658" s="87"/>
      <c r="J1658" s="87"/>
      <c r="M1658" s="87"/>
      <c r="N1658" s="87"/>
      <c r="O1658" s="87"/>
    </row>
    <row r="1659" spans="3:15" x14ac:dyDescent="0.25">
      <c r="C1659" s="87"/>
      <c r="D1659" s="87"/>
      <c r="E1659" s="87"/>
      <c r="F1659" s="87"/>
      <c r="J1659" s="87"/>
      <c r="M1659" s="87"/>
      <c r="N1659" s="87"/>
      <c r="O1659" s="87"/>
    </row>
    <row r="1660" spans="3:15" x14ac:dyDescent="0.25">
      <c r="C1660" s="87"/>
      <c r="D1660" s="87"/>
      <c r="E1660" s="87"/>
      <c r="F1660" s="87"/>
      <c r="J1660" s="87"/>
      <c r="M1660" s="87"/>
      <c r="N1660" s="87"/>
      <c r="O1660" s="87"/>
    </row>
    <row r="1661" spans="3:15" x14ac:dyDescent="0.25">
      <c r="C1661" s="87"/>
      <c r="D1661" s="87"/>
      <c r="E1661" s="87"/>
      <c r="F1661" s="87"/>
      <c r="J1661" s="87"/>
      <c r="M1661" s="87"/>
      <c r="N1661" s="87"/>
      <c r="O1661" s="87"/>
    </row>
    <row r="1662" spans="3:15" x14ac:dyDescent="0.25">
      <c r="C1662" s="87"/>
      <c r="D1662" s="87"/>
      <c r="E1662" s="87"/>
      <c r="F1662" s="87"/>
      <c r="J1662" s="87"/>
      <c r="M1662" s="87"/>
      <c r="N1662" s="87"/>
      <c r="O1662" s="87"/>
    </row>
    <row r="1663" spans="3:15" x14ac:dyDescent="0.25">
      <c r="C1663" s="87"/>
      <c r="D1663" s="87"/>
      <c r="E1663" s="87"/>
      <c r="F1663" s="87"/>
      <c r="J1663" s="87"/>
      <c r="M1663" s="87"/>
      <c r="N1663" s="87"/>
      <c r="O1663" s="87"/>
    </row>
    <row r="1664" spans="3:15" x14ac:dyDescent="0.25">
      <c r="C1664" s="87"/>
      <c r="D1664" s="87"/>
      <c r="E1664" s="87"/>
      <c r="F1664" s="87"/>
      <c r="J1664" s="87"/>
      <c r="M1664" s="87"/>
      <c r="N1664" s="87"/>
      <c r="O1664" s="87"/>
    </row>
    <row r="1665" spans="3:15" x14ac:dyDescent="0.25">
      <c r="C1665" s="87"/>
      <c r="D1665" s="87"/>
      <c r="E1665" s="87"/>
      <c r="F1665" s="87"/>
      <c r="J1665" s="87"/>
      <c r="M1665" s="87"/>
      <c r="N1665" s="87"/>
      <c r="O1665" s="87"/>
    </row>
    <row r="1666" spans="3:15" x14ac:dyDescent="0.25">
      <c r="C1666" s="87"/>
      <c r="D1666" s="87"/>
      <c r="E1666" s="87"/>
      <c r="F1666" s="87"/>
      <c r="J1666" s="87"/>
      <c r="M1666" s="87"/>
      <c r="N1666" s="87"/>
      <c r="O1666" s="87"/>
    </row>
    <row r="1667" spans="3:15" x14ac:dyDescent="0.25">
      <c r="C1667" s="87"/>
      <c r="D1667" s="87"/>
      <c r="E1667" s="87"/>
      <c r="F1667" s="87"/>
      <c r="J1667" s="87"/>
      <c r="M1667" s="87"/>
      <c r="N1667" s="87"/>
      <c r="O1667" s="87"/>
    </row>
    <row r="1668" spans="3:15" x14ac:dyDescent="0.25">
      <c r="C1668" s="87"/>
      <c r="D1668" s="87"/>
      <c r="E1668" s="87"/>
      <c r="F1668" s="87"/>
      <c r="J1668" s="87"/>
      <c r="M1668" s="87"/>
      <c r="N1668" s="87"/>
      <c r="O1668" s="87"/>
    </row>
    <row r="1669" spans="3:15" x14ac:dyDescent="0.25">
      <c r="C1669" s="87"/>
      <c r="D1669" s="87"/>
      <c r="E1669" s="87"/>
      <c r="F1669" s="87"/>
      <c r="J1669" s="87"/>
      <c r="M1669" s="87"/>
      <c r="N1669" s="87"/>
      <c r="O1669" s="87"/>
    </row>
    <row r="1670" spans="3:15" x14ac:dyDescent="0.25">
      <c r="C1670" s="87"/>
      <c r="D1670" s="87"/>
      <c r="E1670" s="87"/>
      <c r="F1670" s="87"/>
      <c r="J1670" s="87"/>
      <c r="M1670" s="87"/>
      <c r="N1670" s="87"/>
      <c r="O1670" s="87"/>
    </row>
    <row r="1671" spans="3:15" x14ac:dyDescent="0.25">
      <c r="C1671" s="87"/>
      <c r="D1671" s="87"/>
      <c r="E1671" s="87"/>
      <c r="F1671" s="87"/>
      <c r="J1671" s="87"/>
      <c r="M1671" s="87"/>
      <c r="N1671" s="87"/>
      <c r="O1671" s="87"/>
    </row>
    <row r="1672" spans="3:15" x14ac:dyDescent="0.25">
      <c r="C1672" s="87"/>
      <c r="D1672" s="87"/>
      <c r="E1672" s="87"/>
      <c r="F1672" s="87"/>
      <c r="J1672" s="87"/>
      <c r="M1672" s="87"/>
      <c r="N1672" s="87"/>
      <c r="O1672" s="87"/>
    </row>
    <row r="1673" spans="3:15" x14ac:dyDescent="0.25">
      <c r="C1673" s="87"/>
      <c r="D1673" s="87"/>
      <c r="E1673" s="87"/>
      <c r="F1673" s="87"/>
      <c r="J1673" s="87"/>
      <c r="M1673" s="87"/>
      <c r="N1673" s="87"/>
      <c r="O1673" s="87"/>
    </row>
    <row r="1674" spans="3:15" x14ac:dyDescent="0.25">
      <c r="C1674" s="87"/>
      <c r="D1674" s="87"/>
      <c r="E1674" s="87"/>
      <c r="F1674" s="87"/>
      <c r="J1674" s="87"/>
      <c r="M1674" s="87"/>
      <c r="N1674" s="87"/>
      <c r="O1674" s="87"/>
    </row>
    <row r="1675" spans="3:15" x14ac:dyDescent="0.25">
      <c r="C1675" s="87"/>
      <c r="D1675" s="87"/>
      <c r="E1675" s="87"/>
      <c r="F1675" s="87"/>
      <c r="J1675" s="87"/>
      <c r="M1675" s="87"/>
      <c r="N1675" s="87"/>
      <c r="O1675" s="87"/>
    </row>
    <row r="1676" spans="3:15" x14ac:dyDescent="0.25">
      <c r="C1676" s="87"/>
      <c r="D1676" s="87"/>
      <c r="E1676" s="87"/>
      <c r="F1676" s="87"/>
      <c r="J1676" s="87"/>
      <c r="M1676" s="87"/>
      <c r="N1676" s="87"/>
      <c r="O1676" s="87"/>
    </row>
    <row r="1677" spans="3:15" x14ac:dyDescent="0.25">
      <c r="C1677" s="87"/>
      <c r="D1677" s="87"/>
      <c r="E1677" s="87"/>
      <c r="F1677" s="87"/>
      <c r="J1677" s="87"/>
      <c r="M1677" s="87"/>
      <c r="N1677" s="87"/>
      <c r="O1677" s="87"/>
    </row>
    <row r="1678" spans="3:15" x14ac:dyDescent="0.25">
      <c r="C1678" s="87"/>
      <c r="D1678" s="87"/>
      <c r="E1678" s="87"/>
      <c r="F1678" s="87"/>
      <c r="J1678" s="87"/>
      <c r="M1678" s="87"/>
      <c r="N1678" s="87"/>
      <c r="O1678" s="87"/>
    </row>
    <row r="1679" spans="3:15" x14ac:dyDescent="0.25">
      <c r="C1679" s="87"/>
      <c r="D1679" s="87"/>
      <c r="E1679" s="87"/>
      <c r="F1679" s="87"/>
      <c r="J1679" s="87"/>
      <c r="M1679" s="87"/>
      <c r="N1679" s="87"/>
      <c r="O1679" s="87"/>
    </row>
    <row r="1680" spans="3:15" x14ac:dyDescent="0.25">
      <c r="C1680" s="87"/>
      <c r="D1680" s="87"/>
      <c r="E1680" s="87"/>
      <c r="F1680" s="87"/>
      <c r="J1680" s="87"/>
      <c r="M1680" s="87"/>
      <c r="N1680" s="87"/>
      <c r="O1680" s="87"/>
    </row>
    <row r="1681" spans="3:15" x14ac:dyDescent="0.25">
      <c r="C1681" s="87"/>
      <c r="D1681" s="87"/>
      <c r="E1681" s="87"/>
      <c r="F1681" s="87"/>
      <c r="J1681" s="87"/>
      <c r="M1681" s="87"/>
      <c r="N1681" s="87"/>
      <c r="O1681" s="87"/>
    </row>
    <row r="1682" spans="3:15" x14ac:dyDescent="0.25">
      <c r="C1682" s="87"/>
      <c r="D1682" s="87"/>
      <c r="E1682" s="87"/>
      <c r="F1682" s="87"/>
      <c r="J1682" s="87"/>
      <c r="M1682" s="87"/>
      <c r="N1682" s="87"/>
      <c r="O1682" s="87"/>
    </row>
    <row r="1683" spans="3:15" x14ac:dyDescent="0.25">
      <c r="C1683" s="87"/>
      <c r="D1683" s="87"/>
      <c r="E1683" s="87"/>
      <c r="F1683" s="87"/>
      <c r="J1683" s="87"/>
      <c r="M1683" s="87"/>
      <c r="N1683" s="87"/>
      <c r="O1683" s="87"/>
    </row>
    <row r="1684" spans="3:15" x14ac:dyDescent="0.25">
      <c r="C1684" s="87"/>
      <c r="D1684" s="87"/>
      <c r="E1684" s="87"/>
      <c r="F1684" s="87"/>
      <c r="J1684" s="87"/>
      <c r="M1684" s="87"/>
      <c r="N1684" s="87"/>
      <c r="O1684" s="87"/>
    </row>
    <row r="1685" spans="3:15" x14ac:dyDescent="0.25">
      <c r="C1685" s="87"/>
      <c r="D1685" s="87"/>
      <c r="E1685" s="87"/>
      <c r="F1685" s="87"/>
      <c r="J1685" s="87"/>
      <c r="M1685" s="87"/>
      <c r="N1685" s="87"/>
      <c r="O1685" s="87"/>
    </row>
    <row r="1686" spans="3:15" x14ac:dyDescent="0.25">
      <c r="C1686" s="87"/>
      <c r="D1686" s="87"/>
      <c r="E1686" s="87"/>
      <c r="F1686" s="87"/>
      <c r="J1686" s="87"/>
      <c r="M1686" s="87"/>
      <c r="N1686" s="87"/>
      <c r="O1686" s="87"/>
    </row>
    <row r="1687" spans="3:15" x14ac:dyDescent="0.25">
      <c r="C1687" s="87"/>
      <c r="D1687" s="87"/>
      <c r="E1687" s="87"/>
      <c r="F1687" s="87"/>
      <c r="J1687" s="87"/>
      <c r="M1687" s="87"/>
      <c r="N1687" s="87"/>
      <c r="O1687" s="87"/>
    </row>
    <row r="1688" spans="3:15" x14ac:dyDescent="0.25">
      <c r="C1688" s="87"/>
      <c r="D1688" s="87"/>
      <c r="E1688" s="87"/>
      <c r="F1688" s="87"/>
      <c r="J1688" s="87"/>
      <c r="M1688" s="87"/>
      <c r="N1688" s="87"/>
      <c r="O1688" s="87"/>
    </row>
    <row r="1689" spans="3:15" x14ac:dyDescent="0.25">
      <c r="C1689" s="87"/>
      <c r="D1689" s="87"/>
      <c r="E1689" s="87"/>
      <c r="F1689" s="87"/>
      <c r="J1689" s="87"/>
      <c r="M1689" s="87"/>
      <c r="N1689" s="87"/>
      <c r="O1689" s="87"/>
    </row>
    <row r="1690" spans="3:15" x14ac:dyDescent="0.25">
      <c r="C1690" s="87"/>
      <c r="D1690" s="87"/>
      <c r="E1690" s="87"/>
      <c r="F1690" s="87"/>
      <c r="J1690" s="87"/>
      <c r="M1690" s="87"/>
      <c r="N1690" s="87"/>
      <c r="O1690" s="87"/>
    </row>
    <row r="1691" spans="3:15" x14ac:dyDescent="0.25">
      <c r="C1691" s="87"/>
      <c r="D1691" s="87"/>
      <c r="E1691" s="87"/>
      <c r="F1691" s="87"/>
      <c r="J1691" s="87"/>
      <c r="M1691" s="87"/>
      <c r="N1691" s="87"/>
      <c r="O1691" s="87"/>
    </row>
    <row r="1692" spans="3:15" x14ac:dyDescent="0.25">
      <c r="C1692" s="87"/>
      <c r="D1692" s="87"/>
      <c r="E1692" s="87"/>
      <c r="F1692" s="87"/>
      <c r="J1692" s="87"/>
      <c r="M1692" s="87"/>
      <c r="N1692" s="87"/>
      <c r="O1692" s="87"/>
    </row>
    <row r="1693" spans="3:15" x14ac:dyDescent="0.25">
      <c r="C1693" s="87"/>
      <c r="D1693" s="87"/>
      <c r="E1693" s="87"/>
      <c r="F1693" s="87"/>
      <c r="J1693" s="87"/>
      <c r="M1693" s="87"/>
      <c r="N1693" s="87"/>
      <c r="O1693" s="87"/>
    </row>
    <row r="1694" spans="3:15" x14ac:dyDescent="0.25">
      <c r="C1694" s="87"/>
      <c r="D1694" s="87"/>
      <c r="E1694" s="87"/>
      <c r="F1694" s="87"/>
      <c r="J1694" s="87"/>
      <c r="M1694" s="87"/>
      <c r="N1694" s="87"/>
      <c r="O1694" s="87"/>
    </row>
    <row r="1695" spans="3:15" x14ac:dyDescent="0.25">
      <c r="C1695" s="87"/>
      <c r="D1695" s="87"/>
      <c r="E1695" s="87"/>
      <c r="F1695" s="87"/>
      <c r="J1695" s="87"/>
      <c r="M1695" s="87"/>
      <c r="N1695" s="87"/>
      <c r="O1695" s="87"/>
    </row>
    <row r="1696" spans="3:15" x14ac:dyDescent="0.25">
      <c r="C1696" s="87"/>
      <c r="D1696" s="87"/>
      <c r="E1696" s="87"/>
      <c r="F1696" s="87"/>
      <c r="J1696" s="87"/>
      <c r="M1696" s="87"/>
      <c r="N1696" s="87"/>
      <c r="O1696" s="87"/>
    </row>
    <row r="1697" spans="3:15" x14ac:dyDescent="0.25">
      <c r="C1697" s="87"/>
      <c r="D1697" s="87"/>
      <c r="E1697" s="87"/>
      <c r="F1697" s="87"/>
      <c r="J1697" s="87"/>
      <c r="M1697" s="87"/>
      <c r="N1697" s="87"/>
      <c r="O1697" s="87"/>
    </row>
    <row r="1698" spans="3:15" x14ac:dyDescent="0.25">
      <c r="C1698" s="87"/>
      <c r="D1698" s="87"/>
      <c r="E1698" s="87"/>
      <c r="F1698" s="87"/>
      <c r="J1698" s="87"/>
      <c r="M1698" s="87"/>
      <c r="N1698" s="87"/>
      <c r="O1698" s="87"/>
    </row>
    <row r="1699" spans="3:15" x14ac:dyDescent="0.25">
      <c r="C1699" s="87"/>
      <c r="D1699" s="87"/>
      <c r="E1699" s="87"/>
      <c r="F1699" s="87"/>
      <c r="J1699" s="87"/>
      <c r="M1699" s="87"/>
      <c r="N1699" s="87"/>
      <c r="O1699" s="87"/>
    </row>
    <row r="1700" spans="3:15" x14ac:dyDescent="0.25">
      <c r="C1700" s="87"/>
      <c r="D1700" s="87"/>
      <c r="E1700" s="87"/>
      <c r="F1700" s="87"/>
      <c r="J1700" s="87"/>
      <c r="M1700" s="87"/>
      <c r="N1700" s="87"/>
      <c r="O1700" s="87"/>
    </row>
    <row r="1701" spans="3:15" x14ac:dyDescent="0.25">
      <c r="C1701" s="87"/>
      <c r="D1701" s="87"/>
      <c r="E1701" s="87"/>
      <c r="F1701" s="87"/>
      <c r="J1701" s="87"/>
      <c r="M1701" s="87"/>
      <c r="N1701" s="87"/>
      <c r="O1701" s="87"/>
    </row>
    <row r="1702" spans="3:15" x14ac:dyDescent="0.25">
      <c r="C1702" s="87"/>
      <c r="D1702" s="87"/>
      <c r="E1702" s="87"/>
      <c r="F1702" s="87"/>
      <c r="J1702" s="87"/>
      <c r="M1702" s="87"/>
      <c r="N1702" s="87"/>
      <c r="O1702" s="87"/>
    </row>
    <row r="1703" spans="3:15" x14ac:dyDescent="0.25">
      <c r="C1703" s="87"/>
      <c r="D1703" s="87"/>
      <c r="E1703" s="87"/>
      <c r="F1703" s="87"/>
      <c r="J1703" s="87"/>
      <c r="M1703" s="87"/>
      <c r="N1703" s="87"/>
      <c r="O1703" s="87"/>
    </row>
    <row r="1704" spans="3:15" x14ac:dyDescent="0.25">
      <c r="C1704" s="87"/>
      <c r="D1704" s="87"/>
      <c r="E1704" s="87"/>
      <c r="F1704" s="87"/>
      <c r="J1704" s="87"/>
      <c r="M1704" s="87"/>
      <c r="N1704" s="87"/>
      <c r="O1704" s="87"/>
    </row>
    <row r="1705" spans="3:15" x14ac:dyDescent="0.25">
      <c r="C1705" s="87"/>
      <c r="D1705" s="87"/>
      <c r="E1705" s="87"/>
      <c r="F1705" s="87"/>
      <c r="J1705" s="87"/>
      <c r="M1705" s="87"/>
      <c r="N1705" s="87"/>
      <c r="O1705" s="87"/>
    </row>
    <row r="1706" spans="3:15" x14ac:dyDescent="0.25">
      <c r="C1706" s="87"/>
      <c r="D1706" s="87"/>
      <c r="E1706" s="87"/>
      <c r="F1706" s="87"/>
      <c r="J1706" s="87"/>
      <c r="M1706" s="87"/>
      <c r="N1706" s="87"/>
      <c r="O1706" s="87"/>
    </row>
    <row r="1707" spans="3:15" x14ac:dyDescent="0.25">
      <c r="C1707" s="87"/>
      <c r="D1707" s="87"/>
      <c r="E1707" s="87"/>
      <c r="F1707" s="87"/>
      <c r="J1707" s="87"/>
      <c r="M1707" s="87"/>
      <c r="N1707" s="87"/>
      <c r="O1707" s="87"/>
    </row>
    <row r="1708" spans="3:15" x14ac:dyDescent="0.25">
      <c r="C1708" s="87"/>
      <c r="D1708" s="87"/>
      <c r="E1708" s="87"/>
      <c r="F1708" s="87"/>
      <c r="J1708" s="87"/>
      <c r="M1708" s="87"/>
      <c r="N1708" s="87"/>
      <c r="O1708" s="87"/>
    </row>
    <row r="1709" spans="3:15" x14ac:dyDescent="0.25">
      <c r="C1709" s="87"/>
      <c r="D1709" s="87"/>
      <c r="E1709" s="87"/>
      <c r="F1709" s="87"/>
      <c r="J1709" s="87"/>
      <c r="M1709" s="87"/>
      <c r="N1709" s="87"/>
      <c r="O1709" s="87"/>
    </row>
    <row r="1710" spans="3:15" x14ac:dyDescent="0.25">
      <c r="C1710" s="87"/>
      <c r="D1710" s="87"/>
      <c r="E1710" s="87"/>
      <c r="F1710" s="87"/>
      <c r="J1710" s="87"/>
      <c r="M1710" s="87"/>
      <c r="N1710" s="87"/>
      <c r="O1710" s="87"/>
    </row>
    <row r="1711" spans="3:15" x14ac:dyDescent="0.25">
      <c r="C1711" s="87"/>
      <c r="D1711" s="87"/>
      <c r="E1711" s="87"/>
      <c r="F1711" s="87"/>
      <c r="J1711" s="87"/>
      <c r="M1711" s="87"/>
      <c r="N1711" s="87"/>
      <c r="O1711" s="87"/>
    </row>
    <row r="1712" spans="3:15" x14ac:dyDescent="0.25">
      <c r="C1712" s="87"/>
      <c r="D1712" s="87"/>
      <c r="E1712" s="87"/>
      <c r="F1712" s="87"/>
      <c r="J1712" s="87"/>
      <c r="M1712" s="87"/>
      <c r="N1712" s="87"/>
      <c r="O1712" s="87"/>
    </row>
    <row r="1713" spans="3:15" x14ac:dyDescent="0.25">
      <c r="C1713" s="87"/>
      <c r="D1713" s="87"/>
      <c r="E1713" s="87"/>
      <c r="F1713" s="87"/>
      <c r="J1713" s="87"/>
      <c r="M1713" s="87"/>
      <c r="N1713" s="87"/>
      <c r="O1713" s="87"/>
    </row>
    <row r="1714" spans="3:15" x14ac:dyDescent="0.25">
      <c r="C1714" s="87"/>
      <c r="D1714" s="87"/>
      <c r="E1714" s="87"/>
      <c r="F1714" s="87"/>
      <c r="J1714" s="87"/>
      <c r="M1714" s="87"/>
      <c r="N1714" s="87"/>
      <c r="O1714" s="87"/>
    </row>
    <row r="1715" spans="3:15" x14ac:dyDescent="0.25">
      <c r="C1715" s="87"/>
      <c r="D1715" s="87"/>
      <c r="E1715" s="87"/>
      <c r="F1715" s="87"/>
      <c r="J1715" s="87"/>
      <c r="M1715" s="87"/>
      <c r="N1715" s="87"/>
      <c r="O1715" s="87"/>
    </row>
    <row r="1716" spans="3:15" x14ac:dyDescent="0.25">
      <c r="C1716" s="87"/>
      <c r="D1716" s="87"/>
      <c r="E1716" s="87"/>
      <c r="F1716" s="87"/>
      <c r="J1716" s="87"/>
      <c r="M1716" s="87"/>
      <c r="N1716" s="87"/>
      <c r="O1716" s="87"/>
    </row>
    <row r="1717" spans="3:15" x14ac:dyDescent="0.25">
      <c r="C1717" s="87"/>
      <c r="D1717" s="87"/>
      <c r="E1717" s="87"/>
      <c r="F1717" s="87"/>
      <c r="J1717" s="87"/>
      <c r="M1717" s="87"/>
      <c r="N1717" s="87"/>
      <c r="O1717" s="87"/>
    </row>
    <row r="1718" spans="3:15" x14ac:dyDescent="0.25">
      <c r="C1718" s="87"/>
      <c r="D1718" s="87"/>
      <c r="E1718" s="87"/>
      <c r="F1718" s="87"/>
      <c r="J1718" s="87"/>
      <c r="M1718" s="87"/>
      <c r="N1718" s="87"/>
      <c r="O1718" s="87"/>
    </row>
    <row r="1719" spans="3:15" x14ac:dyDescent="0.25">
      <c r="C1719" s="87"/>
      <c r="D1719" s="87"/>
      <c r="E1719" s="87"/>
      <c r="F1719" s="87"/>
      <c r="J1719" s="87"/>
      <c r="M1719" s="87"/>
      <c r="N1719" s="87"/>
      <c r="O1719" s="87"/>
    </row>
    <row r="1720" spans="3:15" x14ac:dyDescent="0.25">
      <c r="C1720" s="87"/>
      <c r="D1720" s="87"/>
      <c r="E1720" s="87"/>
      <c r="F1720" s="87"/>
      <c r="J1720" s="87"/>
      <c r="M1720" s="87"/>
      <c r="N1720" s="87"/>
      <c r="O1720" s="87"/>
    </row>
    <row r="1721" spans="3:15" x14ac:dyDescent="0.25">
      <c r="C1721" s="87"/>
      <c r="D1721" s="87"/>
      <c r="E1721" s="87"/>
      <c r="F1721" s="87"/>
      <c r="J1721" s="87"/>
      <c r="M1721" s="87"/>
      <c r="N1721" s="87"/>
      <c r="O1721" s="87"/>
    </row>
    <row r="1722" spans="3:15" x14ac:dyDescent="0.25">
      <c r="C1722" s="87"/>
      <c r="D1722" s="87"/>
      <c r="E1722" s="87"/>
      <c r="F1722" s="87"/>
      <c r="J1722" s="87"/>
      <c r="M1722" s="87"/>
      <c r="N1722" s="87"/>
      <c r="O1722" s="87"/>
    </row>
    <row r="1723" spans="3:15" x14ac:dyDescent="0.25">
      <c r="C1723" s="87"/>
      <c r="D1723" s="87"/>
      <c r="E1723" s="87"/>
      <c r="F1723" s="87"/>
      <c r="J1723" s="87"/>
      <c r="M1723" s="87"/>
      <c r="N1723" s="87"/>
      <c r="O1723" s="87"/>
    </row>
    <row r="1724" spans="3:15" x14ac:dyDescent="0.25">
      <c r="C1724" s="87"/>
      <c r="D1724" s="87"/>
      <c r="E1724" s="87"/>
      <c r="F1724" s="87"/>
      <c r="J1724" s="87"/>
      <c r="M1724" s="87"/>
      <c r="N1724" s="87"/>
      <c r="O1724" s="87"/>
    </row>
    <row r="1725" spans="3:15" x14ac:dyDescent="0.25">
      <c r="C1725" s="87"/>
      <c r="D1725" s="87"/>
      <c r="E1725" s="87"/>
      <c r="F1725" s="87"/>
      <c r="J1725" s="87"/>
      <c r="M1725" s="87"/>
      <c r="N1725" s="87"/>
      <c r="O1725" s="87"/>
    </row>
    <row r="1726" spans="3:15" x14ac:dyDescent="0.25">
      <c r="C1726" s="87"/>
      <c r="D1726" s="87"/>
      <c r="E1726" s="87"/>
      <c r="F1726" s="87"/>
      <c r="J1726" s="87"/>
      <c r="M1726" s="87"/>
      <c r="N1726" s="87"/>
      <c r="O1726" s="87"/>
    </row>
    <row r="1727" spans="3:15" x14ac:dyDescent="0.25">
      <c r="C1727" s="87"/>
      <c r="D1727" s="87"/>
      <c r="E1727" s="87"/>
      <c r="F1727" s="87"/>
      <c r="J1727" s="87"/>
      <c r="M1727" s="87"/>
      <c r="N1727" s="87"/>
      <c r="O1727" s="87"/>
    </row>
    <row r="1728" spans="3:15" x14ac:dyDescent="0.25">
      <c r="C1728" s="87"/>
      <c r="D1728" s="87"/>
      <c r="E1728" s="87"/>
      <c r="F1728" s="87"/>
      <c r="J1728" s="87"/>
      <c r="M1728" s="87"/>
      <c r="N1728" s="87"/>
      <c r="O1728" s="87"/>
    </row>
    <row r="1729" spans="3:15" x14ac:dyDescent="0.25">
      <c r="C1729" s="87"/>
      <c r="D1729" s="87"/>
      <c r="E1729" s="87"/>
      <c r="F1729" s="87"/>
      <c r="J1729" s="87"/>
      <c r="M1729" s="87"/>
      <c r="N1729" s="87"/>
      <c r="O1729" s="87"/>
    </row>
    <row r="1730" spans="3:15" x14ac:dyDescent="0.25">
      <c r="C1730" s="87"/>
      <c r="D1730" s="87"/>
      <c r="E1730" s="87"/>
      <c r="F1730" s="87"/>
      <c r="J1730" s="87"/>
      <c r="M1730" s="87"/>
      <c r="N1730" s="87"/>
      <c r="O1730" s="87"/>
    </row>
    <row r="1731" spans="3:15" x14ac:dyDescent="0.25">
      <c r="C1731" s="87"/>
      <c r="D1731" s="87"/>
      <c r="E1731" s="87"/>
      <c r="F1731" s="87"/>
      <c r="J1731" s="87"/>
      <c r="M1731" s="87"/>
      <c r="N1731" s="87"/>
      <c r="O1731" s="87"/>
    </row>
    <row r="1732" spans="3:15" x14ac:dyDescent="0.25">
      <c r="C1732" s="87"/>
      <c r="D1732" s="87"/>
      <c r="E1732" s="87"/>
      <c r="F1732" s="87"/>
      <c r="J1732" s="87"/>
      <c r="M1732" s="87"/>
      <c r="N1732" s="87"/>
      <c r="O1732" s="87"/>
    </row>
    <row r="1733" spans="3:15" x14ac:dyDescent="0.25">
      <c r="C1733" s="87"/>
      <c r="D1733" s="87"/>
      <c r="E1733" s="87"/>
      <c r="F1733" s="87"/>
      <c r="J1733" s="87"/>
      <c r="M1733" s="87"/>
      <c r="N1733" s="87"/>
      <c r="O1733" s="87"/>
    </row>
    <row r="1734" spans="3:15" x14ac:dyDescent="0.25">
      <c r="C1734" s="87"/>
      <c r="D1734" s="87"/>
      <c r="E1734" s="87"/>
      <c r="F1734" s="87"/>
      <c r="J1734" s="87"/>
      <c r="M1734" s="87"/>
      <c r="N1734" s="87"/>
      <c r="O1734" s="87"/>
    </row>
    <row r="1735" spans="3:15" x14ac:dyDescent="0.25">
      <c r="C1735" s="87"/>
      <c r="D1735" s="87"/>
      <c r="E1735" s="87"/>
      <c r="F1735" s="87"/>
      <c r="J1735" s="87"/>
      <c r="M1735" s="87"/>
      <c r="N1735" s="87"/>
      <c r="O1735" s="87"/>
    </row>
    <row r="1736" spans="3:15" x14ac:dyDescent="0.25">
      <c r="C1736" s="87"/>
      <c r="D1736" s="87"/>
      <c r="E1736" s="87"/>
      <c r="F1736" s="87"/>
      <c r="J1736" s="87"/>
      <c r="M1736" s="87"/>
      <c r="N1736" s="87"/>
      <c r="O1736" s="87"/>
    </row>
    <row r="1737" spans="3:15" x14ac:dyDescent="0.25">
      <c r="C1737" s="87"/>
      <c r="D1737" s="87"/>
      <c r="E1737" s="87"/>
      <c r="F1737" s="87"/>
      <c r="J1737" s="87"/>
      <c r="M1737" s="87"/>
      <c r="N1737" s="87"/>
      <c r="O1737" s="87"/>
    </row>
    <row r="1738" spans="3:15" x14ac:dyDescent="0.25">
      <c r="C1738" s="87"/>
      <c r="D1738" s="87"/>
      <c r="E1738" s="87"/>
      <c r="F1738" s="87"/>
      <c r="J1738" s="87"/>
      <c r="M1738" s="87"/>
      <c r="N1738" s="87"/>
      <c r="O1738" s="87"/>
    </row>
    <row r="1739" spans="3:15" x14ac:dyDescent="0.25">
      <c r="C1739" s="87"/>
      <c r="D1739" s="87"/>
      <c r="E1739" s="87"/>
      <c r="F1739" s="87"/>
      <c r="J1739" s="87"/>
      <c r="M1739" s="87"/>
      <c r="N1739" s="87"/>
      <c r="O1739" s="87"/>
    </row>
    <row r="1740" spans="3:15" x14ac:dyDescent="0.25">
      <c r="C1740" s="87"/>
      <c r="D1740" s="87"/>
      <c r="E1740" s="87"/>
      <c r="F1740" s="87"/>
      <c r="J1740" s="87"/>
      <c r="M1740" s="87"/>
      <c r="N1740" s="87"/>
      <c r="O1740" s="87"/>
    </row>
    <row r="1741" spans="3:15" x14ac:dyDescent="0.25">
      <c r="C1741" s="87"/>
      <c r="D1741" s="87"/>
      <c r="E1741" s="87"/>
      <c r="F1741" s="87"/>
      <c r="J1741" s="87"/>
      <c r="M1741" s="87"/>
      <c r="N1741" s="87"/>
      <c r="O1741" s="87"/>
    </row>
    <row r="1742" spans="3:15" x14ac:dyDescent="0.25">
      <c r="C1742" s="87"/>
      <c r="D1742" s="87"/>
      <c r="E1742" s="87"/>
      <c r="F1742" s="87"/>
      <c r="J1742" s="87"/>
      <c r="M1742" s="87"/>
      <c r="N1742" s="87"/>
      <c r="O1742" s="87"/>
    </row>
    <row r="1743" spans="3:15" x14ac:dyDescent="0.25">
      <c r="C1743" s="87"/>
      <c r="D1743" s="87"/>
      <c r="E1743" s="87"/>
      <c r="F1743" s="87"/>
      <c r="J1743" s="87"/>
      <c r="M1743" s="87"/>
      <c r="N1743" s="87"/>
      <c r="O1743" s="87"/>
    </row>
    <row r="1744" spans="3:15" x14ac:dyDescent="0.25">
      <c r="C1744" s="87"/>
      <c r="D1744" s="87"/>
      <c r="E1744" s="87"/>
      <c r="F1744" s="87"/>
      <c r="J1744" s="87"/>
      <c r="M1744" s="87"/>
      <c r="N1744" s="87"/>
      <c r="O1744" s="87"/>
    </row>
    <row r="1745" spans="3:15" x14ac:dyDescent="0.25">
      <c r="C1745" s="87"/>
      <c r="D1745" s="87"/>
      <c r="E1745" s="87"/>
      <c r="F1745" s="87"/>
      <c r="J1745" s="87"/>
      <c r="M1745" s="87"/>
      <c r="N1745" s="87"/>
      <c r="O1745" s="87"/>
    </row>
    <row r="1746" spans="3:15" x14ac:dyDescent="0.25">
      <c r="C1746" s="87"/>
      <c r="D1746" s="87"/>
      <c r="E1746" s="87"/>
      <c r="F1746" s="87"/>
      <c r="J1746" s="87"/>
      <c r="M1746" s="87"/>
      <c r="N1746" s="87"/>
      <c r="O1746" s="87"/>
    </row>
    <row r="1747" spans="3:15" x14ac:dyDescent="0.25">
      <c r="C1747" s="87"/>
      <c r="D1747" s="87"/>
      <c r="E1747" s="87"/>
      <c r="F1747" s="87"/>
      <c r="J1747" s="87"/>
      <c r="M1747" s="87"/>
      <c r="N1747" s="87"/>
      <c r="O1747" s="87"/>
    </row>
    <row r="1748" spans="3:15" x14ac:dyDescent="0.25">
      <c r="C1748" s="87"/>
      <c r="D1748" s="87"/>
      <c r="E1748" s="87"/>
      <c r="F1748" s="87"/>
      <c r="J1748" s="87"/>
      <c r="M1748" s="87"/>
      <c r="N1748" s="87"/>
      <c r="O1748" s="87"/>
    </row>
    <row r="1749" spans="3:15" x14ac:dyDescent="0.25">
      <c r="C1749" s="87"/>
      <c r="D1749" s="87"/>
      <c r="E1749" s="87"/>
      <c r="F1749" s="87"/>
      <c r="J1749" s="87"/>
      <c r="M1749" s="87"/>
      <c r="N1749" s="87"/>
      <c r="O1749" s="87"/>
    </row>
    <row r="1750" spans="3:15" x14ac:dyDescent="0.25">
      <c r="C1750" s="87"/>
      <c r="D1750" s="87"/>
      <c r="E1750" s="87"/>
      <c r="F1750" s="87"/>
      <c r="J1750" s="87"/>
      <c r="M1750" s="87"/>
      <c r="N1750" s="87"/>
      <c r="O1750" s="87"/>
    </row>
    <row r="1751" spans="3:15" x14ac:dyDescent="0.25">
      <c r="C1751" s="87"/>
      <c r="D1751" s="87"/>
      <c r="E1751" s="87"/>
      <c r="F1751" s="87"/>
      <c r="J1751" s="87"/>
      <c r="M1751" s="87"/>
      <c r="N1751" s="87"/>
      <c r="O1751" s="87"/>
    </row>
    <row r="1752" spans="3:15" x14ac:dyDescent="0.25">
      <c r="C1752" s="87"/>
      <c r="D1752" s="87"/>
      <c r="E1752" s="87"/>
      <c r="F1752" s="87"/>
      <c r="J1752" s="87"/>
      <c r="M1752" s="87"/>
      <c r="N1752" s="87"/>
      <c r="O1752" s="87"/>
    </row>
    <row r="1753" spans="3:15" x14ac:dyDescent="0.25">
      <c r="C1753" s="87"/>
      <c r="D1753" s="87"/>
      <c r="E1753" s="87"/>
      <c r="F1753" s="87"/>
      <c r="J1753" s="87"/>
      <c r="M1753" s="87"/>
      <c r="N1753" s="87"/>
      <c r="O1753" s="87"/>
    </row>
    <row r="1754" spans="3:15" x14ac:dyDescent="0.25">
      <c r="C1754" s="87"/>
      <c r="D1754" s="87"/>
      <c r="E1754" s="87"/>
      <c r="F1754" s="87"/>
      <c r="J1754" s="87"/>
      <c r="M1754" s="87"/>
      <c r="N1754" s="87"/>
      <c r="O1754" s="87"/>
    </row>
    <row r="1755" spans="3:15" x14ac:dyDescent="0.25">
      <c r="C1755" s="87"/>
      <c r="D1755" s="87"/>
      <c r="E1755" s="87"/>
      <c r="F1755" s="87"/>
      <c r="J1755" s="87"/>
      <c r="M1755" s="87"/>
      <c r="N1755" s="87"/>
      <c r="O1755" s="87"/>
    </row>
    <row r="1756" spans="3:15" x14ac:dyDescent="0.25">
      <c r="C1756" s="87"/>
      <c r="D1756" s="87"/>
      <c r="E1756" s="87"/>
      <c r="F1756" s="87"/>
      <c r="J1756" s="87"/>
      <c r="M1756" s="87"/>
      <c r="N1756" s="87"/>
      <c r="O1756" s="87"/>
    </row>
    <row r="1757" spans="3:15" x14ac:dyDescent="0.25">
      <c r="C1757" s="87"/>
      <c r="D1757" s="87"/>
      <c r="E1757" s="87"/>
      <c r="F1757" s="87"/>
      <c r="J1757" s="87"/>
      <c r="M1757" s="87"/>
      <c r="N1757" s="87"/>
      <c r="O1757" s="87"/>
    </row>
    <row r="1758" spans="3:15" x14ac:dyDescent="0.25">
      <c r="C1758" s="87"/>
      <c r="D1758" s="87"/>
      <c r="E1758" s="87"/>
      <c r="F1758" s="87"/>
      <c r="J1758" s="87"/>
      <c r="M1758" s="87"/>
      <c r="N1758" s="87"/>
      <c r="O1758" s="87"/>
    </row>
    <row r="1759" spans="3:15" x14ac:dyDescent="0.25">
      <c r="C1759" s="87"/>
      <c r="D1759" s="87"/>
      <c r="E1759" s="87"/>
      <c r="F1759" s="87"/>
      <c r="J1759" s="87"/>
      <c r="M1759" s="87"/>
      <c r="N1759" s="87"/>
      <c r="O1759" s="87"/>
    </row>
    <row r="1760" spans="3:15" x14ac:dyDescent="0.25">
      <c r="C1760" s="87"/>
      <c r="D1760" s="87"/>
      <c r="E1760" s="87"/>
      <c r="F1760" s="87"/>
      <c r="J1760" s="87"/>
      <c r="M1760" s="87"/>
      <c r="N1760" s="87"/>
      <c r="O1760" s="87"/>
    </row>
    <row r="1761" spans="3:15" x14ac:dyDescent="0.25">
      <c r="C1761" s="87"/>
      <c r="D1761" s="87"/>
      <c r="E1761" s="87"/>
      <c r="F1761" s="87"/>
      <c r="J1761" s="87"/>
      <c r="M1761" s="87"/>
      <c r="N1761" s="87"/>
      <c r="O1761" s="87"/>
    </row>
    <row r="1762" spans="3:15" x14ac:dyDescent="0.25">
      <c r="C1762" s="87"/>
      <c r="D1762" s="87"/>
      <c r="E1762" s="87"/>
      <c r="F1762" s="87"/>
      <c r="J1762" s="87"/>
      <c r="M1762" s="87"/>
      <c r="N1762" s="87"/>
      <c r="O1762" s="87"/>
    </row>
    <row r="1763" spans="3:15" x14ac:dyDescent="0.25">
      <c r="C1763" s="87"/>
      <c r="D1763" s="87"/>
      <c r="E1763" s="87"/>
      <c r="F1763" s="87"/>
      <c r="J1763" s="87"/>
      <c r="M1763" s="87"/>
      <c r="N1763" s="87"/>
      <c r="O1763" s="87"/>
    </row>
    <row r="1764" spans="3:15" x14ac:dyDescent="0.25">
      <c r="C1764" s="87"/>
      <c r="D1764" s="87"/>
      <c r="E1764" s="87"/>
      <c r="F1764" s="87"/>
      <c r="J1764" s="87"/>
      <c r="M1764" s="87"/>
      <c r="N1764" s="87"/>
      <c r="O1764" s="87"/>
    </row>
    <row r="1765" spans="3:15" x14ac:dyDescent="0.25">
      <c r="C1765" s="87"/>
      <c r="D1765" s="87"/>
      <c r="E1765" s="87"/>
      <c r="F1765" s="87"/>
      <c r="J1765" s="87"/>
      <c r="M1765" s="87"/>
      <c r="N1765" s="87"/>
      <c r="O1765" s="87"/>
    </row>
    <row r="1766" spans="3:15" x14ac:dyDescent="0.25">
      <c r="C1766" s="87"/>
      <c r="D1766" s="87"/>
      <c r="E1766" s="87"/>
      <c r="F1766" s="87"/>
      <c r="J1766" s="87"/>
      <c r="M1766" s="87"/>
      <c r="N1766" s="87"/>
      <c r="O1766" s="87"/>
    </row>
    <row r="1767" spans="3:15" x14ac:dyDescent="0.25">
      <c r="C1767" s="87"/>
      <c r="D1767" s="87"/>
      <c r="E1767" s="87"/>
      <c r="F1767" s="87"/>
      <c r="J1767" s="87"/>
      <c r="M1767" s="87"/>
      <c r="N1767" s="87"/>
      <c r="O1767" s="87"/>
    </row>
    <row r="1768" spans="3:15" x14ac:dyDescent="0.25">
      <c r="C1768" s="87"/>
      <c r="D1768" s="87"/>
      <c r="E1768" s="87"/>
      <c r="F1768" s="87"/>
      <c r="J1768" s="87"/>
      <c r="M1768" s="87"/>
      <c r="N1768" s="87"/>
      <c r="O1768" s="87"/>
    </row>
    <row r="1769" spans="3:15" x14ac:dyDescent="0.25">
      <c r="C1769" s="87"/>
      <c r="D1769" s="87"/>
      <c r="E1769" s="87"/>
      <c r="F1769" s="87"/>
      <c r="J1769" s="87"/>
      <c r="M1769" s="87"/>
      <c r="N1769" s="87"/>
      <c r="O1769" s="87"/>
    </row>
    <row r="1770" spans="3:15" x14ac:dyDescent="0.25">
      <c r="C1770" s="87"/>
      <c r="D1770" s="87"/>
      <c r="E1770" s="87"/>
      <c r="F1770" s="87"/>
      <c r="J1770" s="87"/>
      <c r="M1770" s="87"/>
      <c r="N1770" s="87"/>
      <c r="O1770" s="87"/>
    </row>
    <row r="1771" spans="3:15" x14ac:dyDescent="0.25">
      <c r="C1771" s="87"/>
      <c r="D1771" s="87"/>
      <c r="E1771" s="87"/>
      <c r="F1771" s="87"/>
      <c r="J1771" s="87"/>
      <c r="M1771" s="87"/>
      <c r="N1771" s="87"/>
      <c r="O1771" s="87"/>
    </row>
    <row r="1772" spans="3:15" x14ac:dyDescent="0.25">
      <c r="C1772" s="87"/>
      <c r="D1772" s="87"/>
      <c r="E1772" s="87"/>
      <c r="F1772" s="87"/>
      <c r="J1772" s="87"/>
      <c r="M1772" s="87"/>
      <c r="N1772" s="87"/>
      <c r="O1772" s="87"/>
    </row>
    <row r="1773" spans="3:15" x14ac:dyDescent="0.25">
      <c r="C1773" s="87"/>
      <c r="D1773" s="87"/>
      <c r="E1773" s="87"/>
      <c r="F1773" s="87"/>
      <c r="J1773" s="87"/>
      <c r="M1773" s="87"/>
      <c r="N1773" s="87"/>
      <c r="O1773" s="87"/>
    </row>
    <row r="1774" spans="3:15" x14ac:dyDescent="0.25">
      <c r="C1774" s="87"/>
      <c r="D1774" s="87"/>
      <c r="E1774" s="87"/>
      <c r="F1774" s="87"/>
      <c r="J1774" s="87"/>
      <c r="M1774" s="87"/>
      <c r="N1774" s="87"/>
      <c r="O1774" s="87"/>
    </row>
    <row r="1775" spans="3:15" x14ac:dyDescent="0.25">
      <c r="C1775" s="87"/>
      <c r="D1775" s="87"/>
      <c r="E1775" s="87"/>
      <c r="F1775" s="87"/>
      <c r="J1775" s="87"/>
      <c r="M1775" s="87"/>
      <c r="N1775" s="87"/>
      <c r="O1775" s="87"/>
    </row>
    <row r="1776" spans="3:15" x14ac:dyDescent="0.25">
      <c r="C1776" s="87"/>
      <c r="D1776" s="87"/>
      <c r="E1776" s="87"/>
      <c r="F1776" s="87"/>
      <c r="J1776" s="87"/>
      <c r="M1776" s="87"/>
      <c r="N1776" s="87"/>
      <c r="O1776" s="87"/>
    </row>
    <row r="1777" spans="3:15" x14ac:dyDescent="0.25">
      <c r="C1777" s="87"/>
      <c r="D1777" s="87"/>
      <c r="E1777" s="87"/>
      <c r="F1777" s="87"/>
      <c r="J1777" s="87"/>
      <c r="M1777" s="87"/>
      <c r="N1777" s="87"/>
      <c r="O1777" s="87"/>
    </row>
    <row r="1778" spans="3:15" x14ac:dyDescent="0.25">
      <c r="C1778" s="87"/>
      <c r="D1778" s="87"/>
      <c r="E1778" s="87"/>
      <c r="F1778" s="87"/>
      <c r="J1778" s="87"/>
      <c r="M1778" s="87"/>
      <c r="N1778" s="87"/>
      <c r="O1778" s="87"/>
    </row>
    <row r="1779" spans="3:15" x14ac:dyDescent="0.25">
      <c r="C1779" s="87"/>
      <c r="D1779" s="87"/>
      <c r="E1779" s="87"/>
      <c r="F1779" s="87"/>
      <c r="J1779" s="87"/>
      <c r="M1779" s="87"/>
      <c r="N1779" s="87"/>
      <c r="O1779" s="87"/>
    </row>
    <row r="1780" spans="3:15" x14ac:dyDescent="0.25">
      <c r="C1780" s="87"/>
      <c r="D1780" s="87"/>
      <c r="E1780" s="87"/>
      <c r="F1780" s="87"/>
      <c r="J1780" s="87"/>
      <c r="M1780" s="87"/>
      <c r="N1780" s="87"/>
      <c r="O1780" s="87"/>
    </row>
    <row r="1781" spans="3:15" x14ac:dyDescent="0.25">
      <c r="C1781" s="87"/>
      <c r="D1781" s="87"/>
      <c r="E1781" s="87"/>
      <c r="F1781" s="87"/>
      <c r="J1781" s="87"/>
      <c r="M1781" s="87"/>
      <c r="N1781" s="87"/>
      <c r="O1781" s="87"/>
    </row>
    <row r="1782" spans="3:15" x14ac:dyDescent="0.25">
      <c r="C1782" s="87"/>
      <c r="D1782" s="87"/>
      <c r="E1782" s="87"/>
      <c r="F1782" s="87"/>
      <c r="J1782" s="87"/>
      <c r="M1782" s="87"/>
      <c r="N1782" s="87"/>
      <c r="O1782" s="87"/>
    </row>
    <row r="1783" spans="3:15" x14ac:dyDescent="0.25">
      <c r="C1783" s="87"/>
      <c r="D1783" s="87"/>
      <c r="E1783" s="87"/>
      <c r="F1783" s="87"/>
      <c r="J1783" s="87"/>
      <c r="M1783" s="87"/>
      <c r="N1783" s="87"/>
      <c r="O1783" s="87"/>
    </row>
    <row r="1784" spans="3:15" x14ac:dyDescent="0.25">
      <c r="C1784" s="87"/>
      <c r="D1784" s="87"/>
      <c r="E1784" s="87"/>
      <c r="F1784" s="87"/>
      <c r="J1784" s="87"/>
      <c r="M1784" s="87"/>
      <c r="N1784" s="87"/>
      <c r="O1784" s="87"/>
    </row>
    <row r="1785" spans="3:15" x14ac:dyDescent="0.25">
      <c r="C1785" s="87"/>
      <c r="D1785" s="87"/>
      <c r="E1785" s="87"/>
      <c r="F1785" s="87"/>
      <c r="J1785" s="87"/>
      <c r="M1785" s="87"/>
      <c r="N1785" s="87"/>
      <c r="O1785" s="87"/>
    </row>
    <row r="1786" spans="3:15" x14ac:dyDescent="0.25">
      <c r="C1786" s="87"/>
      <c r="D1786" s="87"/>
      <c r="E1786" s="87"/>
      <c r="F1786" s="87"/>
      <c r="J1786" s="87"/>
      <c r="M1786" s="87"/>
      <c r="N1786" s="87"/>
      <c r="O1786" s="87"/>
    </row>
    <row r="1787" spans="3:15" x14ac:dyDescent="0.25">
      <c r="C1787" s="87"/>
      <c r="D1787" s="87"/>
      <c r="E1787" s="87"/>
      <c r="F1787" s="87"/>
      <c r="J1787" s="87"/>
      <c r="M1787" s="87"/>
      <c r="N1787" s="87"/>
      <c r="O1787" s="87"/>
    </row>
    <row r="1788" spans="3:15" x14ac:dyDescent="0.25">
      <c r="C1788" s="87"/>
      <c r="D1788" s="87"/>
      <c r="E1788" s="87"/>
      <c r="F1788" s="87"/>
      <c r="J1788" s="87"/>
      <c r="M1788" s="87"/>
      <c r="N1788" s="87"/>
      <c r="O1788" s="87"/>
    </row>
    <row r="1789" spans="3:15" x14ac:dyDescent="0.25">
      <c r="C1789" s="87"/>
      <c r="D1789" s="87"/>
      <c r="E1789" s="87"/>
      <c r="F1789" s="87"/>
      <c r="J1789" s="87"/>
      <c r="M1789" s="87"/>
      <c r="N1789" s="87"/>
      <c r="O1789" s="87"/>
    </row>
    <row r="1790" spans="3:15" x14ac:dyDescent="0.25">
      <c r="C1790" s="87"/>
      <c r="D1790" s="87"/>
      <c r="E1790" s="87"/>
      <c r="F1790" s="87"/>
      <c r="J1790" s="87"/>
      <c r="M1790" s="87"/>
      <c r="N1790" s="87"/>
      <c r="O1790" s="87"/>
    </row>
    <row r="1791" spans="3:15" x14ac:dyDescent="0.25">
      <c r="C1791" s="87"/>
      <c r="D1791" s="87"/>
      <c r="E1791" s="87"/>
      <c r="F1791" s="87"/>
      <c r="J1791" s="87"/>
      <c r="M1791" s="87"/>
      <c r="N1791" s="87"/>
      <c r="O1791" s="87"/>
    </row>
    <row r="1792" spans="3:15" x14ac:dyDescent="0.25">
      <c r="C1792" s="87"/>
      <c r="D1792" s="87"/>
      <c r="E1792" s="87"/>
      <c r="F1792" s="87"/>
      <c r="J1792" s="87"/>
      <c r="M1792" s="87"/>
      <c r="N1792" s="87"/>
      <c r="O1792" s="87"/>
    </row>
    <row r="1793" spans="3:15" x14ac:dyDescent="0.25">
      <c r="C1793" s="87"/>
      <c r="D1793" s="87"/>
      <c r="E1793" s="87"/>
      <c r="F1793" s="87"/>
      <c r="J1793" s="87"/>
      <c r="M1793" s="87"/>
      <c r="N1793" s="87"/>
      <c r="O1793" s="87"/>
    </row>
    <row r="1794" spans="3:15" x14ac:dyDescent="0.25">
      <c r="C1794" s="87"/>
      <c r="D1794" s="87"/>
      <c r="E1794" s="87"/>
      <c r="F1794" s="87"/>
      <c r="J1794" s="87"/>
      <c r="M1794" s="87"/>
      <c r="N1794" s="87"/>
      <c r="O1794" s="87"/>
    </row>
    <row r="1795" spans="3:15" x14ac:dyDescent="0.25">
      <c r="C1795" s="87"/>
      <c r="D1795" s="87"/>
      <c r="E1795" s="87"/>
      <c r="F1795" s="87"/>
      <c r="J1795" s="87"/>
      <c r="M1795" s="87"/>
      <c r="N1795" s="87"/>
      <c r="O1795" s="87"/>
    </row>
    <row r="1796" spans="3:15" x14ac:dyDescent="0.25">
      <c r="C1796" s="87"/>
      <c r="D1796" s="87"/>
      <c r="E1796" s="87"/>
      <c r="F1796" s="87"/>
      <c r="J1796" s="87"/>
      <c r="M1796" s="87"/>
      <c r="N1796" s="87"/>
      <c r="O1796" s="87"/>
    </row>
    <row r="1797" spans="3:15" x14ac:dyDescent="0.25">
      <c r="C1797" s="87"/>
      <c r="D1797" s="87"/>
      <c r="E1797" s="87"/>
      <c r="F1797" s="87"/>
      <c r="J1797" s="87"/>
      <c r="M1797" s="87"/>
      <c r="N1797" s="87"/>
      <c r="O1797" s="87"/>
    </row>
    <row r="1798" spans="3:15" x14ac:dyDescent="0.25">
      <c r="C1798" s="87"/>
      <c r="D1798" s="87"/>
      <c r="E1798" s="87"/>
      <c r="F1798" s="87"/>
      <c r="J1798" s="87"/>
      <c r="M1798" s="87"/>
      <c r="N1798" s="87"/>
      <c r="O1798" s="87"/>
    </row>
    <row r="1799" spans="3:15" x14ac:dyDescent="0.25">
      <c r="C1799" s="87"/>
      <c r="D1799" s="87"/>
      <c r="E1799" s="87"/>
      <c r="F1799" s="87"/>
      <c r="J1799" s="87"/>
      <c r="M1799" s="87"/>
      <c r="N1799" s="87"/>
      <c r="O1799" s="87"/>
    </row>
    <row r="1800" spans="3:15" x14ac:dyDescent="0.25">
      <c r="C1800" s="87"/>
      <c r="D1800" s="87"/>
      <c r="E1800" s="87"/>
      <c r="F1800" s="87"/>
      <c r="J1800" s="87"/>
      <c r="M1800" s="87"/>
      <c r="N1800" s="87"/>
      <c r="O1800" s="87"/>
    </row>
    <row r="1801" spans="3:15" x14ac:dyDescent="0.25">
      <c r="C1801" s="87"/>
      <c r="D1801" s="87"/>
      <c r="E1801" s="87"/>
      <c r="F1801" s="87"/>
      <c r="J1801" s="87"/>
      <c r="M1801" s="87"/>
      <c r="N1801" s="87"/>
      <c r="O1801" s="87"/>
    </row>
    <row r="1802" spans="3:15" x14ac:dyDescent="0.25">
      <c r="C1802" s="87"/>
      <c r="D1802" s="87"/>
      <c r="E1802" s="87"/>
      <c r="F1802" s="87"/>
      <c r="J1802" s="87"/>
      <c r="M1802" s="87"/>
      <c r="N1802" s="87"/>
      <c r="O1802" s="87"/>
    </row>
    <row r="1803" spans="3:15" x14ac:dyDescent="0.25">
      <c r="C1803" s="87"/>
      <c r="D1803" s="87"/>
      <c r="E1803" s="87"/>
      <c r="F1803" s="87"/>
      <c r="J1803" s="87"/>
      <c r="M1803" s="87"/>
      <c r="N1803" s="87"/>
      <c r="O1803" s="87"/>
    </row>
    <row r="1804" spans="3:15" x14ac:dyDescent="0.25">
      <c r="C1804" s="87"/>
      <c r="D1804" s="87"/>
      <c r="E1804" s="87"/>
      <c r="F1804" s="87"/>
      <c r="J1804" s="87"/>
      <c r="M1804" s="87"/>
      <c r="N1804" s="87"/>
      <c r="O1804" s="87"/>
    </row>
    <row r="1805" spans="3:15" x14ac:dyDescent="0.25">
      <c r="C1805" s="87"/>
      <c r="D1805" s="87"/>
      <c r="E1805" s="87"/>
      <c r="F1805" s="87"/>
      <c r="J1805" s="87"/>
      <c r="M1805" s="87"/>
      <c r="N1805" s="87"/>
      <c r="O1805" s="87"/>
    </row>
    <row r="1806" spans="3:15" x14ac:dyDescent="0.25">
      <c r="C1806" s="87"/>
      <c r="D1806" s="87"/>
      <c r="E1806" s="87"/>
      <c r="F1806" s="87"/>
      <c r="J1806" s="87"/>
      <c r="M1806" s="87"/>
      <c r="N1806" s="87"/>
      <c r="O1806" s="87"/>
    </row>
    <row r="1807" spans="3:15" x14ac:dyDescent="0.25">
      <c r="C1807" s="87"/>
      <c r="D1807" s="87"/>
      <c r="E1807" s="87"/>
      <c r="F1807" s="87"/>
      <c r="J1807" s="87"/>
      <c r="M1807" s="87"/>
      <c r="N1807" s="87"/>
      <c r="O1807" s="87"/>
    </row>
    <row r="1808" spans="3:15" x14ac:dyDescent="0.25">
      <c r="C1808" s="87"/>
      <c r="D1808" s="87"/>
      <c r="E1808" s="87"/>
      <c r="F1808" s="87"/>
      <c r="J1808" s="87"/>
      <c r="M1808" s="87"/>
      <c r="N1808" s="87"/>
      <c r="O1808" s="87"/>
    </row>
    <row r="1809" spans="3:15" x14ac:dyDescent="0.25">
      <c r="C1809" s="87"/>
      <c r="D1809" s="87"/>
      <c r="E1809" s="87"/>
      <c r="F1809" s="87"/>
      <c r="J1809" s="87"/>
      <c r="M1809" s="87"/>
      <c r="N1809" s="87"/>
      <c r="O1809" s="87"/>
    </row>
    <row r="1810" spans="3:15" x14ac:dyDescent="0.25">
      <c r="C1810" s="87"/>
      <c r="D1810" s="87"/>
      <c r="E1810" s="87"/>
      <c r="F1810" s="87"/>
      <c r="J1810" s="87"/>
      <c r="M1810" s="87"/>
      <c r="N1810" s="87"/>
      <c r="O1810" s="87"/>
    </row>
    <row r="1811" spans="3:15" x14ac:dyDescent="0.25">
      <c r="C1811" s="87"/>
      <c r="D1811" s="87"/>
      <c r="E1811" s="87"/>
      <c r="F1811" s="87"/>
      <c r="J1811" s="87"/>
      <c r="M1811" s="87"/>
      <c r="N1811" s="87"/>
      <c r="O1811" s="87"/>
    </row>
    <row r="1812" spans="3:15" x14ac:dyDescent="0.25">
      <c r="C1812" s="87"/>
      <c r="D1812" s="87"/>
      <c r="E1812" s="87"/>
      <c r="F1812" s="87"/>
      <c r="J1812" s="87"/>
      <c r="M1812" s="87"/>
      <c r="N1812" s="87"/>
      <c r="O1812" s="87"/>
    </row>
    <row r="1813" spans="3:15" x14ac:dyDescent="0.25">
      <c r="C1813" s="87"/>
      <c r="D1813" s="87"/>
      <c r="E1813" s="87"/>
      <c r="F1813" s="87"/>
      <c r="J1813" s="87"/>
      <c r="M1813" s="87"/>
      <c r="N1813" s="87"/>
      <c r="O1813" s="87"/>
    </row>
    <row r="1814" spans="3:15" x14ac:dyDescent="0.25">
      <c r="C1814" s="87"/>
      <c r="D1814" s="87"/>
      <c r="E1814" s="87"/>
      <c r="F1814" s="87"/>
      <c r="J1814" s="87"/>
      <c r="M1814" s="87"/>
      <c r="N1814" s="87"/>
      <c r="O1814" s="87"/>
    </row>
    <row r="1815" spans="3:15" x14ac:dyDescent="0.25">
      <c r="C1815" s="87"/>
      <c r="D1815" s="87"/>
      <c r="E1815" s="87"/>
      <c r="F1815" s="87"/>
      <c r="J1815" s="87"/>
      <c r="M1815" s="87"/>
      <c r="N1815" s="87"/>
      <c r="O1815" s="87"/>
    </row>
    <row r="1816" spans="3:15" x14ac:dyDescent="0.25">
      <c r="C1816" s="87"/>
      <c r="D1816" s="87"/>
      <c r="E1816" s="87"/>
      <c r="F1816" s="87"/>
      <c r="J1816" s="87"/>
      <c r="M1816" s="87"/>
      <c r="N1816" s="87"/>
      <c r="O1816" s="87"/>
    </row>
    <row r="1817" spans="3:15" x14ac:dyDescent="0.25">
      <c r="C1817" s="87"/>
      <c r="D1817" s="87"/>
      <c r="E1817" s="87"/>
      <c r="F1817" s="87"/>
      <c r="J1817" s="87"/>
      <c r="M1817" s="87"/>
      <c r="N1817" s="87"/>
      <c r="O1817" s="87"/>
    </row>
    <row r="1818" spans="3:15" x14ac:dyDescent="0.25">
      <c r="C1818" s="87"/>
      <c r="D1818" s="87"/>
      <c r="E1818" s="87"/>
      <c r="F1818" s="87"/>
      <c r="J1818" s="87"/>
      <c r="M1818" s="87"/>
      <c r="N1818" s="87"/>
      <c r="O1818" s="87"/>
    </row>
    <row r="1819" spans="3:15" x14ac:dyDescent="0.25">
      <c r="C1819" s="87"/>
      <c r="D1819" s="87"/>
      <c r="E1819" s="87"/>
      <c r="F1819" s="87"/>
      <c r="J1819" s="87"/>
      <c r="M1819" s="87"/>
      <c r="N1819" s="87"/>
      <c r="O1819" s="87"/>
    </row>
    <row r="1820" spans="3:15" x14ac:dyDescent="0.25">
      <c r="C1820" s="87"/>
      <c r="D1820" s="87"/>
      <c r="E1820" s="87"/>
      <c r="F1820" s="87"/>
      <c r="J1820" s="87"/>
      <c r="M1820" s="87"/>
      <c r="N1820" s="87"/>
      <c r="O1820" s="87"/>
    </row>
    <row r="1821" spans="3:15" x14ac:dyDescent="0.25">
      <c r="C1821" s="87"/>
      <c r="D1821" s="87"/>
      <c r="E1821" s="87"/>
      <c r="F1821" s="87"/>
      <c r="J1821" s="87"/>
      <c r="M1821" s="87"/>
      <c r="N1821" s="87"/>
      <c r="O1821" s="87"/>
    </row>
    <row r="1822" spans="3:15" x14ac:dyDescent="0.25">
      <c r="C1822" s="87"/>
      <c r="D1822" s="87"/>
      <c r="E1822" s="87"/>
      <c r="F1822" s="87"/>
      <c r="J1822" s="87"/>
      <c r="M1822" s="87"/>
      <c r="N1822" s="87"/>
      <c r="O1822" s="87"/>
    </row>
    <row r="1823" spans="3:15" x14ac:dyDescent="0.25">
      <c r="C1823" s="87"/>
      <c r="D1823" s="87"/>
      <c r="E1823" s="87"/>
      <c r="F1823" s="87"/>
      <c r="J1823" s="87"/>
      <c r="M1823" s="87"/>
      <c r="N1823" s="87"/>
      <c r="O1823" s="87"/>
    </row>
    <row r="1824" spans="3:15" x14ac:dyDescent="0.25">
      <c r="C1824" s="87"/>
      <c r="D1824" s="87"/>
      <c r="E1824" s="87"/>
      <c r="F1824" s="87"/>
      <c r="J1824" s="87"/>
      <c r="M1824" s="87"/>
      <c r="N1824" s="87"/>
      <c r="O1824" s="87"/>
    </row>
    <row r="1825" spans="3:15" x14ac:dyDescent="0.25">
      <c r="C1825" s="87"/>
      <c r="D1825" s="87"/>
      <c r="E1825" s="87"/>
      <c r="F1825" s="87"/>
      <c r="J1825" s="87"/>
      <c r="M1825" s="87"/>
      <c r="N1825" s="87"/>
      <c r="O1825" s="87"/>
    </row>
    <row r="1826" spans="3:15" x14ac:dyDescent="0.25">
      <c r="C1826" s="87"/>
      <c r="D1826" s="87"/>
      <c r="E1826" s="87"/>
      <c r="F1826" s="87"/>
      <c r="J1826" s="87"/>
      <c r="M1826" s="87"/>
      <c r="N1826" s="87"/>
      <c r="O1826" s="87"/>
    </row>
    <row r="1827" spans="3:15" x14ac:dyDescent="0.25">
      <c r="C1827" s="87"/>
      <c r="D1827" s="87"/>
      <c r="E1827" s="87"/>
      <c r="F1827" s="87"/>
      <c r="J1827" s="87"/>
      <c r="M1827" s="87"/>
      <c r="N1827" s="87"/>
      <c r="O1827" s="87"/>
    </row>
    <row r="1828" spans="3:15" x14ac:dyDescent="0.25">
      <c r="C1828" s="87"/>
      <c r="D1828" s="87"/>
      <c r="E1828" s="87"/>
      <c r="F1828" s="87"/>
      <c r="J1828" s="87"/>
      <c r="M1828" s="87"/>
      <c r="N1828" s="87"/>
      <c r="O1828" s="87"/>
    </row>
    <row r="1829" spans="3:15" x14ac:dyDescent="0.25">
      <c r="C1829" s="87"/>
      <c r="D1829" s="87"/>
      <c r="E1829" s="87"/>
      <c r="F1829" s="87"/>
      <c r="J1829" s="87"/>
      <c r="M1829" s="87"/>
      <c r="N1829" s="87"/>
      <c r="O1829" s="87"/>
    </row>
    <row r="1830" spans="3:15" x14ac:dyDescent="0.25">
      <c r="C1830" s="87"/>
      <c r="D1830" s="87"/>
      <c r="E1830" s="87"/>
      <c r="F1830" s="87"/>
      <c r="J1830" s="87"/>
      <c r="M1830" s="87"/>
      <c r="N1830" s="87"/>
      <c r="O1830" s="87"/>
    </row>
    <row r="1831" spans="3:15" x14ac:dyDescent="0.25">
      <c r="C1831" s="87"/>
      <c r="D1831" s="87"/>
      <c r="E1831" s="87"/>
      <c r="F1831" s="87"/>
      <c r="J1831" s="87"/>
      <c r="M1831" s="87"/>
      <c r="N1831" s="87"/>
      <c r="O1831" s="87"/>
    </row>
    <row r="1832" spans="3:15" x14ac:dyDescent="0.25">
      <c r="C1832" s="87"/>
      <c r="D1832" s="87"/>
      <c r="E1832" s="87"/>
      <c r="F1832" s="87"/>
      <c r="J1832" s="87"/>
      <c r="M1832" s="87"/>
      <c r="N1832" s="87"/>
      <c r="O1832" s="87"/>
    </row>
    <row r="1833" spans="3:15" x14ac:dyDescent="0.25">
      <c r="C1833" s="87"/>
      <c r="D1833" s="87"/>
      <c r="E1833" s="87"/>
      <c r="F1833" s="87"/>
      <c r="J1833" s="87"/>
      <c r="M1833" s="87"/>
      <c r="N1833" s="87"/>
      <c r="O1833" s="87"/>
    </row>
    <row r="1834" spans="3:15" x14ac:dyDescent="0.25">
      <c r="C1834" s="87"/>
      <c r="D1834" s="87"/>
      <c r="E1834" s="87"/>
      <c r="F1834" s="87"/>
      <c r="J1834" s="87"/>
      <c r="M1834" s="87"/>
      <c r="N1834" s="87"/>
      <c r="O1834" s="87"/>
    </row>
    <row r="1835" spans="3:15" x14ac:dyDescent="0.25">
      <c r="C1835" s="87"/>
      <c r="D1835" s="87"/>
      <c r="E1835" s="87"/>
      <c r="F1835" s="87"/>
      <c r="J1835" s="87"/>
      <c r="M1835" s="87"/>
      <c r="N1835" s="87"/>
      <c r="O1835" s="87"/>
    </row>
    <row r="1836" spans="3:15" x14ac:dyDescent="0.25">
      <c r="C1836" s="87"/>
      <c r="D1836" s="87"/>
      <c r="E1836" s="87"/>
      <c r="F1836" s="87"/>
      <c r="J1836" s="87"/>
      <c r="M1836" s="87"/>
      <c r="N1836" s="87"/>
      <c r="O1836" s="87"/>
    </row>
    <row r="1837" spans="3:15" x14ac:dyDescent="0.25">
      <c r="C1837" s="87"/>
      <c r="D1837" s="87"/>
      <c r="E1837" s="87"/>
      <c r="F1837" s="87"/>
      <c r="J1837" s="87"/>
      <c r="M1837" s="87"/>
      <c r="N1837" s="87"/>
      <c r="O1837" s="87"/>
    </row>
    <row r="1838" spans="3:15" x14ac:dyDescent="0.25">
      <c r="C1838" s="87"/>
      <c r="D1838" s="87"/>
      <c r="E1838" s="87"/>
      <c r="F1838" s="87"/>
      <c r="J1838" s="87"/>
      <c r="M1838" s="87"/>
      <c r="N1838" s="87"/>
      <c r="O1838" s="87"/>
    </row>
    <row r="1839" spans="3:15" x14ac:dyDescent="0.25">
      <c r="C1839" s="87"/>
      <c r="D1839" s="87"/>
      <c r="E1839" s="87"/>
      <c r="F1839" s="87"/>
      <c r="J1839" s="87"/>
      <c r="M1839" s="87"/>
      <c r="N1839" s="87"/>
      <c r="O1839" s="87"/>
    </row>
    <row r="1840" spans="3:15" x14ac:dyDescent="0.25">
      <c r="C1840" s="87"/>
      <c r="D1840" s="87"/>
      <c r="E1840" s="87"/>
      <c r="F1840" s="87"/>
      <c r="J1840" s="87"/>
      <c r="M1840" s="87"/>
      <c r="N1840" s="87"/>
      <c r="O1840" s="87"/>
    </row>
    <row r="1841" spans="3:15" x14ac:dyDescent="0.25">
      <c r="C1841" s="87"/>
      <c r="D1841" s="87"/>
      <c r="E1841" s="87"/>
      <c r="F1841" s="87"/>
      <c r="J1841" s="87"/>
      <c r="M1841" s="87"/>
      <c r="N1841" s="87"/>
      <c r="O1841" s="87"/>
    </row>
    <row r="1842" spans="3:15" x14ac:dyDescent="0.25">
      <c r="C1842" s="87"/>
      <c r="D1842" s="87"/>
      <c r="E1842" s="87"/>
      <c r="F1842" s="87"/>
      <c r="J1842" s="87"/>
      <c r="M1842" s="87"/>
      <c r="N1842" s="87"/>
      <c r="O1842" s="87"/>
    </row>
    <row r="1843" spans="3:15" x14ac:dyDescent="0.25">
      <c r="C1843" s="87"/>
      <c r="D1843" s="87"/>
      <c r="E1843" s="87"/>
      <c r="F1843" s="87"/>
      <c r="J1843" s="87"/>
      <c r="M1843" s="87"/>
      <c r="N1843" s="87"/>
      <c r="O1843" s="87"/>
    </row>
    <row r="1844" spans="3:15" x14ac:dyDescent="0.25">
      <c r="C1844" s="87"/>
      <c r="D1844" s="87"/>
      <c r="E1844" s="87"/>
      <c r="F1844" s="87"/>
      <c r="J1844" s="87"/>
      <c r="M1844" s="87"/>
      <c r="N1844" s="87"/>
      <c r="O1844" s="87"/>
    </row>
    <row r="1845" spans="3:15" x14ac:dyDescent="0.25">
      <c r="C1845" s="87"/>
      <c r="D1845" s="87"/>
      <c r="E1845" s="87"/>
      <c r="F1845" s="87"/>
      <c r="J1845" s="87"/>
      <c r="M1845" s="87"/>
      <c r="N1845" s="87"/>
      <c r="O1845" s="87"/>
    </row>
    <row r="1846" spans="3:15" x14ac:dyDescent="0.25">
      <c r="C1846" s="87"/>
      <c r="D1846" s="87"/>
      <c r="E1846" s="87"/>
      <c r="F1846" s="87"/>
      <c r="J1846" s="87"/>
      <c r="M1846" s="87"/>
      <c r="N1846" s="87"/>
      <c r="O1846" s="87"/>
    </row>
    <row r="1847" spans="3:15" x14ac:dyDescent="0.25">
      <c r="C1847" s="87"/>
      <c r="D1847" s="87"/>
      <c r="E1847" s="87"/>
      <c r="F1847" s="87"/>
      <c r="J1847" s="87"/>
      <c r="M1847" s="87"/>
      <c r="N1847" s="87"/>
      <c r="O1847" s="87"/>
    </row>
    <row r="1848" spans="3:15" x14ac:dyDescent="0.25">
      <c r="C1848" s="87"/>
      <c r="D1848" s="87"/>
      <c r="E1848" s="87"/>
      <c r="F1848" s="87"/>
      <c r="J1848" s="87"/>
      <c r="M1848" s="87"/>
      <c r="N1848" s="87"/>
      <c r="O1848" s="87"/>
    </row>
    <row r="1849" spans="3:15" x14ac:dyDescent="0.25">
      <c r="C1849" s="87"/>
      <c r="D1849" s="87"/>
      <c r="E1849" s="87"/>
      <c r="F1849" s="87"/>
      <c r="J1849" s="87"/>
      <c r="M1849" s="87"/>
      <c r="N1849" s="87"/>
      <c r="O1849" s="87"/>
    </row>
    <row r="1850" spans="3:15" x14ac:dyDescent="0.25">
      <c r="C1850" s="87"/>
      <c r="D1850" s="87"/>
      <c r="E1850" s="87"/>
      <c r="F1850" s="87"/>
      <c r="J1850" s="87"/>
      <c r="M1850" s="87"/>
      <c r="N1850" s="87"/>
      <c r="O1850" s="87"/>
    </row>
    <row r="1851" spans="3:15" x14ac:dyDescent="0.25">
      <c r="C1851" s="87"/>
      <c r="D1851" s="87"/>
      <c r="E1851" s="87"/>
      <c r="F1851" s="87"/>
      <c r="J1851" s="87"/>
      <c r="M1851" s="87"/>
      <c r="N1851" s="87"/>
      <c r="O1851" s="87"/>
    </row>
    <row r="1852" spans="3:15" x14ac:dyDescent="0.25">
      <c r="C1852" s="87"/>
      <c r="D1852" s="87"/>
      <c r="E1852" s="87"/>
      <c r="F1852" s="87"/>
      <c r="J1852" s="87"/>
      <c r="M1852" s="87"/>
      <c r="N1852" s="87"/>
      <c r="O1852" s="87"/>
    </row>
    <row r="1853" spans="3:15" x14ac:dyDescent="0.25">
      <c r="C1853" s="87"/>
      <c r="D1853" s="87"/>
      <c r="E1853" s="87"/>
      <c r="F1853" s="87"/>
      <c r="J1853" s="87"/>
      <c r="M1853" s="87"/>
      <c r="N1853" s="87"/>
      <c r="O1853" s="87"/>
    </row>
    <row r="1854" spans="3:15" x14ac:dyDescent="0.25">
      <c r="C1854" s="87"/>
      <c r="D1854" s="87"/>
      <c r="E1854" s="87"/>
      <c r="F1854" s="87"/>
      <c r="J1854" s="87"/>
      <c r="M1854" s="87"/>
      <c r="N1854" s="87"/>
      <c r="O1854" s="87"/>
    </row>
    <row r="1855" spans="3:15" x14ac:dyDescent="0.25">
      <c r="C1855" s="87"/>
      <c r="D1855" s="87"/>
      <c r="E1855" s="87"/>
      <c r="F1855" s="87"/>
      <c r="J1855" s="87"/>
      <c r="M1855" s="87"/>
      <c r="N1855" s="87"/>
      <c r="O1855" s="87"/>
    </row>
    <row r="1856" spans="3:15" x14ac:dyDescent="0.25">
      <c r="C1856" s="87"/>
      <c r="D1856" s="87"/>
      <c r="E1856" s="87"/>
      <c r="F1856" s="87"/>
      <c r="J1856" s="87"/>
      <c r="M1856" s="87"/>
      <c r="N1856" s="87"/>
      <c r="O1856" s="87"/>
    </row>
    <row r="1857" spans="3:15" x14ac:dyDescent="0.25">
      <c r="C1857" s="87"/>
      <c r="D1857" s="87"/>
      <c r="E1857" s="87"/>
      <c r="F1857" s="87"/>
      <c r="J1857" s="87"/>
      <c r="M1857" s="87"/>
      <c r="N1857" s="87"/>
      <c r="O1857" s="87"/>
    </row>
    <row r="1858" spans="3:15" x14ac:dyDescent="0.25">
      <c r="C1858" s="87"/>
      <c r="D1858" s="87"/>
      <c r="E1858" s="87"/>
      <c r="F1858" s="87"/>
      <c r="J1858" s="87"/>
      <c r="M1858" s="87"/>
      <c r="N1858" s="87"/>
      <c r="O1858" s="87"/>
    </row>
    <row r="1859" spans="3:15" x14ac:dyDescent="0.25">
      <c r="C1859" s="87"/>
      <c r="D1859" s="87"/>
      <c r="E1859" s="87"/>
      <c r="F1859" s="87"/>
      <c r="J1859" s="87"/>
      <c r="M1859" s="87"/>
      <c r="N1859" s="87"/>
      <c r="O1859" s="87"/>
    </row>
    <row r="1860" spans="3:15" x14ac:dyDescent="0.25">
      <c r="C1860" s="87"/>
      <c r="D1860" s="87"/>
      <c r="E1860" s="87"/>
      <c r="F1860" s="87"/>
      <c r="J1860" s="87"/>
      <c r="M1860" s="87"/>
      <c r="N1860" s="87"/>
      <c r="O1860" s="87"/>
    </row>
    <row r="1861" spans="3:15" x14ac:dyDescent="0.25">
      <c r="C1861" s="87"/>
      <c r="D1861" s="87"/>
      <c r="E1861" s="87"/>
      <c r="F1861" s="87"/>
      <c r="J1861" s="87"/>
      <c r="M1861" s="87"/>
      <c r="N1861" s="87"/>
      <c r="O1861" s="87"/>
    </row>
    <row r="1862" spans="3:15" x14ac:dyDescent="0.25">
      <c r="C1862" s="87"/>
      <c r="D1862" s="87"/>
      <c r="E1862" s="87"/>
      <c r="F1862" s="87"/>
      <c r="J1862" s="87"/>
      <c r="M1862" s="87"/>
      <c r="N1862" s="87"/>
      <c r="O1862" s="87"/>
    </row>
    <row r="1863" spans="3:15" x14ac:dyDescent="0.25">
      <c r="C1863" s="87"/>
      <c r="D1863" s="87"/>
      <c r="E1863" s="87"/>
      <c r="F1863" s="87"/>
      <c r="J1863" s="87"/>
      <c r="M1863" s="87"/>
      <c r="N1863" s="87"/>
      <c r="O1863" s="87"/>
    </row>
    <row r="1864" spans="3:15" x14ac:dyDescent="0.25">
      <c r="C1864" s="87"/>
      <c r="D1864" s="87"/>
      <c r="E1864" s="87"/>
      <c r="F1864" s="87"/>
      <c r="J1864" s="87"/>
      <c r="M1864" s="87"/>
      <c r="N1864" s="87"/>
      <c r="O1864" s="87"/>
    </row>
    <row r="1865" spans="3:15" x14ac:dyDescent="0.25">
      <c r="C1865" s="87"/>
      <c r="D1865" s="87"/>
      <c r="E1865" s="87"/>
      <c r="F1865" s="87"/>
      <c r="J1865" s="87"/>
      <c r="M1865" s="87"/>
      <c r="N1865" s="87"/>
      <c r="O1865" s="87"/>
    </row>
    <row r="1866" spans="3:15" x14ac:dyDescent="0.25">
      <c r="C1866" s="87"/>
      <c r="D1866" s="87"/>
      <c r="E1866" s="87"/>
      <c r="F1866" s="87"/>
      <c r="J1866" s="87"/>
      <c r="M1866" s="87"/>
      <c r="N1866" s="87"/>
      <c r="O1866" s="87"/>
    </row>
    <row r="1867" spans="3:15" x14ac:dyDescent="0.25">
      <c r="C1867" s="87"/>
      <c r="D1867" s="87"/>
      <c r="E1867" s="87"/>
      <c r="F1867" s="87"/>
      <c r="J1867" s="87"/>
      <c r="M1867" s="87"/>
      <c r="N1867" s="87"/>
      <c r="O1867" s="87"/>
    </row>
    <row r="1868" spans="3:15" x14ac:dyDescent="0.25">
      <c r="C1868" s="87"/>
      <c r="D1868" s="87"/>
      <c r="E1868" s="87"/>
      <c r="F1868" s="87"/>
      <c r="J1868" s="87"/>
      <c r="M1868" s="87"/>
      <c r="N1868" s="87"/>
      <c r="O1868" s="87"/>
    </row>
    <row r="1869" spans="3:15" x14ac:dyDescent="0.25">
      <c r="C1869" s="87"/>
      <c r="D1869" s="87"/>
      <c r="E1869" s="87"/>
      <c r="F1869" s="87"/>
      <c r="J1869" s="87"/>
      <c r="M1869" s="87"/>
      <c r="N1869" s="87"/>
      <c r="O1869" s="87"/>
    </row>
    <row r="1870" spans="3:15" x14ac:dyDescent="0.25">
      <c r="C1870" s="87"/>
      <c r="D1870" s="87"/>
      <c r="E1870" s="87"/>
      <c r="F1870" s="87"/>
      <c r="J1870" s="87"/>
      <c r="M1870" s="87"/>
      <c r="N1870" s="87"/>
      <c r="O1870" s="87"/>
    </row>
    <row r="1871" spans="3:15" x14ac:dyDescent="0.25">
      <c r="C1871" s="87"/>
      <c r="D1871" s="87"/>
      <c r="E1871" s="87"/>
      <c r="F1871" s="87"/>
      <c r="J1871" s="87"/>
      <c r="M1871" s="87"/>
      <c r="N1871" s="87"/>
      <c r="O1871" s="87"/>
    </row>
    <row r="1872" spans="3:15" x14ac:dyDescent="0.25">
      <c r="C1872" s="87"/>
      <c r="D1872" s="87"/>
      <c r="E1872" s="87"/>
      <c r="F1872" s="87"/>
      <c r="J1872" s="87"/>
      <c r="M1872" s="87"/>
      <c r="N1872" s="87"/>
      <c r="O1872" s="87"/>
    </row>
    <row r="1873" spans="3:15" x14ac:dyDescent="0.25">
      <c r="C1873" s="87"/>
      <c r="D1873" s="87"/>
      <c r="E1873" s="87"/>
      <c r="F1873" s="87"/>
      <c r="J1873" s="87"/>
      <c r="M1873" s="87"/>
      <c r="N1873" s="87"/>
      <c r="O1873" s="87"/>
    </row>
    <row r="1874" spans="3:15" x14ac:dyDescent="0.25">
      <c r="C1874" s="87"/>
      <c r="D1874" s="87"/>
      <c r="E1874" s="87"/>
      <c r="F1874" s="87"/>
      <c r="J1874" s="87"/>
      <c r="M1874" s="87"/>
      <c r="N1874" s="87"/>
      <c r="O1874" s="87"/>
    </row>
    <row r="1875" spans="3:15" x14ac:dyDescent="0.25">
      <c r="C1875" s="87"/>
      <c r="D1875" s="87"/>
      <c r="E1875" s="87"/>
      <c r="F1875" s="87"/>
      <c r="J1875" s="87"/>
      <c r="M1875" s="87"/>
      <c r="N1875" s="87"/>
      <c r="O1875" s="87"/>
    </row>
    <row r="1876" spans="3:15" x14ac:dyDescent="0.25">
      <c r="C1876" s="87"/>
      <c r="D1876" s="87"/>
      <c r="E1876" s="87"/>
      <c r="F1876" s="87"/>
      <c r="J1876" s="87"/>
      <c r="M1876" s="87"/>
      <c r="N1876" s="87"/>
      <c r="O1876" s="87"/>
    </row>
    <row r="1877" spans="3:15" x14ac:dyDescent="0.25">
      <c r="C1877" s="87"/>
      <c r="D1877" s="87"/>
      <c r="E1877" s="87"/>
      <c r="F1877" s="87"/>
      <c r="J1877" s="87"/>
      <c r="M1877" s="87"/>
      <c r="N1877" s="87"/>
      <c r="O1877" s="87"/>
    </row>
    <row r="1878" spans="3:15" x14ac:dyDescent="0.25">
      <c r="C1878" s="87"/>
      <c r="D1878" s="87"/>
      <c r="E1878" s="87"/>
      <c r="F1878" s="87"/>
      <c r="J1878" s="87"/>
      <c r="M1878" s="87"/>
      <c r="N1878" s="87"/>
      <c r="O1878" s="87"/>
    </row>
    <row r="1879" spans="3:15" x14ac:dyDescent="0.25">
      <c r="C1879" s="87"/>
      <c r="D1879" s="87"/>
      <c r="E1879" s="87"/>
      <c r="F1879" s="87"/>
      <c r="J1879" s="87"/>
      <c r="M1879" s="87"/>
      <c r="N1879" s="87"/>
      <c r="O1879" s="87"/>
    </row>
    <row r="1880" spans="3:15" x14ac:dyDescent="0.25">
      <c r="C1880" s="87"/>
      <c r="D1880" s="87"/>
      <c r="E1880" s="87"/>
      <c r="F1880" s="87"/>
      <c r="J1880" s="87"/>
      <c r="M1880" s="87"/>
      <c r="N1880" s="87"/>
      <c r="O1880" s="87"/>
    </row>
    <row r="1881" spans="3:15" x14ac:dyDescent="0.25">
      <c r="C1881" s="87"/>
      <c r="D1881" s="87"/>
      <c r="E1881" s="87"/>
      <c r="F1881" s="87"/>
      <c r="J1881" s="87"/>
      <c r="M1881" s="87"/>
      <c r="N1881" s="87"/>
      <c r="O1881" s="87"/>
    </row>
    <row r="1882" spans="3:15" x14ac:dyDescent="0.25">
      <c r="C1882" s="87"/>
      <c r="D1882" s="87"/>
      <c r="E1882" s="87"/>
      <c r="F1882" s="87"/>
      <c r="J1882" s="87"/>
      <c r="M1882" s="87"/>
      <c r="N1882" s="87"/>
      <c r="O1882" s="87"/>
    </row>
    <row r="1883" spans="3:15" x14ac:dyDescent="0.25">
      <c r="C1883" s="87"/>
      <c r="D1883" s="87"/>
      <c r="E1883" s="87"/>
      <c r="F1883" s="87"/>
      <c r="J1883" s="87"/>
      <c r="M1883" s="87"/>
      <c r="N1883" s="87"/>
      <c r="O1883" s="87"/>
    </row>
    <row r="1884" spans="3:15" x14ac:dyDescent="0.25">
      <c r="C1884" s="87"/>
      <c r="D1884" s="87"/>
      <c r="E1884" s="87"/>
      <c r="F1884" s="87"/>
      <c r="J1884" s="87"/>
      <c r="M1884" s="87"/>
      <c r="N1884" s="87"/>
      <c r="O1884" s="87"/>
    </row>
    <row r="1885" spans="3:15" x14ac:dyDescent="0.25">
      <c r="C1885" s="87"/>
      <c r="D1885" s="87"/>
      <c r="E1885" s="87"/>
      <c r="F1885" s="87"/>
      <c r="J1885" s="87"/>
      <c r="M1885" s="87"/>
      <c r="N1885" s="87"/>
      <c r="O1885" s="87"/>
    </row>
    <row r="1886" spans="3:15" x14ac:dyDescent="0.25">
      <c r="C1886" s="87"/>
      <c r="D1886" s="87"/>
      <c r="E1886" s="87"/>
      <c r="F1886" s="87"/>
      <c r="J1886" s="87"/>
      <c r="M1886" s="87"/>
      <c r="N1886" s="87"/>
      <c r="O1886" s="87"/>
    </row>
    <row r="1887" spans="3:15" x14ac:dyDescent="0.25">
      <c r="C1887" s="87"/>
      <c r="D1887" s="87"/>
      <c r="E1887" s="87"/>
      <c r="F1887" s="87"/>
      <c r="J1887" s="87"/>
      <c r="M1887" s="87"/>
      <c r="N1887" s="87"/>
      <c r="O1887" s="87"/>
    </row>
    <row r="1888" spans="3:15" x14ac:dyDescent="0.25">
      <c r="C1888" s="87"/>
      <c r="D1888" s="87"/>
      <c r="E1888" s="87"/>
      <c r="F1888" s="87"/>
      <c r="J1888" s="87"/>
      <c r="M1888" s="87"/>
      <c r="N1888" s="87"/>
      <c r="O1888" s="87"/>
    </row>
    <row r="1889" spans="3:15" x14ac:dyDescent="0.25">
      <c r="C1889" s="87"/>
      <c r="D1889" s="87"/>
      <c r="E1889" s="87"/>
      <c r="F1889" s="87"/>
      <c r="J1889" s="87"/>
      <c r="M1889" s="87"/>
      <c r="N1889" s="87"/>
      <c r="O1889" s="87"/>
    </row>
    <row r="1890" spans="3:15" x14ac:dyDescent="0.25">
      <c r="C1890" s="87"/>
      <c r="D1890" s="87"/>
      <c r="E1890" s="87"/>
      <c r="F1890" s="87"/>
      <c r="J1890" s="87"/>
      <c r="M1890" s="87"/>
      <c r="N1890" s="87"/>
      <c r="O1890" s="87"/>
    </row>
    <row r="1891" spans="3:15" x14ac:dyDescent="0.25">
      <c r="C1891" s="87"/>
      <c r="D1891" s="87"/>
      <c r="E1891" s="87"/>
      <c r="F1891" s="87"/>
      <c r="J1891" s="87"/>
      <c r="M1891" s="87"/>
      <c r="N1891" s="87"/>
      <c r="O1891" s="87"/>
    </row>
    <row r="1892" spans="3:15" x14ac:dyDescent="0.25">
      <c r="C1892" s="87"/>
      <c r="D1892" s="87"/>
      <c r="E1892" s="87"/>
      <c r="F1892" s="87"/>
      <c r="J1892" s="87"/>
      <c r="M1892" s="87"/>
      <c r="N1892" s="87"/>
      <c r="O1892" s="87"/>
    </row>
    <row r="1893" spans="3:15" x14ac:dyDescent="0.25">
      <c r="C1893" s="87"/>
      <c r="D1893" s="87"/>
      <c r="E1893" s="87"/>
      <c r="F1893" s="87"/>
      <c r="J1893" s="87"/>
      <c r="M1893" s="87"/>
      <c r="N1893" s="87"/>
      <c r="O1893" s="87"/>
    </row>
    <row r="1894" spans="3:15" x14ac:dyDescent="0.25">
      <c r="C1894" s="87"/>
      <c r="D1894" s="87"/>
      <c r="E1894" s="87"/>
      <c r="F1894" s="87"/>
      <c r="J1894" s="87"/>
      <c r="M1894" s="87"/>
      <c r="N1894" s="87"/>
      <c r="O1894" s="87"/>
    </row>
    <row r="1895" spans="3:15" x14ac:dyDescent="0.25">
      <c r="C1895" s="87"/>
      <c r="D1895" s="87"/>
      <c r="E1895" s="87"/>
      <c r="F1895" s="87"/>
      <c r="J1895" s="87"/>
      <c r="M1895" s="87"/>
      <c r="N1895" s="87"/>
      <c r="O1895" s="87"/>
    </row>
    <row r="1896" spans="3:15" x14ac:dyDescent="0.25">
      <c r="C1896" s="87"/>
      <c r="D1896" s="87"/>
      <c r="E1896" s="87"/>
      <c r="F1896" s="87"/>
      <c r="J1896" s="87"/>
      <c r="M1896" s="87"/>
      <c r="N1896" s="87"/>
      <c r="O1896" s="87"/>
    </row>
    <row r="1897" spans="3:15" x14ac:dyDescent="0.25">
      <c r="C1897" s="87"/>
      <c r="D1897" s="87"/>
      <c r="E1897" s="87"/>
      <c r="F1897" s="87"/>
      <c r="J1897" s="87"/>
      <c r="M1897" s="87"/>
      <c r="N1897" s="87"/>
      <c r="O1897" s="87"/>
    </row>
    <row r="1898" spans="3:15" x14ac:dyDescent="0.25">
      <c r="C1898" s="87"/>
      <c r="D1898" s="87"/>
      <c r="E1898" s="87"/>
      <c r="F1898" s="87"/>
      <c r="J1898" s="87"/>
      <c r="M1898" s="87"/>
      <c r="N1898" s="87"/>
      <c r="O1898" s="87"/>
    </row>
    <row r="1899" spans="3:15" x14ac:dyDescent="0.25">
      <c r="C1899" s="87"/>
      <c r="D1899" s="87"/>
      <c r="E1899" s="87"/>
      <c r="F1899" s="87"/>
      <c r="J1899" s="87"/>
      <c r="M1899" s="87"/>
      <c r="N1899" s="87"/>
      <c r="O1899" s="87"/>
    </row>
    <row r="1900" spans="3:15" x14ac:dyDescent="0.25">
      <c r="C1900" s="87"/>
      <c r="D1900" s="87"/>
      <c r="E1900" s="87"/>
      <c r="F1900" s="87"/>
      <c r="J1900" s="87"/>
      <c r="M1900" s="87"/>
      <c r="N1900" s="87"/>
      <c r="O1900" s="87"/>
    </row>
    <row r="1901" spans="3:15" x14ac:dyDescent="0.25">
      <c r="C1901" s="87"/>
      <c r="D1901" s="87"/>
      <c r="E1901" s="87"/>
      <c r="F1901" s="87"/>
      <c r="J1901" s="87"/>
      <c r="M1901" s="87"/>
      <c r="N1901" s="87"/>
      <c r="O1901" s="87"/>
    </row>
    <row r="1902" spans="3:15" x14ac:dyDescent="0.25">
      <c r="C1902" s="87"/>
      <c r="D1902" s="87"/>
      <c r="E1902" s="87"/>
      <c r="F1902" s="87"/>
      <c r="J1902" s="87"/>
      <c r="M1902" s="87"/>
      <c r="N1902" s="87"/>
      <c r="O1902" s="87"/>
    </row>
    <row r="1903" spans="3:15" x14ac:dyDescent="0.25">
      <c r="C1903" s="87"/>
      <c r="D1903" s="87"/>
      <c r="E1903" s="87"/>
      <c r="F1903" s="87"/>
      <c r="J1903" s="87"/>
      <c r="M1903" s="87"/>
      <c r="N1903" s="87"/>
      <c r="O1903" s="87"/>
    </row>
    <row r="1904" spans="3:15" x14ac:dyDescent="0.25">
      <c r="C1904" s="87"/>
      <c r="D1904" s="87"/>
      <c r="E1904" s="87"/>
      <c r="F1904" s="87"/>
      <c r="J1904" s="87"/>
      <c r="M1904" s="87"/>
      <c r="N1904" s="87"/>
      <c r="O1904" s="87"/>
    </row>
    <row r="1905" spans="3:15" x14ac:dyDescent="0.25">
      <c r="C1905" s="87"/>
      <c r="D1905" s="87"/>
      <c r="E1905" s="87"/>
      <c r="F1905" s="87"/>
      <c r="J1905" s="87"/>
      <c r="M1905" s="87"/>
      <c r="N1905" s="87"/>
      <c r="O1905" s="87"/>
    </row>
    <row r="1906" spans="3:15" x14ac:dyDescent="0.25">
      <c r="C1906" s="87"/>
      <c r="D1906" s="87"/>
      <c r="E1906" s="87"/>
      <c r="F1906" s="87"/>
      <c r="J1906" s="87"/>
      <c r="M1906" s="87"/>
      <c r="N1906" s="87"/>
      <c r="O1906" s="87"/>
    </row>
    <row r="1907" spans="3:15" x14ac:dyDescent="0.25">
      <c r="C1907" s="87"/>
      <c r="D1907" s="87"/>
      <c r="E1907" s="87"/>
      <c r="F1907" s="87"/>
      <c r="J1907" s="87"/>
      <c r="M1907" s="87"/>
      <c r="N1907" s="87"/>
      <c r="O1907" s="87"/>
    </row>
    <row r="1908" spans="3:15" x14ac:dyDescent="0.25">
      <c r="C1908" s="87"/>
      <c r="D1908" s="87"/>
      <c r="E1908" s="87"/>
      <c r="F1908" s="87"/>
      <c r="J1908" s="87"/>
      <c r="M1908" s="87"/>
      <c r="N1908" s="87"/>
      <c r="O1908" s="87"/>
    </row>
    <row r="1909" spans="3:15" x14ac:dyDescent="0.25">
      <c r="C1909" s="87"/>
      <c r="D1909" s="87"/>
      <c r="E1909" s="87"/>
      <c r="F1909" s="87"/>
      <c r="J1909" s="87"/>
      <c r="M1909" s="87"/>
      <c r="N1909" s="87"/>
      <c r="O1909" s="87"/>
    </row>
    <row r="1910" spans="3:15" x14ac:dyDescent="0.25">
      <c r="C1910" s="87"/>
      <c r="D1910" s="87"/>
      <c r="E1910" s="87"/>
      <c r="F1910" s="87"/>
      <c r="J1910" s="87"/>
      <c r="M1910" s="87"/>
      <c r="N1910" s="87"/>
      <c r="O1910" s="87"/>
    </row>
    <row r="1911" spans="3:15" x14ac:dyDescent="0.25">
      <c r="C1911" s="87"/>
      <c r="D1911" s="87"/>
      <c r="E1911" s="87"/>
      <c r="F1911" s="87"/>
      <c r="J1911" s="87"/>
      <c r="M1911" s="87"/>
      <c r="N1911" s="87"/>
      <c r="O1911" s="87"/>
    </row>
    <row r="1912" spans="3:15" x14ac:dyDescent="0.25">
      <c r="C1912" s="87"/>
      <c r="D1912" s="87"/>
      <c r="E1912" s="87"/>
      <c r="F1912" s="87"/>
      <c r="J1912" s="87"/>
      <c r="M1912" s="87"/>
      <c r="N1912" s="87"/>
      <c r="O1912" s="87"/>
    </row>
    <row r="1913" spans="3:15" x14ac:dyDescent="0.25">
      <c r="C1913" s="87"/>
      <c r="D1913" s="87"/>
      <c r="E1913" s="87"/>
      <c r="F1913" s="87"/>
      <c r="J1913" s="87"/>
      <c r="M1913" s="87"/>
      <c r="N1913" s="87"/>
      <c r="O1913" s="87"/>
    </row>
    <row r="1914" spans="3:15" x14ac:dyDescent="0.25">
      <c r="C1914" s="87"/>
      <c r="D1914" s="87"/>
      <c r="E1914" s="87"/>
      <c r="F1914" s="87"/>
      <c r="J1914" s="87"/>
      <c r="M1914" s="87"/>
      <c r="N1914" s="87"/>
      <c r="O1914" s="87"/>
    </row>
    <row r="1915" spans="3:15" x14ac:dyDescent="0.25">
      <c r="C1915" s="87"/>
      <c r="D1915" s="87"/>
      <c r="E1915" s="87"/>
      <c r="F1915" s="87"/>
      <c r="J1915" s="87"/>
      <c r="M1915" s="87"/>
      <c r="N1915" s="87"/>
      <c r="O1915" s="87"/>
    </row>
    <row r="1916" spans="3:15" x14ac:dyDescent="0.25">
      <c r="C1916" s="87"/>
      <c r="D1916" s="87"/>
      <c r="E1916" s="87"/>
      <c r="F1916" s="87"/>
      <c r="J1916" s="87"/>
      <c r="M1916" s="87"/>
      <c r="N1916" s="87"/>
      <c r="O1916" s="87"/>
    </row>
    <row r="1917" spans="3:15" x14ac:dyDescent="0.25">
      <c r="C1917" s="87"/>
      <c r="D1917" s="87"/>
      <c r="E1917" s="87"/>
      <c r="F1917" s="87"/>
      <c r="J1917" s="87"/>
      <c r="M1917" s="87"/>
      <c r="N1917" s="87"/>
      <c r="O1917" s="87"/>
    </row>
    <row r="1918" spans="3:15" x14ac:dyDescent="0.25">
      <c r="C1918" s="87"/>
      <c r="D1918" s="87"/>
      <c r="E1918" s="87"/>
      <c r="F1918" s="87"/>
      <c r="J1918" s="87"/>
      <c r="M1918" s="87"/>
      <c r="N1918" s="87"/>
      <c r="O1918" s="87"/>
    </row>
    <row r="1919" spans="3:15" x14ac:dyDescent="0.25">
      <c r="C1919" s="87"/>
      <c r="D1919" s="87"/>
      <c r="E1919" s="87"/>
      <c r="F1919" s="87"/>
      <c r="J1919" s="87"/>
      <c r="M1919" s="87"/>
      <c r="N1919" s="87"/>
      <c r="O1919" s="87"/>
    </row>
    <row r="1920" spans="3:15" x14ac:dyDescent="0.25">
      <c r="C1920" s="87"/>
      <c r="D1920" s="87"/>
      <c r="E1920" s="87"/>
      <c r="F1920" s="87"/>
      <c r="J1920" s="87"/>
      <c r="M1920" s="87"/>
      <c r="N1920" s="87"/>
      <c r="O1920" s="87"/>
    </row>
    <row r="1921" spans="3:15" x14ac:dyDescent="0.25">
      <c r="C1921" s="87"/>
      <c r="D1921" s="87"/>
      <c r="E1921" s="87"/>
      <c r="F1921" s="87"/>
      <c r="J1921" s="87"/>
      <c r="M1921" s="87"/>
      <c r="N1921" s="87"/>
      <c r="O1921" s="87"/>
    </row>
    <row r="1922" spans="3:15" x14ac:dyDescent="0.25">
      <c r="C1922" s="87"/>
      <c r="D1922" s="87"/>
      <c r="E1922" s="87"/>
      <c r="F1922" s="87"/>
      <c r="J1922" s="87"/>
      <c r="M1922" s="87"/>
      <c r="N1922" s="87"/>
      <c r="O1922" s="87"/>
    </row>
    <row r="1923" spans="3:15" x14ac:dyDescent="0.25">
      <c r="C1923" s="87"/>
      <c r="D1923" s="87"/>
      <c r="E1923" s="87"/>
      <c r="F1923" s="87"/>
      <c r="J1923" s="87"/>
      <c r="M1923" s="87"/>
      <c r="N1923" s="87"/>
      <c r="O1923" s="87"/>
    </row>
    <row r="1924" spans="3:15" x14ac:dyDescent="0.25">
      <c r="C1924" s="87"/>
      <c r="D1924" s="87"/>
      <c r="E1924" s="87"/>
      <c r="F1924" s="87"/>
      <c r="J1924" s="87"/>
      <c r="M1924" s="87"/>
      <c r="N1924" s="87"/>
      <c r="O1924" s="87"/>
    </row>
    <row r="1925" spans="3:15" x14ac:dyDescent="0.25">
      <c r="C1925" s="87"/>
      <c r="D1925" s="87"/>
      <c r="E1925" s="87"/>
      <c r="F1925" s="87"/>
      <c r="J1925" s="87"/>
      <c r="M1925" s="87"/>
      <c r="N1925" s="87"/>
      <c r="O1925" s="87"/>
    </row>
    <row r="1926" spans="3:15" x14ac:dyDescent="0.25">
      <c r="C1926" s="87"/>
      <c r="D1926" s="87"/>
      <c r="E1926" s="87"/>
      <c r="F1926" s="87"/>
      <c r="J1926" s="87"/>
      <c r="M1926" s="87"/>
      <c r="N1926" s="87"/>
      <c r="O1926" s="87"/>
    </row>
    <row r="1927" spans="3:15" x14ac:dyDescent="0.25">
      <c r="C1927" s="87"/>
      <c r="D1927" s="87"/>
      <c r="E1927" s="87"/>
      <c r="F1927" s="87"/>
      <c r="J1927" s="87"/>
      <c r="M1927" s="87"/>
      <c r="N1927" s="87"/>
      <c r="O1927" s="87"/>
    </row>
    <row r="1928" spans="3:15" x14ac:dyDescent="0.25">
      <c r="C1928" s="87"/>
      <c r="D1928" s="87"/>
      <c r="E1928" s="87"/>
      <c r="F1928" s="87"/>
      <c r="J1928" s="87"/>
      <c r="M1928" s="87"/>
      <c r="N1928" s="87"/>
      <c r="O1928" s="87"/>
    </row>
    <row r="1929" spans="3:15" x14ac:dyDescent="0.25">
      <c r="C1929" s="87"/>
      <c r="D1929" s="87"/>
      <c r="E1929" s="87"/>
      <c r="F1929" s="87"/>
      <c r="J1929" s="87"/>
      <c r="M1929" s="87"/>
      <c r="N1929" s="87"/>
      <c r="O1929" s="87"/>
    </row>
    <row r="1930" spans="3:15" x14ac:dyDescent="0.25">
      <c r="C1930" s="87"/>
      <c r="D1930" s="87"/>
      <c r="E1930" s="87"/>
      <c r="F1930" s="87"/>
      <c r="J1930" s="87"/>
      <c r="M1930" s="87"/>
      <c r="N1930" s="87"/>
      <c r="O1930" s="87"/>
    </row>
    <row r="1931" spans="3:15" x14ac:dyDescent="0.25">
      <c r="C1931" s="87"/>
      <c r="D1931" s="87"/>
      <c r="E1931" s="87"/>
      <c r="F1931" s="87"/>
      <c r="J1931" s="87"/>
      <c r="M1931" s="87"/>
      <c r="N1931" s="87"/>
      <c r="O1931" s="87"/>
    </row>
    <row r="1932" spans="3:15" x14ac:dyDescent="0.25">
      <c r="C1932" s="87"/>
      <c r="D1932" s="87"/>
      <c r="E1932" s="87"/>
      <c r="F1932" s="87"/>
      <c r="J1932" s="87"/>
      <c r="M1932" s="87"/>
      <c r="N1932" s="87"/>
      <c r="O1932" s="87"/>
    </row>
    <row r="1933" spans="3:15" x14ac:dyDescent="0.25">
      <c r="C1933" s="87"/>
      <c r="D1933" s="87"/>
      <c r="E1933" s="87"/>
      <c r="F1933" s="87"/>
      <c r="J1933" s="87"/>
      <c r="M1933" s="87"/>
      <c r="N1933" s="87"/>
      <c r="O1933" s="87"/>
    </row>
    <row r="1934" spans="3:15" x14ac:dyDescent="0.25">
      <c r="C1934" s="87"/>
      <c r="D1934" s="87"/>
      <c r="E1934" s="87"/>
      <c r="F1934" s="87"/>
      <c r="J1934" s="87"/>
      <c r="M1934" s="87"/>
      <c r="N1934" s="87"/>
      <c r="O1934" s="87"/>
    </row>
    <row r="1935" spans="3:15" x14ac:dyDescent="0.25">
      <c r="C1935" s="87"/>
      <c r="D1935" s="87"/>
      <c r="E1935" s="87"/>
      <c r="F1935" s="87"/>
      <c r="J1935" s="87"/>
      <c r="M1935" s="87"/>
      <c r="N1935" s="87"/>
      <c r="O1935" s="87"/>
    </row>
    <row r="1936" spans="3:15" x14ac:dyDescent="0.25">
      <c r="C1936" s="87"/>
      <c r="D1936" s="87"/>
      <c r="E1936" s="87"/>
      <c r="F1936" s="87"/>
      <c r="J1936" s="87"/>
      <c r="M1936" s="87"/>
      <c r="N1936" s="87"/>
      <c r="O1936" s="87"/>
    </row>
    <row r="1937" spans="3:15" x14ac:dyDescent="0.25">
      <c r="C1937" s="87"/>
      <c r="D1937" s="87"/>
      <c r="E1937" s="87"/>
      <c r="F1937" s="87"/>
      <c r="J1937" s="87"/>
      <c r="M1937" s="87"/>
      <c r="N1937" s="87"/>
      <c r="O1937" s="87"/>
    </row>
    <row r="1938" spans="3:15" x14ac:dyDescent="0.25">
      <c r="C1938" s="87"/>
      <c r="D1938" s="87"/>
      <c r="E1938" s="87"/>
      <c r="F1938" s="87"/>
      <c r="J1938" s="87"/>
      <c r="M1938" s="87"/>
      <c r="N1938" s="87"/>
      <c r="O1938" s="87"/>
    </row>
    <row r="1939" spans="3:15" x14ac:dyDescent="0.25">
      <c r="C1939" s="87"/>
      <c r="D1939" s="87"/>
      <c r="E1939" s="87"/>
      <c r="F1939" s="87"/>
      <c r="J1939" s="87"/>
      <c r="M1939" s="87"/>
      <c r="N1939" s="87"/>
      <c r="O1939" s="87"/>
    </row>
    <row r="1940" spans="3:15" x14ac:dyDescent="0.25">
      <c r="C1940" s="87"/>
      <c r="D1940" s="87"/>
      <c r="E1940" s="87"/>
      <c r="F1940" s="87"/>
      <c r="J1940" s="87"/>
      <c r="M1940" s="87"/>
      <c r="N1940" s="87"/>
      <c r="O1940" s="87"/>
    </row>
    <row r="1941" spans="3:15" x14ac:dyDescent="0.25">
      <c r="C1941" s="87"/>
      <c r="D1941" s="87"/>
      <c r="E1941" s="87"/>
      <c r="F1941" s="87"/>
      <c r="J1941" s="87"/>
      <c r="M1941" s="87"/>
      <c r="N1941" s="87"/>
      <c r="O1941" s="87"/>
    </row>
    <row r="1942" spans="3:15" x14ac:dyDescent="0.25">
      <c r="C1942" s="87"/>
      <c r="D1942" s="87"/>
      <c r="E1942" s="87"/>
      <c r="F1942" s="87"/>
      <c r="J1942" s="87"/>
      <c r="M1942" s="87"/>
      <c r="N1942" s="87"/>
      <c r="O1942" s="87"/>
    </row>
    <row r="1943" spans="3:15" x14ac:dyDescent="0.25">
      <c r="C1943" s="87"/>
      <c r="D1943" s="87"/>
      <c r="E1943" s="87"/>
      <c r="F1943" s="87"/>
      <c r="J1943" s="87"/>
      <c r="M1943" s="87"/>
      <c r="N1943" s="87"/>
      <c r="O1943" s="87"/>
    </row>
    <row r="1944" spans="3:15" x14ac:dyDescent="0.25">
      <c r="C1944" s="87"/>
      <c r="D1944" s="87"/>
      <c r="E1944" s="87"/>
      <c r="F1944" s="87"/>
      <c r="J1944" s="87"/>
      <c r="M1944" s="87"/>
      <c r="N1944" s="87"/>
      <c r="O1944" s="87"/>
    </row>
    <row r="1945" spans="3:15" x14ac:dyDescent="0.25">
      <c r="C1945" s="87"/>
      <c r="D1945" s="87"/>
      <c r="E1945" s="87"/>
      <c r="F1945" s="87"/>
      <c r="J1945" s="87"/>
      <c r="M1945" s="87"/>
      <c r="N1945" s="87"/>
      <c r="O1945" s="87"/>
    </row>
    <row r="1946" spans="3:15" x14ac:dyDescent="0.25">
      <c r="C1946" s="87"/>
      <c r="D1946" s="87"/>
      <c r="E1946" s="87"/>
      <c r="F1946" s="87"/>
      <c r="J1946" s="87"/>
      <c r="M1946" s="87"/>
      <c r="N1946" s="87"/>
      <c r="O1946" s="87"/>
    </row>
    <row r="1947" spans="3:15" x14ac:dyDescent="0.25">
      <c r="C1947" s="87"/>
      <c r="D1947" s="87"/>
      <c r="E1947" s="87"/>
      <c r="F1947" s="87"/>
      <c r="J1947" s="87"/>
      <c r="M1947" s="87"/>
      <c r="N1947" s="87"/>
      <c r="O1947" s="87"/>
    </row>
    <row r="1948" spans="3:15" x14ac:dyDescent="0.25">
      <c r="C1948" s="87"/>
      <c r="D1948" s="87"/>
      <c r="E1948" s="87"/>
      <c r="F1948" s="87"/>
      <c r="J1948" s="87"/>
      <c r="M1948" s="87"/>
      <c r="N1948" s="87"/>
      <c r="O1948" s="87"/>
    </row>
    <row r="1949" spans="3:15" x14ac:dyDescent="0.25">
      <c r="C1949" s="87"/>
      <c r="D1949" s="87"/>
      <c r="E1949" s="87"/>
      <c r="F1949" s="87"/>
      <c r="J1949" s="87"/>
      <c r="M1949" s="87"/>
      <c r="N1949" s="87"/>
      <c r="O1949" s="87"/>
    </row>
    <row r="1950" spans="3:15" x14ac:dyDescent="0.25">
      <c r="C1950" s="87"/>
      <c r="D1950" s="87"/>
      <c r="E1950" s="87"/>
      <c r="F1950" s="87"/>
      <c r="J1950" s="87"/>
      <c r="M1950" s="87"/>
      <c r="N1950" s="87"/>
      <c r="O1950" s="87"/>
    </row>
    <row r="1951" spans="3:15" x14ac:dyDescent="0.25">
      <c r="C1951" s="87"/>
      <c r="D1951" s="87"/>
      <c r="E1951" s="87"/>
      <c r="F1951" s="87"/>
      <c r="J1951" s="87"/>
      <c r="M1951" s="87"/>
      <c r="N1951" s="87"/>
      <c r="O1951" s="87"/>
    </row>
    <row r="1952" spans="3:15" x14ac:dyDescent="0.25">
      <c r="C1952" s="87"/>
      <c r="D1952" s="87"/>
      <c r="E1952" s="87"/>
      <c r="F1952" s="87"/>
      <c r="J1952" s="87"/>
      <c r="M1952" s="87"/>
      <c r="N1952" s="87"/>
      <c r="O1952" s="87"/>
    </row>
    <row r="1953" spans="3:15" x14ac:dyDescent="0.25">
      <c r="C1953" s="87"/>
      <c r="D1953" s="87"/>
      <c r="E1953" s="87"/>
      <c r="F1953" s="87"/>
      <c r="J1953" s="87"/>
      <c r="M1953" s="87"/>
      <c r="N1953" s="87"/>
      <c r="O1953" s="87"/>
    </row>
    <row r="1954" spans="3:15" x14ac:dyDescent="0.25">
      <c r="C1954" s="87"/>
      <c r="D1954" s="87"/>
      <c r="E1954" s="87"/>
      <c r="F1954" s="87"/>
      <c r="J1954" s="87"/>
      <c r="M1954" s="87"/>
      <c r="N1954" s="87"/>
      <c r="O1954" s="87"/>
    </row>
    <row r="1955" spans="3:15" x14ac:dyDescent="0.25">
      <c r="C1955" s="87"/>
      <c r="D1955" s="87"/>
      <c r="E1955" s="87"/>
      <c r="F1955" s="87"/>
      <c r="J1955" s="87"/>
      <c r="M1955" s="87"/>
      <c r="N1955" s="87"/>
      <c r="O1955" s="87"/>
    </row>
    <row r="1956" spans="3:15" x14ac:dyDescent="0.25">
      <c r="C1956" s="87"/>
      <c r="D1956" s="87"/>
      <c r="E1956" s="87"/>
      <c r="F1956" s="87"/>
      <c r="J1956" s="87"/>
      <c r="M1956" s="87"/>
      <c r="N1956" s="87"/>
      <c r="O1956" s="87"/>
    </row>
    <row r="1957" spans="3:15" x14ac:dyDescent="0.25">
      <c r="C1957" s="87"/>
      <c r="D1957" s="87"/>
      <c r="E1957" s="87"/>
      <c r="F1957" s="87"/>
      <c r="J1957" s="87"/>
      <c r="M1957" s="87"/>
      <c r="N1957" s="87"/>
      <c r="O1957" s="87"/>
    </row>
    <row r="1958" spans="3:15" x14ac:dyDescent="0.25">
      <c r="C1958" s="87"/>
      <c r="D1958" s="87"/>
      <c r="E1958" s="87"/>
      <c r="F1958" s="87"/>
      <c r="J1958" s="87"/>
      <c r="M1958" s="87"/>
      <c r="N1958" s="87"/>
      <c r="O1958" s="87"/>
    </row>
    <row r="1959" spans="3:15" x14ac:dyDescent="0.25">
      <c r="C1959" s="87"/>
      <c r="D1959" s="87"/>
      <c r="E1959" s="87"/>
      <c r="F1959" s="87"/>
      <c r="J1959" s="87"/>
      <c r="M1959" s="87"/>
      <c r="N1959" s="87"/>
      <c r="O1959" s="87"/>
    </row>
    <row r="1960" spans="3:15" x14ac:dyDescent="0.25">
      <c r="C1960" s="87"/>
      <c r="D1960" s="87"/>
      <c r="E1960" s="87"/>
      <c r="F1960" s="87"/>
      <c r="J1960" s="87"/>
      <c r="M1960" s="87"/>
      <c r="N1960" s="87"/>
      <c r="O1960" s="87"/>
    </row>
    <row r="1961" spans="3:15" x14ac:dyDescent="0.25">
      <c r="C1961" s="87"/>
      <c r="D1961" s="87"/>
      <c r="E1961" s="87"/>
      <c r="F1961" s="87"/>
      <c r="J1961" s="87"/>
      <c r="M1961" s="87"/>
      <c r="N1961" s="87"/>
      <c r="O1961" s="87"/>
    </row>
    <row r="1962" spans="3:15" x14ac:dyDescent="0.25">
      <c r="C1962" s="87"/>
      <c r="D1962" s="87"/>
      <c r="E1962" s="87"/>
      <c r="F1962" s="87"/>
      <c r="J1962" s="87"/>
      <c r="M1962" s="87"/>
      <c r="N1962" s="87"/>
      <c r="O1962" s="87"/>
    </row>
    <row r="1963" spans="3:15" x14ac:dyDescent="0.25">
      <c r="C1963" s="87"/>
      <c r="D1963" s="87"/>
      <c r="E1963" s="87"/>
      <c r="F1963" s="87"/>
      <c r="J1963" s="87"/>
      <c r="M1963" s="87"/>
      <c r="N1963" s="87"/>
      <c r="O1963" s="87"/>
    </row>
    <row r="1964" spans="3:15" x14ac:dyDescent="0.25">
      <c r="C1964" s="87"/>
      <c r="D1964" s="87"/>
      <c r="E1964" s="87"/>
      <c r="F1964" s="87"/>
      <c r="J1964" s="87"/>
      <c r="M1964" s="87"/>
      <c r="N1964" s="87"/>
      <c r="O1964" s="87"/>
    </row>
    <row r="1965" spans="3:15" x14ac:dyDescent="0.25">
      <c r="C1965" s="87"/>
      <c r="D1965" s="87"/>
      <c r="E1965" s="87"/>
      <c r="F1965" s="87"/>
      <c r="J1965" s="87"/>
      <c r="M1965" s="87"/>
      <c r="N1965" s="87"/>
      <c r="O1965" s="87"/>
    </row>
    <row r="1966" spans="3:15" x14ac:dyDescent="0.25">
      <c r="C1966" s="87"/>
      <c r="D1966" s="87"/>
      <c r="E1966" s="87"/>
      <c r="F1966" s="87"/>
      <c r="J1966" s="87"/>
      <c r="M1966" s="87"/>
      <c r="N1966" s="87"/>
      <c r="O1966" s="87"/>
    </row>
    <row r="1967" spans="3:15" x14ac:dyDescent="0.25">
      <c r="C1967" s="87"/>
      <c r="D1967" s="87"/>
      <c r="E1967" s="87"/>
      <c r="F1967" s="87"/>
      <c r="J1967" s="87"/>
      <c r="M1967" s="87"/>
      <c r="N1967" s="87"/>
      <c r="O1967" s="87"/>
    </row>
    <row r="1968" spans="3:15" x14ac:dyDescent="0.25">
      <c r="C1968" s="87"/>
      <c r="D1968" s="87"/>
      <c r="E1968" s="87"/>
      <c r="F1968" s="87"/>
      <c r="J1968" s="87"/>
      <c r="M1968" s="87"/>
      <c r="N1968" s="87"/>
      <c r="O1968" s="87"/>
    </row>
    <row r="1969" spans="3:15" x14ac:dyDescent="0.25">
      <c r="C1969" s="87"/>
      <c r="D1969" s="87"/>
      <c r="E1969" s="87"/>
      <c r="F1969" s="87"/>
      <c r="J1969" s="87"/>
      <c r="M1969" s="87"/>
      <c r="N1969" s="87"/>
      <c r="O1969" s="87"/>
    </row>
    <row r="1970" spans="3:15" x14ac:dyDescent="0.25">
      <c r="C1970" s="87"/>
      <c r="D1970" s="87"/>
      <c r="E1970" s="87"/>
      <c r="F1970" s="87"/>
      <c r="J1970" s="87"/>
      <c r="M1970" s="87"/>
      <c r="N1970" s="87"/>
      <c r="O1970" s="87"/>
    </row>
    <row r="1971" spans="3:15" x14ac:dyDescent="0.25">
      <c r="C1971" s="87"/>
      <c r="D1971" s="87"/>
      <c r="E1971" s="87"/>
      <c r="F1971" s="87"/>
      <c r="J1971" s="87"/>
      <c r="M1971" s="87"/>
      <c r="N1971" s="87"/>
      <c r="O1971" s="87"/>
    </row>
    <row r="1972" spans="3:15" x14ac:dyDescent="0.25">
      <c r="C1972" s="87"/>
      <c r="D1972" s="87"/>
      <c r="E1972" s="87"/>
      <c r="F1972" s="87"/>
      <c r="J1972" s="87"/>
      <c r="M1972" s="87"/>
      <c r="N1972" s="87"/>
      <c r="O1972" s="87"/>
    </row>
    <row r="1973" spans="3:15" x14ac:dyDescent="0.25">
      <c r="C1973" s="87"/>
      <c r="D1973" s="87"/>
      <c r="E1973" s="87"/>
      <c r="F1973" s="87"/>
      <c r="J1973" s="87"/>
      <c r="M1973" s="87"/>
      <c r="N1973" s="87"/>
      <c r="O1973" s="87"/>
    </row>
    <row r="1974" spans="3:15" x14ac:dyDescent="0.25">
      <c r="C1974" s="87"/>
      <c r="D1974" s="87"/>
      <c r="E1974" s="87"/>
      <c r="F1974" s="87"/>
      <c r="J1974" s="87"/>
      <c r="M1974" s="87"/>
      <c r="N1974" s="87"/>
      <c r="O1974" s="87"/>
    </row>
    <row r="1975" spans="3:15" x14ac:dyDescent="0.25">
      <c r="C1975" s="87"/>
      <c r="D1975" s="87"/>
      <c r="E1975" s="87"/>
      <c r="F1975" s="87"/>
      <c r="J1975" s="87"/>
      <c r="M1975" s="87"/>
      <c r="N1975" s="87"/>
      <c r="O1975" s="87"/>
    </row>
    <row r="1976" spans="3:15" x14ac:dyDescent="0.25">
      <c r="C1976" s="87"/>
      <c r="D1976" s="87"/>
      <c r="E1976" s="87"/>
      <c r="F1976" s="87"/>
      <c r="J1976" s="87"/>
      <c r="M1976" s="87"/>
      <c r="N1976" s="87"/>
      <c r="O1976" s="87"/>
    </row>
    <row r="1977" spans="3:15" x14ac:dyDescent="0.25">
      <c r="C1977" s="87"/>
      <c r="D1977" s="87"/>
      <c r="E1977" s="87"/>
      <c r="F1977" s="87"/>
      <c r="J1977" s="87"/>
      <c r="M1977" s="87"/>
      <c r="N1977" s="87"/>
      <c r="O1977" s="87"/>
    </row>
    <row r="1978" spans="3:15" x14ac:dyDescent="0.25">
      <c r="C1978" s="87"/>
      <c r="D1978" s="87"/>
      <c r="E1978" s="87"/>
      <c r="F1978" s="87"/>
      <c r="J1978" s="87"/>
      <c r="M1978" s="87"/>
      <c r="N1978" s="87"/>
      <c r="O1978" s="87"/>
    </row>
    <row r="1979" spans="3:15" x14ac:dyDescent="0.25">
      <c r="C1979" s="87"/>
      <c r="D1979" s="87"/>
      <c r="E1979" s="87"/>
      <c r="F1979" s="87"/>
      <c r="J1979" s="87"/>
      <c r="M1979" s="87"/>
      <c r="N1979" s="87"/>
      <c r="O1979" s="87"/>
    </row>
    <row r="1980" spans="3:15" x14ac:dyDescent="0.25">
      <c r="C1980" s="87"/>
      <c r="D1980" s="87"/>
      <c r="E1980" s="87"/>
      <c r="F1980" s="87"/>
      <c r="J1980" s="87"/>
      <c r="M1980" s="87"/>
      <c r="N1980" s="87"/>
      <c r="O1980" s="87"/>
    </row>
    <row r="1981" spans="3:15" x14ac:dyDescent="0.25">
      <c r="C1981" s="87"/>
      <c r="D1981" s="87"/>
      <c r="E1981" s="87"/>
      <c r="F1981" s="87"/>
      <c r="J1981" s="87"/>
      <c r="M1981" s="87"/>
      <c r="N1981" s="87"/>
      <c r="O1981" s="87"/>
    </row>
    <row r="1982" spans="3:15" x14ac:dyDescent="0.25">
      <c r="C1982" s="87"/>
      <c r="D1982" s="87"/>
      <c r="E1982" s="87"/>
      <c r="F1982" s="87"/>
      <c r="J1982" s="87"/>
      <c r="M1982" s="87"/>
      <c r="N1982" s="87"/>
      <c r="O1982" s="87"/>
    </row>
    <row r="1983" spans="3:15" x14ac:dyDescent="0.25">
      <c r="C1983" s="87"/>
      <c r="D1983" s="87"/>
      <c r="E1983" s="87"/>
      <c r="F1983" s="87"/>
      <c r="J1983" s="87"/>
      <c r="M1983" s="87"/>
      <c r="N1983" s="87"/>
      <c r="O1983" s="87"/>
    </row>
    <row r="1984" spans="3:15" x14ac:dyDescent="0.25">
      <c r="C1984" s="87"/>
      <c r="D1984" s="87"/>
      <c r="E1984" s="87"/>
      <c r="F1984" s="87"/>
      <c r="J1984" s="87"/>
      <c r="M1984" s="87"/>
      <c r="N1984" s="87"/>
      <c r="O1984" s="87"/>
    </row>
    <row r="1985" spans="3:15" x14ac:dyDescent="0.25">
      <c r="C1985" s="87"/>
      <c r="D1985" s="87"/>
      <c r="E1985" s="87"/>
      <c r="F1985" s="87"/>
      <c r="J1985" s="87"/>
      <c r="M1985" s="87"/>
      <c r="N1985" s="87"/>
      <c r="O1985" s="87"/>
    </row>
    <row r="1986" spans="3:15" x14ac:dyDescent="0.25">
      <c r="C1986" s="87"/>
      <c r="D1986" s="87"/>
      <c r="E1986" s="87"/>
      <c r="F1986" s="87"/>
      <c r="J1986" s="87"/>
      <c r="M1986" s="87"/>
      <c r="N1986" s="87"/>
      <c r="O1986" s="87"/>
    </row>
    <row r="1987" spans="3:15" x14ac:dyDescent="0.25">
      <c r="C1987" s="87"/>
      <c r="D1987" s="87"/>
      <c r="E1987" s="87"/>
      <c r="F1987" s="87"/>
      <c r="J1987" s="87"/>
      <c r="M1987" s="87"/>
      <c r="N1987" s="87"/>
      <c r="O1987" s="87"/>
    </row>
    <row r="1988" spans="3:15" x14ac:dyDescent="0.25">
      <c r="C1988" s="87"/>
      <c r="D1988" s="87"/>
      <c r="E1988" s="87"/>
      <c r="F1988" s="87"/>
      <c r="J1988" s="87"/>
      <c r="M1988" s="87"/>
      <c r="N1988" s="87"/>
      <c r="O1988" s="87"/>
    </row>
    <row r="1989" spans="3:15" x14ac:dyDescent="0.25">
      <c r="C1989" s="87"/>
      <c r="D1989" s="87"/>
      <c r="E1989" s="87"/>
      <c r="F1989" s="87"/>
      <c r="J1989" s="87"/>
      <c r="M1989" s="87"/>
      <c r="N1989" s="87"/>
      <c r="O1989" s="87"/>
    </row>
    <row r="1990" spans="3:15" x14ac:dyDescent="0.25">
      <c r="C1990" s="87"/>
      <c r="D1990" s="87"/>
      <c r="E1990" s="87"/>
      <c r="F1990" s="87"/>
      <c r="J1990" s="87"/>
      <c r="M1990" s="87"/>
      <c r="N1990" s="87"/>
      <c r="O1990" s="87"/>
    </row>
    <row r="1991" spans="3:15" x14ac:dyDescent="0.25">
      <c r="C1991" s="87"/>
      <c r="D1991" s="87"/>
      <c r="E1991" s="87"/>
      <c r="F1991" s="87"/>
      <c r="J1991" s="87"/>
      <c r="M1991" s="87"/>
      <c r="N1991" s="87"/>
      <c r="O1991" s="87"/>
    </row>
    <row r="1992" spans="3:15" x14ac:dyDescent="0.25">
      <c r="C1992" s="87"/>
      <c r="D1992" s="87"/>
      <c r="E1992" s="87"/>
      <c r="F1992" s="87"/>
      <c r="J1992" s="87"/>
      <c r="M1992" s="87"/>
      <c r="N1992" s="87"/>
      <c r="O1992" s="87"/>
    </row>
    <row r="1993" spans="3:15" x14ac:dyDescent="0.25">
      <c r="C1993" s="87"/>
      <c r="D1993" s="87"/>
      <c r="E1993" s="87"/>
      <c r="F1993" s="87"/>
      <c r="J1993" s="87"/>
      <c r="M1993" s="87"/>
      <c r="N1993" s="87"/>
      <c r="O1993" s="87"/>
    </row>
    <row r="1994" spans="3:15" x14ac:dyDescent="0.25">
      <c r="C1994" s="87"/>
      <c r="D1994" s="87"/>
      <c r="E1994" s="87"/>
      <c r="F1994" s="87"/>
      <c r="J1994" s="87"/>
      <c r="M1994" s="87"/>
      <c r="N1994" s="87"/>
      <c r="O1994" s="87"/>
    </row>
    <row r="1995" spans="3:15" x14ac:dyDescent="0.25">
      <c r="C1995" s="87"/>
      <c r="D1995" s="87"/>
      <c r="E1995" s="87"/>
      <c r="F1995" s="87"/>
      <c r="J1995" s="87"/>
      <c r="M1995" s="87"/>
      <c r="N1995" s="87"/>
      <c r="O1995" s="87"/>
    </row>
    <row r="1996" spans="3:15" x14ac:dyDescent="0.25">
      <c r="C1996" s="87"/>
      <c r="D1996" s="87"/>
      <c r="E1996" s="87"/>
      <c r="F1996" s="87"/>
      <c r="J1996" s="87"/>
      <c r="M1996" s="87"/>
      <c r="N1996" s="87"/>
      <c r="O1996" s="87"/>
    </row>
    <row r="1997" spans="3:15" x14ac:dyDescent="0.25">
      <c r="C1997" s="87"/>
      <c r="D1997" s="87"/>
      <c r="E1997" s="87"/>
      <c r="F1997" s="87"/>
      <c r="J1997" s="87"/>
      <c r="M1997" s="87"/>
      <c r="N1997" s="87"/>
      <c r="O1997" s="87"/>
    </row>
    <row r="1998" spans="3:15" x14ac:dyDescent="0.25">
      <c r="C1998" s="87"/>
      <c r="D1998" s="87"/>
      <c r="E1998" s="87"/>
      <c r="F1998" s="87"/>
      <c r="J1998" s="87"/>
      <c r="M1998" s="87"/>
      <c r="N1998" s="87"/>
      <c r="O1998" s="87"/>
    </row>
    <row r="1999" spans="3:15" x14ac:dyDescent="0.25">
      <c r="C1999" s="87"/>
      <c r="D1999" s="87"/>
      <c r="E1999" s="87"/>
      <c r="F1999" s="87"/>
      <c r="J1999" s="87"/>
      <c r="M1999" s="87"/>
      <c r="N1999" s="87"/>
      <c r="O1999" s="87"/>
    </row>
    <row r="2000" spans="3:15" x14ac:dyDescent="0.25">
      <c r="C2000" s="87"/>
      <c r="D2000" s="87"/>
      <c r="E2000" s="87"/>
      <c r="F2000" s="87"/>
      <c r="J2000" s="87"/>
      <c r="M2000" s="87"/>
      <c r="N2000" s="87"/>
      <c r="O2000" s="87"/>
    </row>
    <row r="2001" spans="3:15" x14ac:dyDescent="0.25">
      <c r="C2001" s="87"/>
      <c r="D2001" s="87"/>
      <c r="E2001" s="87"/>
      <c r="F2001" s="87"/>
      <c r="J2001" s="87"/>
      <c r="M2001" s="87"/>
      <c r="N2001" s="87"/>
      <c r="O2001" s="87"/>
    </row>
    <row r="2002" spans="3:15" x14ac:dyDescent="0.25">
      <c r="C2002" s="87"/>
      <c r="D2002" s="87"/>
      <c r="E2002" s="87"/>
      <c r="F2002" s="87"/>
      <c r="J2002" s="87"/>
      <c r="M2002" s="87"/>
      <c r="N2002" s="87"/>
      <c r="O2002" s="87"/>
    </row>
    <row r="2003" spans="3:15" x14ac:dyDescent="0.25">
      <c r="C2003" s="87"/>
      <c r="D2003" s="87"/>
      <c r="E2003" s="87"/>
      <c r="F2003" s="87"/>
      <c r="J2003" s="87"/>
      <c r="M2003" s="87"/>
      <c r="N2003" s="87"/>
      <c r="O2003" s="87"/>
    </row>
    <row r="2004" spans="3:15" x14ac:dyDescent="0.25">
      <c r="C2004" s="87"/>
      <c r="D2004" s="87"/>
      <c r="E2004" s="87"/>
      <c r="F2004" s="87"/>
      <c r="J2004" s="87"/>
      <c r="M2004" s="87"/>
      <c r="N2004" s="87"/>
      <c r="O2004" s="87"/>
    </row>
    <row r="2005" spans="3:15" x14ac:dyDescent="0.25">
      <c r="C2005" s="87"/>
      <c r="D2005" s="87"/>
      <c r="E2005" s="87"/>
      <c r="F2005" s="87"/>
      <c r="J2005" s="87"/>
      <c r="M2005" s="87"/>
      <c r="N2005" s="87"/>
      <c r="O2005" s="87"/>
    </row>
    <row r="2006" spans="3:15" x14ac:dyDescent="0.25">
      <c r="C2006" s="87"/>
      <c r="D2006" s="87"/>
      <c r="E2006" s="87"/>
      <c r="F2006" s="87"/>
      <c r="J2006" s="87"/>
      <c r="M2006" s="87"/>
      <c r="N2006" s="87"/>
      <c r="O2006" s="87"/>
    </row>
    <row r="2007" spans="3:15" x14ac:dyDescent="0.25">
      <c r="C2007" s="87"/>
      <c r="D2007" s="87"/>
      <c r="E2007" s="87"/>
      <c r="F2007" s="87"/>
      <c r="J2007" s="87"/>
      <c r="M2007" s="87"/>
      <c r="N2007" s="87"/>
      <c r="O2007" s="87"/>
    </row>
    <row r="2008" spans="3:15" x14ac:dyDescent="0.25">
      <c r="C2008" s="87"/>
      <c r="D2008" s="87"/>
      <c r="E2008" s="87"/>
      <c r="F2008" s="87"/>
      <c r="J2008" s="87"/>
      <c r="M2008" s="87"/>
      <c r="N2008" s="87"/>
      <c r="O2008" s="87"/>
    </row>
    <row r="2009" spans="3:15" x14ac:dyDescent="0.25">
      <c r="C2009" s="87"/>
      <c r="D2009" s="87"/>
      <c r="E2009" s="87"/>
      <c r="F2009" s="87"/>
      <c r="J2009" s="87"/>
      <c r="M2009" s="87"/>
      <c r="N2009" s="87"/>
      <c r="O2009" s="87"/>
    </row>
    <row r="2010" spans="3:15" x14ac:dyDescent="0.25">
      <c r="C2010" s="87"/>
      <c r="D2010" s="87"/>
      <c r="E2010" s="87"/>
      <c r="F2010" s="87"/>
      <c r="J2010" s="87"/>
      <c r="M2010" s="87"/>
      <c r="N2010" s="87"/>
      <c r="O2010" s="87"/>
    </row>
    <row r="2011" spans="3:15" x14ac:dyDescent="0.25">
      <c r="C2011" s="87"/>
      <c r="D2011" s="87"/>
      <c r="E2011" s="87"/>
      <c r="F2011" s="87"/>
      <c r="J2011" s="87"/>
      <c r="M2011" s="87"/>
      <c r="N2011" s="87"/>
      <c r="O2011" s="87"/>
    </row>
    <row r="2012" spans="3:15" x14ac:dyDescent="0.25">
      <c r="C2012" s="87"/>
      <c r="D2012" s="87"/>
      <c r="E2012" s="87"/>
      <c r="F2012" s="87"/>
      <c r="J2012" s="87"/>
      <c r="M2012" s="87"/>
      <c r="N2012" s="87"/>
      <c r="O2012" s="87"/>
    </row>
    <row r="2013" spans="3:15" x14ac:dyDescent="0.25">
      <c r="C2013" s="87"/>
      <c r="D2013" s="87"/>
      <c r="E2013" s="87"/>
      <c r="F2013" s="87"/>
      <c r="J2013" s="87"/>
      <c r="M2013" s="87"/>
      <c r="N2013" s="87"/>
      <c r="O2013" s="87"/>
    </row>
    <row r="2014" spans="3:15" x14ac:dyDescent="0.25">
      <c r="C2014" s="87"/>
      <c r="D2014" s="87"/>
      <c r="E2014" s="87"/>
      <c r="F2014" s="87"/>
      <c r="J2014" s="87"/>
      <c r="M2014" s="87"/>
      <c r="N2014" s="87"/>
      <c r="O2014" s="87"/>
    </row>
    <row r="2015" spans="3:15" x14ac:dyDescent="0.25">
      <c r="C2015" s="87"/>
      <c r="D2015" s="87"/>
      <c r="E2015" s="87"/>
      <c r="F2015" s="87"/>
      <c r="J2015" s="87"/>
      <c r="M2015" s="87"/>
      <c r="N2015" s="87"/>
      <c r="O2015" s="87"/>
    </row>
    <row r="2016" spans="3:15" x14ac:dyDescent="0.25">
      <c r="C2016" s="87"/>
      <c r="D2016" s="87"/>
      <c r="E2016" s="87"/>
      <c r="F2016" s="87"/>
      <c r="J2016" s="87"/>
      <c r="M2016" s="87"/>
      <c r="N2016" s="87"/>
      <c r="O2016" s="87"/>
    </row>
    <row r="2017" spans="3:15" x14ac:dyDescent="0.25">
      <c r="C2017" s="87"/>
      <c r="D2017" s="87"/>
      <c r="E2017" s="87"/>
      <c r="F2017" s="87"/>
      <c r="J2017" s="87"/>
      <c r="M2017" s="87"/>
      <c r="N2017" s="87"/>
      <c r="O2017" s="87"/>
    </row>
    <row r="2018" spans="3:15" x14ac:dyDescent="0.25">
      <c r="C2018" s="87"/>
      <c r="D2018" s="87"/>
      <c r="E2018" s="87"/>
      <c r="F2018" s="87"/>
      <c r="J2018" s="87"/>
      <c r="M2018" s="87"/>
      <c r="N2018" s="87"/>
      <c r="O2018" s="87"/>
    </row>
    <row r="2019" spans="3:15" x14ac:dyDescent="0.25">
      <c r="C2019" s="87"/>
      <c r="D2019" s="87"/>
      <c r="E2019" s="87"/>
      <c r="F2019" s="87"/>
      <c r="J2019" s="87"/>
      <c r="M2019" s="87"/>
      <c r="N2019" s="87"/>
      <c r="O2019" s="87"/>
    </row>
    <row r="2020" spans="3:15" x14ac:dyDescent="0.25">
      <c r="C2020" s="87"/>
      <c r="D2020" s="87"/>
      <c r="E2020" s="87"/>
      <c r="F2020" s="87"/>
      <c r="J2020" s="87"/>
      <c r="M2020" s="87"/>
      <c r="N2020" s="87"/>
      <c r="O2020" s="87"/>
    </row>
    <row r="2021" spans="3:15" x14ac:dyDescent="0.25">
      <c r="C2021" s="87"/>
      <c r="D2021" s="87"/>
      <c r="E2021" s="87"/>
      <c r="F2021" s="87"/>
      <c r="J2021" s="87"/>
      <c r="M2021" s="87"/>
      <c r="N2021" s="87"/>
      <c r="O2021" s="87"/>
    </row>
    <row r="2022" spans="3:15" x14ac:dyDescent="0.25">
      <c r="C2022" s="87"/>
      <c r="D2022" s="87"/>
      <c r="E2022" s="87"/>
      <c r="F2022" s="87"/>
      <c r="J2022" s="87"/>
      <c r="M2022" s="87"/>
      <c r="N2022" s="87"/>
      <c r="O2022" s="87"/>
    </row>
    <row r="2023" spans="3:15" x14ac:dyDescent="0.25">
      <c r="C2023" s="87"/>
      <c r="D2023" s="87"/>
      <c r="E2023" s="87"/>
      <c r="F2023" s="87"/>
      <c r="J2023" s="87"/>
      <c r="M2023" s="87"/>
      <c r="N2023" s="87"/>
      <c r="O2023" s="87"/>
    </row>
    <row r="2024" spans="3:15" x14ac:dyDescent="0.25">
      <c r="C2024" s="87"/>
      <c r="D2024" s="87"/>
      <c r="E2024" s="87"/>
      <c r="F2024" s="87"/>
      <c r="J2024" s="87"/>
      <c r="M2024" s="87"/>
      <c r="N2024" s="87"/>
      <c r="O2024" s="87"/>
    </row>
    <row r="2025" spans="3:15" x14ac:dyDescent="0.25">
      <c r="C2025" s="87"/>
      <c r="D2025" s="87"/>
      <c r="E2025" s="87"/>
      <c r="F2025" s="87"/>
      <c r="J2025" s="87"/>
      <c r="M2025" s="87"/>
      <c r="N2025" s="87"/>
      <c r="O2025" s="87"/>
    </row>
    <row r="2026" spans="3:15" x14ac:dyDescent="0.25">
      <c r="C2026" s="87"/>
      <c r="D2026" s="87"/>
      <c r="E2026" s="87"/>
      <c r="F2026" s="87"/>
      <c r="J2026" s="87"/>
      <c r="M2026" s="87"/>
      <c r="N2026" s="87"/>
      <c r="O2026" s="87"/>
    </row>
    <row r="2027" spans="3:15" x14ac:dyDescent="0.25">
      <c r="C2027" s="87"/>
      <c r="D2027" s="87"/>
      <c r="E2027" s="87"/>
      <c r="F2027" s="87"/>
      <c r="J2027" s="87"/>
      <c r="M2027" s="87"/>
      <c r="N2027" s="87"/>
      <c r="O2027" s="87"/>
    </row>
    <row r="2028" spans="3:15" x14ac:dyDescent="0.25">
      <c r="C2028" s="87"/>
      <c r="D2028" s="87"/>
      <c r="E2028" s="87"/>
      <c r="F2028" s="87"/>
      <c r="J2028" s="87"/>
      <c r="M2028" s="87"/>
      <c r="N2028" s="87"/>
      <c r="O2028" s="87"/>
    </row>
    <row r="2029" spans="3:15" x14ac:dyDescent="0.25">
      <c r="C2029" s="87"/>
      <c r="D2029" s="87"/>
      <c r="E2029" s="87"/>
      <c r="F2029" s="87"/>
      <c r="J2029" s="87"/>
      <c r="M2029" s="87"/>
      <c r="N2029" s="87"/>
      <c r="O2029" s="87"/>
    </row>
    <row r="2030" spans="3:15" x14ac:dyDescent="0.25">
      <c r="C2030" s="87"/>
      <c r="D2030" s="87"/>
      <c r="E2030" s="87"/>
      <c r="F2030" s="87"/>
      <c r="J2030" s="87"/>
      <c r="M2030" s="87"/>
      <c r="N2030" s="87"/>
      <c r="O2030" s="87"/>
    </row>
    <row r="2031" spans="3:15" x14ac:dyDescent="0.25">
      <c r="C2031" s="87"/>
      <c r="D2031" s="87"/>
      <c r="E2031" s="87"/>
      <c r="F2031" s="87"/>
      <c r="J2031" s="87"/>
      <c r="M2031" s="87"/>
      <c r="N2031" s="87"/>
      <c r="O2031" s="87"/>
    </row>
    <row r="2032" spans="3:15" x14ac:dyDescent="0.25">
      <c r="C2032" s="87"/>
      <c r="D2032" s="87"/>
      <c r="E2032" s="87"/>
      <c r="F2032" s="87"/>
      <c r="J2032" s="87"/>
      <c r="M2032" s="87"/>
      <c r="N2032" s="87"/>
      <c r="O2032" s="87"/>
    </row>
    <row r="2033" spans="3:15" x14ac:dyDescent="0.25">
      <c r="C2033" s="87"/>
      <c r="D2033" s="87"/>
      <c r="E2033" s="87"/>
      <c r="F2033" s="87"/>
      <c r="J2033" s="87"/>
      <c r="M2033" s="87"/>
      <c r="N2033" s="87"/>
      <c r="O2033" s="87"/>
    </row>
    <row r="2034" spans="3:15" x14ac:dyDescent="0.25">
      <c r="C2034" s="87"/>
      <c r="D2034" s="87"/>
      <c r="E2034" s="87"/>
      <c r="F2034" s="87"/>
      <c r="J2034" s="87"/>
      <c r="M2034" s="87"/>
      <c r="N2034" s="87"/>
      <c r="O2034" s="87"/>
    </row>
    <row r="2035" spans="3:15" x14ac:dyDescent="0.25">
      <c r="C2035" s="87"/>
      <c r="D2035" s="87"/>
      <c r="E2035" s="87"/>
      <c r="F2035" s="87"/>
      <c r="J2035" s="87"/>
      <c r="M2035" s="87"/>
      <c r="N2035" s="87"/>
      <c r="O2035" s="87"/>
    </row>
    <row r="2036" spans="3:15" x14ac:dyDescent="0.25">
      <c r="C2036" s="87"/>
      <c r="D2036" s="87"/>
      <c r="E2036" s="87"/>
      <c r="F2036" s="87"/>
      <c r="J2036" s="87"/>
      <c r="M2036" s="87"/>
      <c r="N2036" s="87"/>
      <c r="O2036" s="87"/>
    </row>
    <row r="2037" spans="3:15" x14ac:dyDescent="0.25">
      <c r="C2037" s="87"/>
      <c r="D2037" s="87"/>
      <c r="E2037" s="87"/>
      <c r="F2037" s="87"/>
      <c r="J2037" s="87"/>
      <c r="M2037" s="87"/>
      <c r="N2037" s="87"/>
      <c r="O2037" s="87"/>
    </row>
    <row r="2038" spans="3:15" x14ac:dyDescent="0.25">
      <c r="C2038" s="87"/>
      <c r="D2038" s="87"/>
      <c r="E2038" s="87"/>
      <c r="F2038" s="87"/>
      <c r="J2038" s="87"/>
      <c r="M2038" s="87"/>
      <c r="N2038" s="87"/>
      <c r="O2038" s="87"/>
    </row>
    <row r="2039" spans="3:15" x14ac:dyDescent="0.25">
      <c r="C2039" s="87"/>
      <c r="D2039" s="87"/>
      <c r="E2039" s="87"/>
      <c r="F2039" s="87"/>
      <c r="J2039" s="87"/>
      <c r="M2039" s="87"/>
      <c r="N2039" s="87"/>
      <c r="O2039" s="87"/>
    </row>
    <row r="2040" spans="3:15" x14ac:dyDescent="0.25">
      <c r="C2040" s="87"/>
      <c r="D2040" s="87"/>
      <c r="E2040" s="87"/>
      <c r="F2040" s="87"/>
      <c r="J2040" s="87"/>
      <c r="M2040" s="87"/>
      <c r="N2040" s="87"/>
      <c r="O2040" s="87"/>
    </row>
    <row r="2041" spans="3:15" x14ac:dyDescent="0.25">
      <c r="C2041" s="87"/>
      <c r="D2041" s="87"/>
      <c r="E2041" s="87"/>
      <c r="F2041" s="87"/>
      <c r="J2041" s="87"/>
      <c r="M2041" s="87"/>
      <c r="N2041" s="87"/>
      <c r="O2041" s="87"/>
    </row>
    <row r="2042" spans="3:15" x14ac:dyDescent="0.25">
      <c r="C2042" s="87"/>
      <c r="D2042" s="87"/>
      <c r="E2042" s="87"/>
      <c r="F2042" s="87"/>
      <c r="J2042" s="87"/>
      <c r="M2042" s="87"/>
      <c r="N2042" s="87"/>
      <c r="O2042" s="87"/>
    </row>
    <row r="2043" spans="3:15" x14ac:dyDescent="0.25">
      <c r="C2043" s="87"/>
      <c r="D2043" s="87"/>
      <c r="E2043" s="87"/>
      <c r="F2043" s="87"/>
      <c r="J2043" s="87"/>
      <c r="M2043" s="87"/>
      <c r="N2043" s="87"/>
      <c r="O2043" s="87"/>
    </row>
    <row r="2044" spans="3:15" x14ac:dyDescent="0.25">
      <c r="C2044" s="87"/>
      <c r="D2044" s="87"/>
      <c r="E2044" s="87"/>
      <c r="F2044" s="87"/>
      <c r="J2044" s="87"/>
      <c r="M2044" s="87"/>
      <c r="N2044" s="87"/>
      <c r="O2044" s="87"/>
    </row>
    <row r="2045" spans="3:15" x14ac:dyDescent="0.25">
      <c r="C2045" s="87"/>
      <c r="D2045" s="87"/>
      <c r="E2045" s="87"/>
      <c r="F2045" s="87"/>
      <c r="J2045" s="87"/>
      <c r="M2045" s="87"/>
      <c r="N2045" s="87"/>
      <c r="O2045" s="87"/>
    </row>
    <row r="2046" spans="3:15" x14ac:dyDescent="0.25">
      <c r="C2046" s="87"/>
      <c r="D2046" s="87"/>
      <c r="E2046" s="87"/>
      <c r="F2046" s="87"/>
      <c r="J2046" s="87"/>
      <c r="M2046" s="87"/>
      <c r="N2046" s="87"/>
      <c r="O2046" s="87"/>
    </row>
    <row r="2047" spans="3:15" x14ac:dyDescent="0.25">
      <c r="C2047" s="87"/>
      <c r="D2047" s="87"/>
      <c r="E2047" s="87"/>
      <c r="F2047" s="87"/>
      <c r="J2047" s="87"/>
      <c r="M2047" s="87"/>
      <c r="N2047" s="87"/>
      <c r="O2047" s="87"/>
    </row>
    <row r="2048" spans="3:15" x14ac:dyDescent="0.25">
      <c r="C2048" s="87"/>
      <c r="D2048" s="87"/>
      <c r="E2048" s="87"/>
      <c r="F2048" s="87"/>
      <c r="J2048" s="87"/>
      <c r="M2048" s="87"/>
      <c r="N2048" s="87"/>
      <c r="O2048" s="87"/>
    </row>
    <row r="2049" spans="3:15" x14ac:dyDescent="0.25">
      <c r="C2049" s="87"/>
      <c r="D2049" s="87"/>
      <c r="E2049" s="87"/>
      <c r="F2049" s="87"/>
      <c r="J2049" s="87"/>
      <c r="M2049" s="87"/>
      <c r="N2049" s="87"/>
      <c r="O2049" s="87"/>
    </row>
    <row r="2050" spans="3:15" x14ac:dyDescent="0.25">
      <c r="C2050" s="87"/>
      <c r="D2050" s="87"/>
      <c r="E2050" s="87"/>
      <c r="F2050" s="87"/>
      <c r="J2050" s="87"/>
      <c r="M2050" s="87"/>
      <c r="N2050" s="87"/>
      <c r="O2050" s="87"/>
    </row>
    <row r="2051" spans="3:15" x14ac:dyDescent="0.25">
      <c r="C2051" s="87"/>
      <c r="D2051" s="87"/>
      <c r="E2051" s="87"/>
      <c r="F2051" s="87"/>
      <c r="J2051" s="87"/>
      <c r="M2051" s="87"/>
      <c r="N2051" s="87"/>
      <c r="O2051" s="87"/>
    </row>
    <row r="2052" spans="3:15" x14ac:dyDescent="0.25">
      <c r="C2052" s="87"/>
      <c r="D2052" s="87"/>
      <c r="E2052" s="87"/>
      <c r="F2052" s="87"/>
      <c r="J2052" s="87"/>
      <c r="M2052" s="87"/>
      <c r="N2052" s="87"/>
      <c r="O2052" s="87"/>
    </row>
    <row r="2053" spans="3:15" x14ac:dyDescent="0.25">
      <c r="C2053" s="87"/>
      <c r="D2053" s="87"/>
      <c r="E2053" s="87"/>
      <c r="F2053" s="87"/>
      <c r="J2053" s="87"/>
      <c r="M2053" s="87"/>
      <c r="N2053" s="87"/>
      <c r="O2053" s="87"/>
    </row>
    <row r="2054" spans="3:15" x14ac:dyDescent="0.25">
      <c r="C2054" s="87"/>
      <c r="D2054" s="87"/>
      <c r="E2054" s="87"/>
      <c r="F2054" s="87"/>
      <c r="J2054" s="87"/>
      <c r="M2054" s="87"/>
      <c r="N2054" s="87"/>
      <c r="O2054" s="87"/>
    </row>
    <row r="2055" spans="3:15" x14ac:dyDescent="0.25">
      <c r="C2055" s="87"/>
      <c r="D2055" s="87"/>
      <c r="E2055" s="87"/>
      <c r="F2055" s="87"/>
      <c r="J2055" s="87"/>
      <c r="M2055" s="87"/>
      <c r="N2055" s="87"/>
      <c r="O2055" s="87"/>
    </row>
    <row r="2056" spans="3:15" x14ac:dyDescent="0.25">
      <c r="C2056" s="87"/>
      <c r="D2056" s="87"/>
      <c r="E2056" s="87"/>
      <c r="F2056" s="87"/>
      <c r="J2056" s="87"/>
      <c r="M2056" s="87"/>
      <c r="N2056" s="87"/>
      <c r="O2056" s="87"/>
    </row>
    <row r="2057" spans="3:15" x14ac:dyDescent="0.25">
      <c r="C2057" s="87"/>
      <c r="D2057" s="87"/>
      <c r="E2057" s="87"/>
      <c r="F2057" s="87"/>
      <c r="J2057" s="87"/>
      <c r="M2057" s="87"/>
      <c r="N2057" s="87"/>
      <c r="O2057" s="87"/>
    </row>
    <row r="2058" spans="3:15" x14ac:dyDescent="0.25">
      <c r="C2058" s="87"/>
      <c r="D2058" s="87"/>
      <c r="E2058" s="87"/>
      <c r="F2058" s="87"/>
      <c r="J2058" s="87"/>
      <c r="M2058" s="87"/>
      <c r="N2058" s="87"/>
      <c r="O2058" s="87"/>
    </row>
    <row r="2059" spans="3:15" x14ac:dyDescent="0.25">
      <c r="C2059" s="87"/>
      <c r="D2059" s="87"/>
      <c r="E2059" s="87"/>
      <c r="F2059" s="87"/>
      <c r="J2059" s="87"/>
      <c r="M2059" s="87"/>
      <c r="N2059" s="87"/>
      <c r="O2059" s="87"/>
    </row>
    <row r="2060" spans="3:15" x14ac:dyDescent="0.25">
      <c r="C2060" s="87"/>
      <c r="D2060" s="87"/>
      <c r="E2060" s="87"/>
      <c r="F2060" s="87"/>
      <c r="J2060" s="87"/>
      <c r="M2060" s="87"/>
      <c r="N2060" s="87"/>
      <c r="O2060" s="87"/>
    </row>
    <row r="2061" spans="3:15" x14ac:dyDescent="0.25">
      <c r="C2061" s="87"/>
      <c r="D2061" s="87"/>
      <c r="E2061" s="87"/>
      <c r="F2061" s="87"/>
      <c r="J2061" s="87"/>
      <c r="M2061" s="87"/>
      <c r="N2061" s="87"/>
      <c r="O2061" s="87"/>
    </row>
    <row r="2062" spans="3:15" x14ac:dyDescent="0.25">
      <c r="C2062" s="87"/>
      <c r="D2062" s="87"/>
      <c r="E2062" s="87"/>
      <c r="F2062" s="87"/>
      <c r="J2062" s="87"/>
      <c r="M2062" s="87"/>
      <c r="N2062" s="87"/>
      <c r="O2062" s="87"/>
    </row>
    <row r="2063" spans="3:15" x14ac:dyDescent="0.25">
      <c r="C2063" s="87"/>
      <c r="D2063" s="87"/>
      <c r="E2063" s="87"/>
      <c r="F2063" s="87"/>
      <c r="J2063" s="87"/>
      <c r="M2063" s="87"/>
      <c r="N2063" s="87"/>
      <c r="O2063" s="87"/>
    </row>
    <row r="2064" spans="3:15" x14ac:dyDescent="0.25">
      <c r="C2064" s="87"/>
      <c r="D2064" s="87"/>
      <c r="E2064" s="87"/>
      <c r="F2064" s="87"/>
      <c r="J2064" s="87"/>
      <c r="M2064" s="87"/>
      <c r="N2064" s="87"/>
      <c r="O2064" s="87"/>
    </row>
    <row r="2065" spans="3:15" x14ac:dyDescent="0.25">
      <c r="C2065" s="87"/>
      <c r="D2065" s="87"/>
      <c r="E2065" s="87"/>
      <c r="F2065" s="87"/>
      <c r="J2065" s="87"/>
      <c r="M2065" s="87"/>
      <c r="N2065" s="87"/>
      <c r="O2065" s="87"/>
    </row>
    <row r="2066" spans="3:15" x14ac:dyDescent="0.25">
      <c r="C2066" s="87"/>
      <c r="D2066" s="87"/>
      <c r="E2066" s="87"/>
      <c r="F2066" s="87"/>
      <c r="J2066" s="87"/>
      <c r="M2066" s="87"/>
      <c r="N2066" s="87"/>
      <c r="O2066" s="87"/>
    </row>
    <row r="2067" spans="3:15" x14ac:dyDescent="0.25">
      <c r="C2067" s="87"/>
      <c r="D2067" s="87"/>
      <c r="E2067" s="87"/>
      <c r="F2067" s="87"/>
      <c r="J2067" s="87"/>
      <c r="M2067" s="87"/>
      <c r="N2067" s="87"/>
      <c r="O2067" s="87"/>
    </row>
    <row r="2068" spans="3:15" x14ac:dyDescent="0.25">
      <c r="C2068" s="87"/>
      <c r="D2068" s="87"/>
      <c r="E2068" s="87"/>
      <c r="F2068" s="87"/>
      <c r="J2068" s="87"/>
      <c r="M2068" s="87"/>
      <c r="N2068" s="87"/>
      <c r="O2068" s="87"/>
    </row>
    <row r="2069" spans="3:15" x14ac:dyDescent="0.25">
      <c r="C2069" s="87"/>
      <c r="D2069" s="87"/>
      <c r="E2069" s="87"/>
      <c r="F2069" s="87"/>
      <c r="J2069" s="87"/>
      <c r="M2069" s="87"/>
      <c r="N2069" s="87"/>
      <c r="O2069" s="87"/>
    </row>
    <row r="2070" spans="3:15" x14ac:dyDescent="0.25">
      <c r="C2070" s="87"/>
      <c r="D2070" s="87"/>
      <c r="E2070" s="87"/>
      <c r="F2070" s="87"/>
      <c r="J2070" s="87"/>
      <c r="M2070" s="87"/>
      <c r="N2070" s="87"/>
      <c r="O2070" s="87"/>
    </row>
    <row r="2071" spans="3:15" x14ac:dyDescent="0.25">
      <c r="C2071" s="87"/>
      <c r="D2071" s="87"/>
      <c r="E2071" s="87"/>
      <c r="F2071" s="87"/>
      <c r="J2071" s="87"/>
      <c r="M2071" s="87"/>
      <c r="N2071" s="87"/>
      <c r="O2071" s="87"/>
    </row>
    <row r="2072" spans="3:15" x14ac:dyDescent="0.25">
      <c r="C2072" s="87"/>
      <c r="D2072" s="87"/>
      <c r="E2072" s="87"/>
      <c r="F2072" s="87"/>
      <c r="J2072" s="87"/>
      <c r="M2072" s="87"/>
      <c r="N2072" s="87"/>
      <c r="O2072" s="87"/>
    </row>
    <row r="2073" spans="3:15" x14ac:dyDescent="0.25">
      <c r="C2073" s="87"/>
      <c r="D2073" s="87"/>
      <c r="E2073" s="87"/>
      <c r="F2073" s="87"/>
      <c r="J2073" s="87"/>
      <c r="M2073" s="87"/>
      <c r="N2073" s="87"/>
      <c r="O2073" s="87"/>
    </row>
    <row r="2074" spans="3:15" x14ac:dyDescent="0.25">
      <c r="C2074" s="87"/>
      <c r="D2074" s="87"/>
      <c r="E2074" s="87"/>
      <c r="F2074" s="87"/>
      <c r="J2074" s="87"/>
      <c r="M2074" s="87"/>
      <c r="N2074" s="87"/>
      <c r="O2074" s="87"/>
    </row>
    <row r="2075" spans="3:15" x14ac:dyDescent="0.25">
      <c r="C2075" s="87"/>
      <c r="D2075" s="87"/>
      <c r="E2075" s="87"/>
      <c r="F2075" s="87"/>
      <c r="J2075" s="87"/>
      <c r="M2075" s="87"/>
      <c r="N2075" s="87"/>
      <c r="O2075" s="87"/>
    </row>
    <row r="2076" spans="3:15" x14ac:dyDescent="0.25">
      <c r="C2076" s="87"/>
      <c r="D2076" s="87"/>
      <c r="E2076" s="87"/>
      <c r="F2076" s="87"/>
      <c r="J2076" s="87"/>
      <c r="M2076" s="87"/>
      <c r="N2076" s="87"/>
      <c r="O2076" s="87"/>
    </row>
    <row r="2077" spans="3:15" x14ac:dyDescent="0.25">
      <c r="C2077" s="87"/>
      <c r="D2077" s="87"/>
      <c r="E2077" s="87"/>
      <c r="F2077" s="87"/>
      <c r="J2077" s="87"/>
      <c r="M2077" s="87"/>
      <c r="N2077" s="87"/>
      <c r="O2077" s="87"/>
    </row>
    <row r="2078" spans="3:15" x14ac:dyDescent="0.25">
      <c r="C2078" s="87"/>
      <c r="D2078" s="87"/>
      <c r="E2078" s="87"/>
      <c r="F2078" s="87"/>
      <c r="J2078" s="87"/>
      <c r="M2078" s="87"/>
      <c r="N2078" s="87"/>
      <c r="O2078" s="87"/>
    </row>
    <row r="2079" spans="3:15" x14ac:dyDescent="0.25">
      <c r="C2079" s="87"/>
      <c r="D2079" s="87"/>
      <c r="E2079" s="87"/>
      <c r="F2079" s="87"/>
      <c r="J2079" s="87"/>
      <c r="M2079" s="87"/>
      <c r="N2079" s="87"/>
      <c r="O2079" s="87"/>
    </row>
    <row r="2080" spans="3:15" x14ac:dyDescent="0.25">
      <c r="C2080" s="87"/>
      <c r="D2080" s="87"/>
      <c r="E2080" s="87"/>
      <c r="F2080" s="87"/>
      <c r="J2080" s="87"/>
      <c r="M2080" s="87"/>
      <c r="N2080" s="87"/>
      <c r="O2080" s="87"/>
    </row>
    <row r="2081" spans="3:15" x14ac:dyDescent="0.25">
      <c r="C2081" s="87"/>
      <c r="D2081" s="87"/>
      <c r="E2081" s="87"/>
      <c r="F2081" s="87"/>
      <c r="J2081" s="87"/>
      <c r="M2081" s="87"/>
      <c r="N2081" s="87"/>
      <c r="O2081" s="87"/>
    </row>
    <row r="2082" spans="3:15" x14ac:dyDescent="0.25">
      <c r="C2082" s="87"/>
      <c r="D2082" s="87"/>
      <c r="E2082" s="87"/>
      <c r="F2082" s="87"/>
      <c r="J2082" s="87"/>
      <c r="M2082" s="87"/>
      <c r="N2082" s="87"/>
      <c r="O2082" s="87"/>
    </row>
    <row r="2083" spans="3:15" x14ac:dyDescent="0.25">
      <c r="C2083" s="87"/>
      <c r="D2083" s="87"/>
      <c r="E2083" s="87"/>
      <c r="F2083" s="87"/>
      <c r="J2083" s="87"/>
      <c r="M2083" s="87"/>
      <c r="N2083" s="87"/>
      <c r="O2083" s="87"/>
    </row>
    <row r="2084" spans="3:15" x14ac:dyDescent="0.25">
      <c r="C2084" s="87"/>
      <c r="D2084" s="87"/>
      <c r="E2084" s="87"/>
      <c r="F2084" s="87"/>
      <c r="J2084" s="87"/>
      <c r="M2084" s="87"/>
      <c r="N2084" s="87"/>
      <c r="O2084" s="87"/>
    </row>
    <row r="2085" spans="3:15" x14ac:dyDescent="0.25">
      <c r="C2085" s="87"/>
      <c r="D2085" s="87"/>
      <c r="E2085" s="87"/>
      <c r="F2085" s="87"/>
      <c r="J2085" s="87"/>
      <c r="M2085" s="87"/>
      <c r="N2085" s="87"/>
      <c r="O2085" s="87"/>
    </row>
    <row r="2086" spans="3:15" x14ac:dyDescent="0.25">
      <c r="C2086" s="87"/>
      <c r="D2086" s="87"/>
      <c r="E2086" s="87"/>
      <c r="F2086" s="87"/>
      <c r="J2086" s="87"/>
      <c r="M2086" s="87"/>
      <c r="N2086" s="87"/>
      <c r="O2086" s="87"/>
    </row>
    <row r="2087" spans="3:15" x14ac:dyDescent="0.25">
      <c r="C2087" s="87"/>
      <c r="D2087" s="87"/>
      <c r="E2087" s="87"/>
      <c r="F2087" s="87"/>
      <c r="J2087" s="87"/>
      <c r="M2087" s="87"/>
      <c r="N2087" s="87"/>
      <c r="O2087" s="87"/>
    </row>
    <row r="2088" spans="3:15" x14ac:dyDescent="0.25">
      <c r="C2088" s="87"/>
      <c r="D2088" s="87"/>
      <c r="E2088" s="87"/>
      <c r="F2088" s="87"/>
      <c r="J2088" s="87"/>
      <c r="M2088" s="87"/>
      <c r="N2088" s="87"/>
      <c r="O2088" s="87"/>
    </row>
    <row r="2089" spans="3:15" x14ac:dyDescent="0.25">
      <c r="C2089" s="87"/>
      <c r="D2089" s="87"/>
      <c r="E2089" s="87"/>
      <c r="F2089" s="87"/>
      <c r="J2089" s="87"/>
      <c r="M2089" s="87"/>
      <c r="N2089" s="87"/>
      <c r="O2089" s="87"/>
    </row>
    <row r="2090" spans="3:15" x14ac:dyDescent="0.25">
      <c r="C2090" s="87"/>
      <c r="D2090" s="87"/>
      <c r="E2090" s="87"/>
      <c r="F2090" s="87"/>
      <c r="J2090" s="87"/>
      <c r="M2090" s="87"/>
      <c r="N2090" s="87"/>
      <c r="O2090" s="87"/>
    </row>
    <row r="2091" spans="3:15" x14ac:dyDescent="0.25">
      <c r="C2091" s="87"/>
      <c r="D2091" s="87"/>
      <c r="E2091" s="87"/>
      <c r="F2091" s="87"/>
      <c r="J2091" s="87"/>
      <c r="M2091" s="87"/>
      <c r="N2091" s="87"/>
      <c r="O2091" s="87"/>
    </row>
    <row r="2092" spans="3:15" x14ac:dyDescent="0.25">
      <c r="C2092" s="87"/>
      <c r="D2092" s="87"/>
      <c r="E2092" s="87"/>
      <c r="F2092" s="87"/>
      <c r="J2092" s="87"/>
      <c r="M2092" s="87"/>
      <c r="N2092" s="87"/>
      <c r="O2092" s="87"/>
    </row>
    <row r="2093" spans="3:15" x14ac:dyDescent="0.25">
      <c r="C2093" s="87"/>
      <c r="D2093" s="87"/>
      <c r="E2093" s="87"/>
      <c r="F2093" s="87"/>
      <c r="J2093" s="87"/>
      <c r="M2093" s="87"/>
      <c r="N2093" s="87"/>
      <c r="O2093" s="87"/>
    </row>
    <row r="2094" spans="3:15" x14ac:dyDescent="0.25">
      <c r="C2094" s="87"/>
      <c r="D2094" s="87"/>
      <c r="E2094" s="87"/>
      <c r="F2094" s="87"/>
      <c r="J2094" s="87"/>
      <c r="M2094" s="87"/>
      <c r="N2094" s="87"/>
      <c r="O2094" s="87"/>
    </row>
    <row r="2095" spans="3:15" x14ac:dyDescent="0.25">
      <c r="C2095" s="87"/>
      <c r="D2095" s="87"/>
      <c r="E2095" s="87"/>
      <c r="F2095" s="87"/>
      <c r="J2095" s="87"/>
      <c r="M2095" s="87"/>
      <c r="N2095" s="87"/>
      <c r="O2095" s="87"/>
    </row>
    <row r="2096" spans="3:15" x14ac:dyDescent="0.25">
      <c r="C2096" s="87"/>
      <c r="D2096" s="87"/>
      <c r="E2096" s="87"/>
      <c r="F2096" s="87"/>
      <c r="J2096" s="87"/>
      <c r="M2096" s="87"/>
      <c r="N2096" s="87"/>
      <c r="O2096" s="87"/>
    </row>
    <row r="2097" spans="3:15" x14ac:dyDescent="0.25">
      <c r="C2097" s="87"/>
      <c r="D2097" s="87"/>
      <c r="E2097" s="87"/>
      <c r="F2097" s="87"/>
      <c r="J2097" s="87"/>
      <c r="M2097" s="87"/>
      <c r="N2097" s="87"/>
      <c r="O2097" s="87"/>
    </row>
    <row r="2098" spans="3:15" x14ac:dyDescent="0.25">
      <c r="C2098" s="87"/>
      <c r="D2098" s="87"/>
      <c r="E2098" s="87"/>
      <c r="F2098" s="87"/>
      <c r="J2098" s="87"/>
      <c r="M2098" s="87"/>
      <c r="N2098" s="87"/>
      <c r="O2098" s="87"/>
    </row>
    <row r="2099" spans="3:15" x14ac:dyDescent="0.25">
      <c r="C2099" s="87"/>
      <c r="D2099" s="87"/>
      <c r="E2099" s="87"/>
      <c r="F2099" s="87"/>
      <c r="J2099" s="87"/>
      <c r="M2099" s="87"/>
      <c r="N2099" s="87"/>
      <c r="O2099" s="87"/>
    </row>
    <row r="2100" spans="3:15" x14ac:dyDescent="0.25">
      <c r="C2100" s="87"/>
      <c r="D2100" s="87"/>
      <c r="E2100" s="87"/>
      <c r="F2100" s="87"/>
      <c r="J2100" s="87"/>
      <c r="M2100" s="87"/>
      <c r="N2100" s="87"/>
      <c r="O2100" s="87"/>
    </row>
    <row r="2101" spans="3:15" x14ac:dyDescent="0.25">
      <c r="C2101" s="87"/>
      <c r="D2101" s="87"/>
      <c r="E2101" s="87"/>
      <c r="F2101" s="87"/>
      <c r="J2101" s="87"/>
      <c r="M2101" s="87"/>
      <c r="N2101" s="87"/>
      <c r="O2101" s="87"/>
    </row>
    <row r="2102" spans="3:15" x14ac:dyDescent="0.25">
      <c r="C2102" s="87"/>
      <c r="D2102" s="87"/>
      <c r="E2102" s="87"/>
      <c r="F2102" s="87"/>
      <c r="J2102" s="87"/>
      <c r="M2102" s="87"/>
      <c r="N2102" s="87"/>
      <c r="O2102" s="87"/>
    </row>
    <row r="2103" spans="3:15" x14ac:dyDescent="0.25">
      <c r="C2103" s="87"/>
      <c r="D2103" s="87"/>
      <c r="E2103" s="87"/>
      <c r="F2103" s="87"/>
      <c r="J2103" s="87"/>
      <c r="M2103" s="87"/>
      <c r="N2103" s="87"/>
      <c r="O2103" s="87"/>
    </row>
    <row r="2104" spans="3:15" x14ac:dyDescent="0.25">
      <c r="C2104" s="87"/>
      <c r="D2104" s="87"/>
      <c r="E2104" s="87"/>
      <c r="F2104" s="87"/>
      <c r="J2104" s="87"/>
      <c r="M2104" s="87"/>
      <c r="N2104" s="87"/>
      <c r="O2104" s="87"/>
    </row>
    <row r="2105" spans="3:15" x14ac:dyDescent="0.25">
      <c r="C2105" s="87"/>
      <c r="D2105" s="87"/>
      <c r="E2105" s="87"/>
      <c r="F2105" s="87"/>
      <c r="J2105" s="87"/>
      <c r="M2105" s="87"/>
      <c r="N2105" s="87"/>
      <c r="O2105" s="87"/>
    </row>
    <row r="2106" spans="3:15" x14ac:dyDescent="0.25">
      <c r="C2106" s="87"/>
      <c r="D2106" s="87"/>
      <c r="E2106" s="87"/>
      <c r="F2106" s="87"/>
      <c r="J2106" s="87"/>
      <c r="M2106" s="87"/>
      <c r="N2106" s="87"/>
      <c r="O2106" s="87"/>
    </row>
    <row r="2107" spans="3:15" x14ac:dyDescent="0.25">
      <c r="C2107" s="87"/>
      <c r="D2107" s="87"/>
      <c r="E2107" s="87"/>
      <c r="F2107" s="87"/>
      <c r="J2107" s="87"/>
      <c r="M2107" s="87"/>
      <c r="N2107" s="87"/>
      <c r="O2107" s="87"/>
    </row>
    <row r="2108" spans="3:15" x14ac:dyDescent="0.25">
      <c r="C2108" s="87"/>
      <c r="D2108" s="87"/>
      <c r="E2108" s="87"/>
      <c r="F2108" s="87"/>
      <c r="J2108" s="87"/>
      <c r="M2108" s="87"/>
      <c r="N2108" s="87"/>
      <c r="O2108" s="87"/>
    </row>
    <row r="2109" spans="3:15" x14ac:dyDescent="0.25">
      <c r="C2109" s="87"/>
      <c r="D2109" s="87"/>
      <c r="E2109" s="87"/>
      <c r="F2109" s="87"/>
      <c r="J2109" s="87"/>
      <c r="M2109" s="87"/>
      <c r="N2109" s="87"/>
      <c r="O2109" s="87"/>
    </row>
    <row r="2110" spans="3:15" x14ac:dyDescent="0.25">
      <c r="C2110" s="87"/>
      <c r="D2110" s="87"/>
      <c r="E2110" s="87"/>
      <c r="F2110" s="87"/>
      <c r="J2110" s="87"/>
      <c r="M2110" s="87"/>
      <c r="N2110" s="87"/>
      <c r="O2110" s="87"/>
    </row>
    <row r="2111" spans="3:15" x14ac:dyDescent="0.25">
      <c r="C2111" s="87"/>
      <c r="D2111" s="87"/>
      <c r="E2111" s="87"/>
      <c r="F2111" s="87"/>
      <c r="J2111" s="87"/>
      <c r="M2111" s="87"/>
      <c r="N2111" s="87"/>
      <c r="O2111" s="87"/>
    </row>
    <row r="2112" spans="3:15" x14ac:dyDescent="0.25">
      <c r="C2112" s="87"/>
      <c r="D2112" s="87"/>
      <c r="E2112" s="87"/>
      <c r="F2112" s="87"/>
      <c r="J2112" s="87"/>
      <c r="M2112" s="87"/>
      <c r="N2112" s="87"/>
      <c r="O2112" s="87"/>
    </row>
    <row r="2113" spans="3:15" x14ac:dyDescent="0.25">
      <c r="C2113" s="87"/>
      <c r="D2113" s="87"/>
      <c r="E2113" s="87"/>
      <c r="F2113" s="87"/>
      <c r="J2113" s="87"/>
      <c r="M2113" s="87"/>
      <c r="N2113" s="87"/>
      <c r="O2113" s="87"/>
    </row>
    <row r="2114" spans="3:15" x14ac:dyDescent="0.25">
      <c r="C2114" s="87"/>
      <c r="D2114" s="87"/>
      <c r="E2114" s="87"/>
      <c r="F2114" s="87"/>
      <c r="J2114" s="87"/>
      <c r="M2114" s="87"/>
      <c r="N2114" s="87"/>
      <c r="O2114" s="87"/>
    </row>
    <row r="2115" spans="3:15" x14ac:dyDescent="0.25">
      <c r="C2115" s="87"/>
      <c r="D2115" s="87"/>
      <c r="E2115" s="87"/>
      <c r="F2115" s="87"/>
      <c r="J2115" s="87"/>
      <c r="M2115" s="87"/>
      <c r="N2115" s="87"/>
      <c r="O2115" s="87"/>
    </row>
    <row r="2116" spans="3:15" x14ac:dyDescent="0.25">
      <c r="C2116" s="87"/>
      <c r="D2116" s="87"/>
      <c r="E2116" s="87"/>
      <c r="F2116" s="87"/>
      <c r="J2116" s="87"/>
      <c r="M2116" s="87"/>
      <c r="N2116" s="87"/>
      <c r="O2116" s="87"/>
    </row>
    <row r="2117" spans="3:15" x14ac:dyDescent="0.25">
      <c r="C2117" s="87"/>
      <c r="D2117" s="87"/>
      <c r="E2117" s="87"/>
      <c r="F2117" s="87"/>
      <c r="J2117" s="87"/>
      <c r="M2117" s="87"/>
      <c r="N2117" s="87"/>
      <c r="O2117" s="87"/>
    </row>
    <row r="2118" spans="3:15" x14ac:dyDescent="0.25">
      <c r="C2118" s="87"/>
      <c r="D2118" s="87"/>
      <c r="E2118" s="87"/>
      <c r="F2118" s="87"/>
      <c r="J2118" s="87"/>
      <c r="M2118" s="87"/>
      <c r="N2118" s="87"/>
      <c r="O2118" s="87"/>
    </row>
    <row r="2119" spans="3:15" x14ac:dyDescent="0.25">
      <c r="C2119" s="87"/>
      <c r="D2119" s="87"/>
      <c r="E2119" s="87"/>
      <c r="F2119" s="87"/>
      <c r="J2119" s="87"/>
      <c r="M2119" s="87"/>
      <c r="N2119" s="87"/>
      <c r="O2119" s="87"/>
    </row>
    <row r="2120" spans="3:15" x14ac:dyDescent="0.25">
      <c r="C2120" s="87"/>
      <c r="D2120" s="87"/>
      <c r="E2120" s="87"/>
      <c r="F2120" s="87"/>
      <c r="J2120" s="87"/>
      <c r="M2120" s="87"/>
      <c r="N2120" s="87"/>
      <c r="O2120" s="87"/>
    </row>
    <row r="2121" spans="3:15" x14ac:dyDescent="0.25">
      <c r="C2121" s="87"/>
      <c r="D2121" s="87"/>
      <c r="E2121" s="87"/>
      <c r="F2121" s="87"/>
      <c r="J2121" s="87"/>
      <c r="M2121" s="87"/>
      <c r="N2121" s="87"/>
      <c r="O2121" s="87"/>
    </row>
    <row r="2122" spans="3:15" x14ac:dyDescent="0.25">
      <c r="C2122" s="87"/>
      <c r="D2122" s="87"/>
      <c r="E2122" s="87"/>
      <c r="F2122" s="87"/>
      <c r="J2122" s="87"/>
      <c r="M2122" s="87"/>
      <c r="N2122" s="87"/>
      <c r="O2122" s="87"/>
    </row>
    <row r="2123" spans="3:15" x14ac:dyDescent="0.25">
      <c r="C2123" s="87"/>
      <c r="D2123" s="87"/>
      <c r="E2123" s="87"/>
      <c r="F2123" s="87"/>
      <c r="J2123" s="87"/>
      <c r="M2123" s="87"/>
      <c r="N2123" s="87"/>
      <c r="O2123" s="87"/>
    </row>
    <row r="2124" spans="3:15" x14ac:dyDescent="0.25">
      <c r="C2124" s="87"/>
      <c r="D2124" s="87"/>
      <c r="E2124" s="87"/>
      <c r="F2124" s="87"/>
      <c r="J2124" s="87"/>
      <c r="M2124" s="87"/>
      <c r="N2124" s="87"/>
      <c r="O2124" s="87"/>
    </row>
    <row r="2125" spans="3:15" x14ac:dyDescent="0.25">
      <c r="C2125" s="87"/>
      <c r="D2125" s="87"/>
      <c r="E2125" s="87"/>
      <c r="F2125" s="87"/>
      <c r="J2125" s="87"/>
      <c r="M2125" s="87"/>
      <c r="N2125" s="87"/>
      <c r="O2125" s="87"/>
    </row>
    <row r="2126" spans="3:15" x14ac:dyDescent="0.25">
      <c r="C2126" s="87"/>
      <c r="D2126" s="87"/>
      <c r="E2126" s="87"/>
      <c r="F2126" s="87"/>
      <c r="J2126" s="87"/>
      <c r="M2126" s="87"/>
      <c r="N2126" s="87"/>
      <c r="O2126" s="87"/>
    </row>
    <row r="2127" spans="3:15" x14ac:dyDescent="0.25">
      <c r="C2127" s="87"/>
      <c r="D2127" s="87"/>
      <c r="E2127" s="87"/>
      <c r="F2127" s="87"/>
      <c r="J2127" s="87"/>
      <c r="M2127" s="87"/>
      <c r="N2127" s="87"/>
      <c r="O2127" s="87"/>
    </row>
    <row r="2128" spans="3:15" x14ac:dyDescent="0.25">
      <c r="C2128" s="87"/>
      <c r="D2128" s="87"/>
      <c r="E2128" s="87"/>
      <c r="F2128" s="87"/>
      <c r="J2128" s="87"/>
      <c r="M2128" s="87"/>
      <c r="N2128" s="87"/>
      <c r="O2128" s="87"/>
    </row>
    <row r="2129" spans="3:15" x14ac:dyDescent="0.25">
      <c r="C2129" s="87"/>
      <c r="D2129" s="87"/>
      <c r="E2129" s="87"/>
      <c r="F2129" s="87"/>
      <c r="J2129" s="87"/>
      <c r="M2129" s="87"/>
      <c r="N2129" s="87"/>
      <c r="O2129" s="87"/>
    </row>
    <row r="2130" spans="3:15" x14ac:dyDescent="0.25">
      <c r="C2130" s="87"/>
      <c r="D2130" s="87"/>
      <c r="E2130" s="87"/>
      <c r="F2130" s="87"/>
      <c r="J2130" s="87"/>
      <c r="M2130" s="87"/>
      <c r="N2130" s="87"/>
      <c r="O2130" s="87"/>
    </row>
    <row r="2131" spans="3:15" x14ac:dyDescent="0.25">
      <c r="C2131" s="87"/>
      <c r="D2131" s="87"/>
      <c r="E2131" s="87"/>
      <c r="F2131" s="87"/>
      <c r="J2131" s="87"/>
      <c r="M2131" s="87"/>
      <c r="N2131" s="87"/>
      <c r="O2131" s="87"/>
    </row>
    <row r="2132" spans="3:15" x14ac:dyDescent="0.25">
      <c r="C2132" s="87"/>
      <c r="D2132" s="87"/>
      <c r="E2132" s="87"/>
      <c r="F2132" s="87"/>
      <c r="J2132" s="87"/>
      <c r="M2132" s="87"/>
      <c r="N2132" s="87"/>
      <c r="O2132" s="87"/>
    </row>
    <row r="2133" spans="3:15" x14ac:dyDescent="0.25">
      <c r="C2133" s="87"/>
      <c r="D2133" s="87"/>
      <c r="E2133" s="87"/>
      <c r="F2133" s="87"/>
      <c r="J2133" s="87"/>
      <c r="M2133" s="87"/>
      <c r="N2133" s="87"/>
      <c r="O2133" s="87"/>
    </row>
    <row r="2134" spans="3:15" x14ac:dyDescent="0.25">
      <c r="C2134" s="87"/>
      <c r="D2134" s="87"/>
      <c r="E2134" s="87"/>
      <c r="F2134" s="87"/>
      <c r="J2134" s="87"/>
      <c r="M2134" s="87"/>
      <c r="N2134" s="87"/>
      <c r="O2134" s="87"/>
    </row>
    <row r="2135" spans="3:15" x14ac:dyDescent="0.25">
      <c r="C2135" s="87"/>
      <c r="D2135" s="87"/>
      <c r="E2135" s="87"/>
      <c r="F2135" s="87"/>
      <c r="J2135" s="87"/>
      <c r="M2135" s="87"/>
      <c r="N2135" s="87"/>
      <c r="O2135" s="87"/>
    </row>
    <row r="2136" spans="3:15" x14ac:dyDescent="0.25">
      <c r="C2136" s="87"/>
      <c r="D2136" s="87"/>
      <c r="E2136" s="87"/>
      <c r="F2136" s="87"/>
      <c r="J2136" s="87"/>
      <c r="M2136" s="87"/>
      <c r="N2136" s="87"/>
      <c r="O2136" s="87"/>
    </row>
    <row r="2137" spans="3:15" x14ac:dyDescent="0.25">
      <c r="C2137" s="87"/>
      <c r="D2137" s="87"/>
      <c r="E2137" s="87"/>
      <c r="F2137" s="87"/>
      <c r="J2137" s="87"/>
      <c r="M2137" s="87"/>
      <c r="N2137" s="87"/>
      <c r="O2137" s="87"/>
    </row>
    <row r="2138" spans="3:15" x14ac:dyDescent="0.25">
      <c r="C2138" s="87"/>
      <c r="D2138" s="87"/>
      <c r="E2138" s="87"/>
      <c r="F2138" s="87"/>
      <c r="J2138" s="87"/>
      <c r="M2138" s="87"/>
      <c r="N2138" s="87"/>
      <c r="O2138" s="87"/>
    </row>
    <row r="2139" spans="3:15" x14ac:dyDescent="0.25">
      <c r="C2139" s="87"/>
      <c r="D2139" s="87"/>
      <c r="E2139" s="87"/>
      <c r="F2139" s="87"/>
      <c r="J2139" s="87"/>
      <c r="M2139" s="87"/>
      <c r="N2139" s="87"/>
      <c r="O2139" s="87"/>
    </row>
    <row r="2140" spans="3:15" x14ac:dyDescent="0.25">
      <c r="C2140" s="87"/>
      <c r="D2140" s="87"/>
      <c r="E2140" s="87"/>
      <c r="F2140" s="87"/>
      <c r="J2140" s="87"/>
      <c r="M2140" s="87"/>
      <c r="N2140" s="87"/>
      <c r="O2140" s="87"/>
    </row>
    <row r="2141" spans="3:15" x14ac:dyDescent="0.25">
      <c r="C2141" s="87"/>
      <c r="D2141" s="87"/>
      <c r="E2141" s="87"/>
      <c r="F2141" s="87"/>
      <c r="J2141" s="87"/>
      <c r="M2141" s="87"/>
      <c r="N2141" s="87"/>
      <c r="O2141" s="87"/>
    </row>
    <row r="2142" spans="3:15" x14ac:dyDescent="0.25">
      <c r="C2142" s="87"/>
      <c r="D2142" s="87"/>
      <c r="E2142" s="87"/>
      <c r="F2142" s="87"/>
      <c r="J2142" s="87"/>
      <c r="M2142" s="87"/>
      <c r="N2142" s="87"/>
      <c r="O2142" s="87"/>
    </row>
    <row r="2143" spans="3:15" x14ac:dyDescent="0.25">
      <c r="C2143" s="87"/>
      <c r="D2143" s="87"/>
      <c r="E2143" s="87"/>
      <c r="F2143" s="87"/>
      <c r="J2143" s="87"/>
      <c r="M2143" s="87"/>
      <c r="N2143" s="87"/>
      <c r="O2143" s="87"/>
    </row>
    <row r="2144" spans="3:15" x14ac:dyDescent="0.25">
      <c r="C2144" s="87"/>
      <c r="D2144" s="87"/>
      <c r="E2144" s="87"/>
      <c r="F2144" s="87"/>
      <c r="J2144" s="87"/>
      <c r="M2144" s="87"/>
      <c r="N2144" s="87"/>
      <c r="O2144" s="87"/>
    </row>
    <row r="2145" spans="3:15" x14ac:dyDescent="0.25">
      <c r="C2145" s="87"/>
      <c r="D2145" s="87"/>
      <c r="E2145" s="87"/>
      <c r="F2145" s="87"/>
      <c r="J2145" s="87"/>
      <c r="M2145" s="87"/>
      <c r="N2145" s="87"/>
      <c r="O2145" s="87"/>
    </row>
    <row r="2146" spans="3:15" x14ac:dyDescent="0.25">
      <c r="C2146" s="87"/>
      <c r="D2146" s="87"/>
      <c r="E2146" s="87"/>
      <c r="F2146" s="87"/>
      <c r="J2146" s="87"/>
      <c r="M2146" s="87"/>
      <c r="N2146" s="87"/>
      <c r="O2146" s="87"/>
    </row>
    <row r="2147" spans="3:15" x14ac:dyDescent="0.25">
      <c r="C2147" s="87"/>
      <c r="D2147" s="87"/>
      <c r="E2147" s="87"/>
      <c r="F2147" s="87"/>
      <c r="J2147" s="87"/>
      <c r="M2147" s="87"/>
      <c r="N2147" s="87"/>
      <c r="O2147" s="87"/>
    </row>
    <row r="2148" spans="3:15" x14ac:dyDescent="0.25">
      <c r="C2148" s="87"/>
      <c r="D2148" s="87"/>
      <c r="E2148" s="87"/>
      <c r="F2148" s="87"/>
      <c r="J2148" s="87"/>
      <c r="M2148" s="87"/>
      <c r="N2148" s="87"/>
      <c r="O2148" s="87"/>
    </row>
    <row r="2149" spans="3:15" x14ac:dyDescent="0.25">
      <c r="C2149" s="87"/>
      <c r="D2149" s="87"/>
      <c r="E2149" s="87"/>
      <c r="F2149" s="87"/>
      <c r="J2149" s="87"/>
      <c r="M2149" s="87"/>
      <c r="N2149" s="87"/>
      <c r="O2149" s="87"/>
    </row>
    <row r="2150" spans="3:15" x14ac:dyDescent="0.25">
      <c r="C2150" s="87"/>
      <c r="D2150" s="87"/>
      <c r="E2150" s="87"/>
      <c r="F2150" s="87"/>
      <c r="J2150" s="87"/>
      <c r="M2150" s="87"/>
      <c r="N2150" s="87"/>
      <c r="O2150" s="87"/>
    </row>
    <row r="2151" spans="3:15" x14ac:dyDescent="0.25">
      <c r="C2151" s="87"/>
      <c r="D2151" s="87"/>
      <c r="E2151" s="87"/>
      <c r="F2151" s="87"/>
      <c r="J2151" s="87"/>
      <c r="M2151" s="87"/>
      <c r="N2151" s="87"/>
      <c r="O2151" s="87"/>
    </row>
    <row r="2152" spans="3:15" x14ac:dyDescent="0.25">
      <c r="C2152" s="87"/>
      <c r="D2152" s="87"/>
      <c r="E2152" s="87"/>
      <c r="F2152" s="87"/>
      <c r="J2152" s="87"/>
      <c r="M2152" s="87"/>
      <c r="N2152" s="87"/>
      <c r="O2152" s="87"/>
    </row>
    <row r="2153" spans="3:15" x14ac:dyDescent="0.25">
      <c r="C2153" s="87"/>
      <c r="D2153" s="87"/>
      <c r="E2153" s="87"/>
      <c r="F2153" s="87"/>
      <c r="J2153" s="87"/>
      <c r="M2153" s="87"/>
      <c r="N2153" s="87"/>
      <c r="O2153" s="87"/>
    </row>
    <row r="2154" spans="3:15" x14ac:dyDescent="0.25">
      <c r="C2154" s="87"/>
      <c r="D2154" s="87"/>
      <c r="E2154" s="87"/>
      <c r="F2154" s="87"/>
      <c r="J2154" s="87"/>
      <c r="M2154" s="87"/>
      <c r="N2154" s="87"/>
      <c r="O2154" s="87"/>
    </row>
    <row r="2155" spans="3:15" x14ac:dyDescent="0.25">
      <c r="C2155" s="87"/>
      <c r="D2155" s="87"/>
      <c r="E2155" s="87"/>
      <c r="F2155" s="87"/>
      <c r="J2155" s="87"/>
      <c r="M2155" s="87"/>
      <c r="N2155" s="87"/>
      <c r="O2155" s="87"/>
    </row>
    <row r="2156" spans="3:15" x14ac:dyDescent="0.25">
      <c r="C2156" s="87"/>
      <c r="D2156" s="87"/>
      <c r="E2156" s="87"/>
      <c r="F2156" s="87"/>
      <c r="J2156" s="87"/>
      <c r="M2156" s="87"/>
      <c r="N2156" s="87"/>
      <c r="O2156" s="87"/>
    </row>
    <row r="2157" spans="3:15" x14ac:dyDescent="0.25">
      <c r="C2157" s="87"/>
      <c r="D2157" s="87"/>
      <c r="E2157" s="87"/>
      <c r="F2157" s="87"/>
      <c r="J2157" s="87"/>
      <c r="M2157" s="87"/>
      <c r="N2157" s="87"/>
      <c r="O2157" s="87"/>
    </row>
    <row r="2158" spans="3:15" x14ac:dyDescent="0.25">
      <c r="C2158" s="87"/>
      <c r="D2158" s="87"/>
      <c r="E2158" s="87"/>
      <c r="F2158" s="87"/>
      <c r="J2158" s="87"/>
      <c r="M2158" s="87"/>
      <c r="N2158" s="87"/>
      <c r="O2158" s="87"/>
    </row>
    <row r="2159" spans="3:15" x14ac:dyDescent="0.25">
      <c r="C2159" s="87"/>
      <c r="D2159" s="87"/>
      <c r="E2159" s="87"/>
      <c r="F2159" s="87"/>
      <c r="J2159" s="87"/>
      <c r="M2159" s="87"/>
      <c r="N2159" s="87"/>
      <c r="O2159" s="87"/>
    </row>
    <row r="2160" spans="3:15" x14ac:dyDescent="0.25">
      <c r="C2160" s="87"/>
      <c r="D2160" s="87"/>
      <c r="E2160" s="87"/>
      <c r="F2160" s="87"/>
      <c r="J2160" s="87"/>
      <c r="M2160" s="87"/>
      <c r="N2160" s="87"/>
      <c r="O2160" s="87"/>
    </row>
    <row r="2161" spans="3:15" x14ac:dyDescent="0.25">
      <c r="C2161" s="87"/>
      <c r="D2161" s="87"/>
      <c r="E2161" s="87"/>
      <c r="F2161" s="87"/>
      <c r="J2161" s="87"/>
      <c r="M2161" s="87"/>
      <c r="N2161" s="87"/>
      <c r="O2161" s="87"/>
    </row>
    <row r="2162" spans="3:15" x14ac:dyDescent="0.25">
      <c r="C2162" s="87"/>
      <c r="D2162" s="87"/>
      <c r="E2162" s="87"/>
      <c r="F2162" s="87"/>
      <c r="J2162" s="87"/>
      <c r="M2162" s="87"/>
      <c r="N2162" s="87"/>
      <c r="O2162" s="87"/>
    </row>
    <row r="2163" spans="3:15" x14ac:dyDescent="0.25">
      <c r="C2163" s="87"/>
      <c r="D2163" s="87"/>
      <c r="E2163" s="87"/>
      <c r="F2163" s="87"/>
      <c r="J2163" s="87"/>
      <c r="M2163" s="87"/>
      <c r="N2163" s="87"/>
      <c r="O2163" s="87"/>
    </row>
    <row r="2164" spans="3:15" x14ac:dyDescent="0.25">
      <c r="C2164" s="87"/>
      <c r="D2164" s="87"/>
      <c r="E2164" s="87"/>
      <c r="F2164" s="87"/>
      <c r="J2164" s="87"/>
      <c r="M2164" s="87"/>
      <c r="N2164" s="87"/>
      <c r="O2164" s="87"/>
    </row>
    <row r="2165" spans="3:15" x14ac:dyDescent="0.25">
      <c r="C2165" s="87"/>
      <c r="D2165" s="87"/>
      <c r="E2165" s="87"/>
      <c r="F2165" s="87"/>
      <c r="J2165" s="87"/>
      <c r="M2165" s="87"/>
      <c r="N2165" s="87"/>
      <c r="O2165" s="87"/>
    </row>
    <row r="2166" spans="3:15" x14ac:dyDescent="0.25">
      <c r="C2166" s="87"/>
      <c r="D2166" s="87"/>
      <c r="E2166" s="87"/>
      <c r="F2166" s="87"/>
      <c r="J2166" s="87"/>
      <c r="M2166" s="87"/>
      <c r="N2166" s="87"/>
      <c r="O2166" s="87"/>
    </row>
    <row r="2167" spans="3:15" x14ac:dyDescent="0.25">
      <c r="C2167" s="87"/>
      <c r="D2167" s="87"/>
      <c r="E2167" s="87"/>
      <c r="F2167" s="87"/>
      <c r="J2167" s="87"/>
      <c r="M2167" s="87"/>
      <c r="N2167" s="87"/>
      <c r="O2167" s="87"/>
    </row>
    <row r="2168" spans="3:15" x14ac:dyDescent="0.25">
      <c r="C2168" s="87"/>
      <c r="D2168" s="87"/>
      <c r="E2168" s="87"/>
      <c r="F2168" s="87"/>
      <c r="J2168" s="87"/>
      <c r="M2168" s="87"/>
      <c r="N2168" s="87"/>
      <c r="O2168" s="87"/>
    </row>
    <row r="2169" spans="3:15" x14ac:dyDescent="0.25">
      <c r="C2169" s="87"/>
      <c r="D2169" s="87"/>
      <c r="E2169" s="87"/>
      <c r="F2169" s="87"/>
      <c r="J2169" s="87"/>
      <c r="M2169" s="87"/>
      <c r="N2169" s="87"/>
      <c r="O2169" s="87"/>
    </row>
    <row r="2170" spans="3:15" x14ac:dyDescent="0.25">
      <c r="C2170" s="87"/>
      <c r="D2170" s="87"/>
      <c r="E2170" s="87"/>
      <c r="F2170" s="87"/>
      <c r="J2170" s="87"/>
      <c r="M2170" s="87"/>
      <c r="N2170" s="87"/>
      <c r="O2170" s="87"/>
    </row>
    <row r="2171" spans="3:15" x14ac:dyDescent="0.25">
      <c r="C2171" s="87"/>
      <c r="D2171" s="87"/>
      <c r="E2171" s="87"/>
      <c r="F2171" s="87"/>
      <c r="J2171" s="87"/>
      <c r="M2171" s="87"/>
      <c r="N2171" s="87"/>
      <c r="O2171" s="87"/>
    </row>
    <row r="2172" spans="3:15" x14ac:dyDescent="0.25">
      <c r="C2172" s="87"/>
      <c r="D2172" s="87"/>
      <c r="E2172" s="87"/>
      <c r="F2172" s="87"/>
      <c r="J2172" s="87"/>
      <c r="M2172" s="87"/>
      <c r="N2172" s="87"/>
      <c r="O2172" s="87"/>
    </row>
    <row r="2173" spans="3:15" x14ac:dyDescent="0.25">
      <c r="C2173" s="87"/>
      <c r="D2173" s="87"/>
      <c r="E2173" s="87"/>
      <c r="F2173" s="87"/>
      <c r="J2173" s="87"/>
      <c r="M2173" s="87"/>
      <c r="N2173" s="87"/>
      <c r="O2173" s="87"/>
    </row>
    <row r="2174" spans="3:15" x14ac:dyDescent="0.25">
      <c r="C2174" s="87"/>
      <c r="D2174" s="87"/>
      <c r="E2174" s="87"/>
      <c r="F2174" s="87"/>
      <c r="J2174" s="87"/>
      <c r="M2174" s="87"/>
      <c r="N2174" s="87"/>
      <c r="O2174" s="87"/>
    </row>
    <row r="2175" spans="3:15" x14ac:dyDescent="0.25">
      <c r="C2175" s="87"/>
      <c r="D2175" s="87"/>
      <c r="E2175" s="87"/>
      <c r="F2175" s="87"/>
      <c r="J2175" s="87"/>
      <c r="M2175" s="87"/>
      <c r="N2175" s="87"/>
      <c r="O2175" s="87"/>
    </row>
    <row r="2176" spans="3:15" x14ac:dyDescent="0.25">
      <c r="C2176" s="87"/>
      <c r="D2176" s="87"/>
      <c r="E2176" s="87"/>
      <c r="F2176" s="87"/>
      <c r="J2176" s="87"/>
      <c r="M2176" s="87"/>
      <c r="N2176" s="87"/>
      <c r="O2176" s="87"/>
    </row>
    <row r="2177" spans="3:15" x14ac:dyDescent="0.25">
      <c r="C2177" s="87"/>
      <c r="D2177" s="87"/>
      <c r="E2177" s="87"/>
      <c r="F2177" s="87"/>
      <c r="J2177" s="87"/>
      <c r="M2177" s="87"/>
      <c r="N2177" s="87"/>
      <c r="O2177" s="87"/>
    </row>
    <row r="2178" spans="3:15" x14ac:dyDescent="0.25">
      <c r="C2178" s="87"/>
      <c r="D2178" s="87"/>
      <c r="E2178" s="87"/>
      <c r="F2178" s="87"/>
      <c r="J2178" s="87"/>
      <c r="M2178" s="87"/>
      <c r="N2178" s="87"/>
      <c r="O2178" s="87"/>
    </row>
    <row r="2179" spans="3:15" x14ac:dyDescent="0.25">
      <c r="C2179" s="87"/>
      <c r="D2179" s="87"/>
      <c r="E2179" s="87"/>
      <c r="F2179" s="87"/>
      <c r="J2179" s="87"/>
      <c r="M2179" s="87"/>
      <c r="N2179" s="87"/>
      <c r="O2179" s="87"/>
    </row>
    <row r="2180" spans="3:15" x14ac:dyDescent="0.25">
      <c r="C2180" s="87"/>
      <c r="D2180" s="87"/>
      <c r="E2180" s="87"/>
      <c r="F2180" s="87"/>
      <c r="J2180" s="87"/>
      <c r="M2180" s="87"/>
      <c r="N2180" s="87"/>
      <c r="O2180" s="87"/>
    </row>
    <row r="2181" spans="3:15" x14ac:dyDescent="0.25">
      <c r="C2181" s="87"/>
      <c r="D2181" s="87"/>
      <c r="E2181" s="87"/>
      <c r="F2181" s="87"/>
      <c r="J2181" s="87"/>
      <c r="M2181" s="87"/>
      <c r="N2181" s="87"/>
      <c r="O2181" s="87"/>
    </row>
    <row r="2182" spans="3:15" x14ac:dyDescent="0.25">
      <c r="C2182" s="87"/>
      <c r="D2182" s="87"/>
      <c r="E2182" s="87"/>
      <c r="F2182" s="87"/>
      <c r="J2182" s="87"/>
      <c r="M2182" s="87"/>
      <c r="N2182" s="87"/>
      <c r="O2182" s="87"/>
    </row>
    <row r="2183" spans="3:15" x14ac:dyDescent="0.25">
      <c r="C2183" s="87"/>
      <c r="D2183" s="87"/>
      <c r="E2183" s="87"/>
      <c r="F2183" s="87"/>
      <c r="J2183" s="87"/>
      <c r="M2183" s="87"/>
      <c r="N2183" s="87"/>
      <c r="O2183" s="87"/>
    </row>
    <row r="2184" spans="3:15" x14ac:dyDescent="0.25">
      <c r="C2184" s="87"/>
      <c r="D2184" s="87"/>
      <c r="E2184" s="87"/>
      <c r="F2184" s="87"/>
      <c r="J2184" s="87"/>
      <c r="M2184" s="87"/>
      <c r="N2184" s="87"/>
      <c r="O2184" s="87"/>
    </row>
    <row r="2185" spans="3:15" x14ac:dyDescent="0.25">
      <c r="C2185" s="87"/>
      <c r="D2185" s="87"/>
      <c r="E2185" s="87"/>
      <c r="F2185" s="87"/>
      <c r="J2185" s="87"/>
      <c r="M2185" s="87"/>
      <c r="N2185" s="87"/>
      <c r="O2185" s="87"/>
    </row>
    <row r="2186" spans="3:15" x14ac:dyDescent="0.25">
      <c r="C2186" s="87"/>
      <c r="D2186" s="87"/>
      <c r="E2186" s="87"/>
      <c r="F2186" s="87"/>
      <c r="J2186" s="87"/>
      <c r="M2186" s="87"/>
      <c r="N2186" s="87"/>
      <c r="O2186" s="87"/>
    </row>
    <row r="2187" spans="3:15" x14ac:dyDescent="0.25">
      <c r="C2187" s="87"/>
      <c r="D2187" s="87"/>
      <c r="E2187" s="87"/>
      <c r="F2187" s="87"/>
      <c r="J2187" s="87"/>
      <c r="M2187" s="87"/>
      <c r="N2187" s="87"/>
      <c r="O2187" s="87"/>
    </row>
    <row r="2188" spans="3:15" x14ac:dyDescent="0.25">
      <c r="C2188" s="87"/>
      <c r="D2188" s="87"/>
      <c r="E2188" s="87"/>
      <c r="F2188" s="87"/>
      <c r="J2188" s="87"/>
      <c r="M2188" s="87"/>
      <c r="N2188" s="87"/>
      <c r="O2188" s="87"/>
    </row>
    <row r="2189" spans="3:15" x14ac:dyDescent="0.25">
      <c r="C2189" s="87"/>
      <c r="D2189" s="87"/>
      <c r="E2189" s="87"/>
      <c r="F2189" s="87"/>
      <c r="J2189" s="87"/>
      <c r="M2189" s="87"/>
      <c r="N2189" s="87"/>
      <c r="O2189" s="87"/>
    </row>
    <row r="2190" spans="3:15" x14ac:dyDescent="0.25">
      <c r="C2190" s="87"/>
      <c r="D2190" s="87"/>
      <c r="E2190" s="87"/>
      <c r="F2190" s="87"/>
      <c r="J2190" s="87"/>
      <c r="M2190" s="87"/>
      <c r="N2190" s="87"/>
      <c r="O2190" s="87"/>
    </row>
    <row r="2191" spans="3:15" x14ac:dyDescent="0.25">
      <c r="C2191" s="87"/>
      <c r="D2191" s="87"/>
      <c r="E2191" s="87"/>
      <c r="F2191" s="87"/>
      <c r="J2191" s="87"/>
      <c r="M2191" s="87"/>
      <c r="N2191" s="87"/>
      <c r="O2191" s="87"/>
    </row>
    <row r="2192" spans="3:15" x14ac:dyDescent="0.25">
      <c r="C2192" s="87"/>
      <c r="D2192" s="87"/>
      <c r="E2192" s="87"/>
      <c r="F2192" s="87"/>
      <c r="J2192" s="87"/>
      <c r="M2192" s="87"/>
      <c r="N2192" s="87"/>
      <c r="O2192" s="87"/>
    </row>
    <row r="2193" spans="3:15" x14ac:dyDescent="0.25">
      <c r="C2193" s="87"/>
      <c r="D2193" s="87"/>
      <c r="E2193" s="87"/>
      <c r="F2193" s="87"/>
      <c r="J2193" s="87"/>
      <c r="M2193" s="87"/>
      <c r="N2193" s="87"/>
      <c r="O2193" s="87"/>
    </row>
    <row r="2194" spans="3:15" x14ac:dyDescent="0.25">
      <c r="C2194" s="87"/>
      <c r="D2194" s="87"/>
      <c r="E2194" s="87"/>
      <c r="F2194" s="87"/>
      <c r="J2194" s="87"/>
      <c r="M2194" s="87"/>
      <c r="N2194" s="87"/>
      <c r="O2194" s="87"/>
    </row>
    <row r="2195" spans="3:15" x14ac:dyDescent="0.25">
      <c r="C2195" s="87"/>
      <c r="D2195" s="87"/>
      <c r="E2195" s="87"/>
      <c r="F2195" s="87"/>
      <c r="J2195" s="87"/>
      <c r="M2195" s="87"/>
      <c r="N2195" s="87"/>
      <c r="O2195" s="87"/>
    </row>
    <row r="2196" spans="3:15" x14ac:dyDescent="0.25">
      <c r="C2196" s="87"/>
      <c r="D2196" s="87"/>
      <c r="E2196" s="87"/>
      <c r="F2196" s="87"/>
      <c r="J2196" s="87"/>
      <c r="M2196" s="87"/>
      <c r="N2196" s="87"/>
      <c r="O2196" s="87"/>
    </row>
    <row r="2197" spans="3:15" x14ac:dyDescent="0.25">
      <c r="C2197" s="87"/>
      <c r="D2197" s="87"/>
      <c r="E2197" s="87"/>
      <c r="F2197" s="87"/>
      <c r="J2197" s="87"/>
      <c r="M2197" s="87"/>
      <c r="N2197" s="87"/>
      <c r="O2197" s="87"/>
    </row>
    <row r="2198" spans="3:15" x14ac:dyDescent="0.25">
      <c r="C2198" s="87"/>
      <c r="D2198" s="87"/>
      <c r="E2198" s="87"/>
      <c r="F2198" s="87"/>
      <c r="J2198" s="87"/>
      <c r="M2198" s="87"/>
      <c r="N2198" s="87"/>
      <c r="O2198" s="87"/>
    </row>
    <row r="2199" spans="3:15" x14ac:dyDescent="0.25">
      <c r="C2199" s="87"/>
      <c r="D2199" s="87"/>
      <c r="E2199" s="87"/>
      <c r="F2199" s="87"/>
      <c r="J2199" s="87"/>
      <c r="M2199" s="87"/>
      <c r="N2199" s="87"/>
      <c r="O2199" s="87"/>
    </row>
    <row r="2200" spans="3:15" x14ac:dyDescent="0.25">
      <c r="C2200" s="87"/>
      <c r="D2200" s="87"/>
      <c r="E2200" s="87"/>
      <c r="F2200" s="87"/>
      <c r="J2200" s="87"/>
      <c r="M2200" s="87"/>
      <c r="N2200" s="87"/>
      <c r="O2200" s="87"/>
    </row>
    <row r="2201" spans="3:15" x14ac:dyDescent="0.25">
      <c r="C2201" s="87"/>
      <c r="D2201" s="87"/>
      <c r="E2201" s="87"/>
      <c r="F2201" s="87"/>
      <c r="J2201" s="87"/>
      <c r="M2201" s="87"/>
      <c r="N2201" s="87"/>
      <c r="O2201" s="87"/>
    </row>
    <row r="2202" spans="3:15" x14ac:dyDescent="0.25">
      <c r="C2202" s="87"/>
      <c r="D2202" s="87"/>
      <c r="E2202" s="87"/>
      <c r="F2202" s="87"/>
      <c r="J2202" s="87"/>
      <c r="M2202" s="87"/>
      <c r="N2202" s="87"/>
      <c r="O2202" s="87"/>
    </row>
    <row r="2203" spans="3:15" x14ac:dyDescent="0.25">
      <c r="C2203" s="87"/>
      <c r="D2203" s="87"/>
      <c r="E2203" s="87"/>
      <c r="F2203" s="87"/>
      <c r="J2203" s="87"/>
      <c r="M2203" s="87"/>
      <c r="N2203" s="87"/>
      <c r="O2203" s="87"/>
    </row>
    <row r="2204" spans="3:15" x14ac:dyDescent="0.25">
      <c r="C2204" s="87"/>
      <c r="D2204" s="87"/>
      <c r="E2204" s="87"/>
      <c r="F2204" s="87"/>
      <c r="J2204" s="87"/>
      <c r="M2204" s="87"/>
      <c r="N2204" s="87"/>
      <c r="O2204" s="87"/>
    </row>
    <row r="2205" spans="3:15" x14ac:dyDescent="0.25">
      <c r="C2205" s="87"/>
      <c r="D2205" s="87"/>
      <c r="E2205" s="87"/>
      <c r="F2205" s="87"/>
      <c r="J2205" s="87"/>
      <c r="M2205" s="87"/>
      <c r="N2205" s="87"/>
      <c r="O2205" s="87"/>
    </row>
    <row r="2206" spans="3:15" x14ac:dyDescent="0.25">
      <c r="C2206" s="87"/>
      <c r="D2206" s="87"/>
      <c r="E2206" s="87"/>
      <c r="F2206" s="87"/>
      <c r="J2206" s="87"/>
      <c r="M2206" s="87"/>
      <c r="N2206" s="87"/>
      <c r="O2206" s="87"/>
    </row>
    <row r="2207" spans="3:15" x14ac:dyDescent="0.25">
      <c r="C2207" s="87"/>
      <c r="D2207" s="87"/>
      <c r="E2207" s="87"/>
      <c r="F2207" s="87"/>
      <c r="J2207" s="87"/>
      <c r="M2207" s="87"/>
      <c r="N2207" s="87"/>
      <c r="O2207" s="87"/>
    </row>
    <row r="2208" spans="3:15" x14ac:dyDescent="0.25">
      <c r="C2208" s="87"/>
      <c r="D2208" s="87"/>
      <c r="E2208" s="87"/>
      <c r="F2208" s="87"/>
      <c r="J2208" s="87"/>
      <c r="M2208" s="87"/>
      <c r="N2208" s="87"/>
      <c r="O2208" s="87"/>
    </row>
    <row r="2209" spans="3:15" x14ac:dyDescent="0.25">
      <c r="C2209" s="87"/>
      <c r="D2209" s="87"/>
      <c r="E2209" s="87"/>
      <c r="F2209" s="87"/>
      <c r="J2209" s="87"/>
      <c r="M2209" s="87"/>
      <c r="N2209" s="87"/>
      <c r="O2209" s="87"/>
    </row>
    <row r="2210" spans="3:15" x14ac:dyDescent="0.25">
      <c r="C2210" s="87"/>
      <c r="D2210" s="87"/>
      <c r="E2210" s="87"/>
      <c r="F2210" s="87"/>
      <c r="J2210" s="87"/>
      <c r="M2210" s="87"/>
      <c r="N2210" s="87"/>
      <c r="O2210" s="87"/>
    </row>
    <row r="2211" spans="3:15" x14ac:dyDescent="0.25">
      <c r="C2211" s="87"/>
      <c r="D2211" s="87"/>
      <c r="E2211" s="87"/>
      <c r="F2211" s="87"/>
      <c r="J2211" s="87"/>
      <c r="M2211" s="87"/>
      <c r="N2211" s="87"/>
      <c r="O2211" s="87"/>
    </row>
    <row r="2212" spans="3:15" x14ac:dyDescent="0.25">
      <c r="C2212" s="87"/>
      <c r="D2212" s="87"/>
      <c r="E2212" s="87"/>
      <c r="F2212" s="87"/>
      <c r="J2212" s="87"/>
      <c r="M2212" s="87"/>
      <c r="N2212" s="87"/>
      <c r="O2212" s="87"/>
    </row>
    <row r="2213" spans="3:15" x14ac:dyDescent="0.25">
      <c r="C2213" s="87"/>
      <c r="D2213" s="87"/>
      <c r="E2213" s="87"/>
      <c r="F2213" s="87"/>
      <c r="J2213" s="87"/>
      <c r="M2213" s="87"/>
      <c r="N2213" s="87"/>
      <c r="O2213" s="87"/>
    </row>
    <row r="2214" spans="3:15" x14ac:dyDescent="0.25">
      <c r="C2214" s="87"/>
      <c r="D2214" s="87"/>
      <c r="E2214" s="87"/>
      <c r="F2214" s="87"/>
      <c r="J2214" s="87"/>
      <c r="M2214" s="87"/>
      <c r="N2214" s="87"/>
      <c r="O2214" s="87"/>
    </row>
    <row r="2215" spans="3:15" x14ac:dyDescent="0.25">
      <c r="C2215" s="87"/>
      <c r="D2215" s="87"/>
      <c r="E2215" s="87"/>
      <c r="F2215" s="87"/>
      <c r="J2215" s="87"/>
      <c r="M2215" s="87"/>
      <c r="N2215" s="87"/>
      <c r="O2215" s="87"/>
    </row>
    <row r="2216" spans="3:15" x14ac:dyDescent="0.25">
      <c r="C2216" s="87"/>
      <c r="D2216" s="87"/>
      <c r="E2216" s="87"/>
      <c r="F2216" s="87"/>
      <c r="J2216" s="87"/>
      <c r="M2216" s="87"/>
      <c r="N2216" s="87"/>
      <c r="O2216" s="87"/>
    </row>
    <row r="2217" spans="3:15" x14ac:dyDescent="0.25">
      <c r="C2217" s="87"/>
      <c r="D2217" s="87"/>
      <c r="E2217" s="87"/>
      <c r="F2217" s="87"/>
      <c r="J2217" s="87"/>
      <c r="M2217" s="87"/>
      <c r="N2217" s="87"/>
      <c r="O2217" s="87"/>
    </row>
    <row r="2218" spans="3:15" x14ac:dyDescent="0.25">
      <c r="C2218" s="87"/>
      <c r="D2218" s="87"/>
      <c r="E2218" s="87"/>
      <c r="F2218" s="87"/>
      <c r="J2218" s="87"/>
      <c r="M2218" s="87"/>
      <c r="N2218" s="87"/>
      <c r="O2218" s="87"/>
    </row>
    <row r="2219" spans="3:15" x14ac:dyDescent="0.25">
      <c r="C2219" s="87"/>
      <c r="D2219" s="87"/>
      <c r="E2219" s="87"/>
      <c r="F2219" s="87"/>
      <c r="J2219" s="87"/>
      <c r="M2219" s="87"/>
      <c r="N2219" s="87"/>
      <c r="O2219" s="87"/>
    </row>
    <row r="2220" spans="3:15" x14ac:dyDescent="0.25">
      <c r="C2220" s="87"/>
      <c r="D2220" s="87"/>
      <c r="E2220" s="87"/>
      <c r="F2220" s="87"/>
      <c r="J2220" s="87"/>
      <c r="M2220" s="87"/>
      <c r="N2220" s="87"/>
      <c r="O2220" s="87"/>
    </row>
    <row r="2221" spans="3:15" x14ac:dyDescent="0.25">
      <c r="C2221" s="87"/>
      <c r="D2221" s="87"/>
      <c r="E2221" s="87"/>
      <c r="F2221" s="87"/>
      <c r="J2221" s="87"/>
      <c r="M2221" s="87"/>
      <c r="N2221" s="87"/>
      <c r="O2221" s="87"/>
    </row>
    <row r="2222" spans="3:15" x14ac:dyDescent="0.25">
      <c r="C2222" s="87"/>
      <c r="D2222" s="87"/>
      <c r="E2222" s="87"/>
      <c r="F2222" s="87"/>
      <c r="J2222" s="87"/>
      <c r="M2222" s="87"/>
      <c r="N2222" s="87"/>
      <c r="O2222" s="87"/>
    </row>
    <row r="2223" spans="3:15" x14ac:dyDescent="0.25">
      <c r="C2223" s="87"/>
      <c r="D2223" s="87"/>
      <c r="E2223" s="87"/>
      <c r="F2223" s="87"/>
      <c r="J2223" s="87"/>
      <c r="M2223" s="87"/>
      <c r="N2223" s="87"/>
      <c r="O2223" s="87"/>
    </row>
    <row r="2224" spans="3:15" x14ac:dyDescent="0.25">
      <c r="C2224" s="87"/>
      <c r="D2224" s="87"/>
      <c r="E2224" s="87"/>
      <c r="F2224" s="87"/>
      <c r="J2224" s="87"/>
      <c r="M2224" s="87"/>
      <c r="N2224" s="87"/>
      <c r="O2224" s="87"/>
    </row>
    <row r="2225" spans="3:15" x14ac:dyDescent="0.25">
      <c r="C2225" s="87"/>
      <c r="D2225" s="87"/>
      <c r="E2225" s="87"/>
      <c r="F2225" s="87"/>
      <c r="J2225" s="87"/>
      <c r="M2225" s="87"/>
      <c r="N2225" s="87"/>
      <c r="O2225" s="87"/>
    </row>
    <row r="2226" spans="3:15" x14ac:dyDescent="0.25">
      <c r="C2226" s="87"/>
      <c r="D2226" s="87"/>
      <c r="E2226" s="87"/>
      <c r="F2226" s="87"/>
      <c r="J2226" s="87"/>
      <c r="M2226" s="87"/>
      <c r="N2226" s="87"/>
      <c r="O2226" s="87"/>
    </row>
    <row r="2227" spans="3:15" x14ac:dyDescent="0.25">
      <c r="C2227" s="87"/>
      <c r="D2227" s="87"/>
      <c r="E2227" s="87"/>
      <c r="F2227" s="87"/>
      <c r="J2227" s="87"/>
      <c r="M2227" s="87"/>
      <c r="N2227" s="87"/>
      <c r="O2227" s="87"/>
    </row>
    <row r="2228" spans="3:15" x14ac:dyDescent="0.25">
      <c r="C2228" s="87"/>
      <c r="D2228" s="87"/>
      <c r="E2228" s="87"/>
      <c r="F2228" s="87"/>
      <c r="J2228" s="87"/>
      <c r="M2228" s="87"/>
      <c r="N2228" s="87"/>
      <c r="O2228" s="87"/>
    </row>
    <row r="2229" spans="3:15" x14ac:dyDescent="0.25">
      <c r="C2229" s="87"/>
      <c r="D2229" s="87"/>
      <c r="E2229" s="87"/>
      <c r="F2229" s="87"/>
      <c r="J2229" s="87"/>
      <c r="M2229" s="87"/>
      <c r="N2229" s="87"/>
      <c r="O2229" s="87"/>
    </row>
    <row r="2230" spans="3:15" x14ac:dyDescent="0.25">
      <c r="C2230" s="87"/>
      <c r="D2230" s="87"/>
      <c r="E2230" s="87"/>
      <c r="F2230" s="87"/>
      <c r="J2230" s="87"/>
      <c r="M2230" s="87"/>
      <c r="N2230" s="87"/>
      <c r="O2230" s="87"/>
    </row>
    <row r="2231" spans="3:15" x14ac:dyDescent="0.25">
      <c r="C2231" s="87"/>
      <c r="D2231" s="87"/>
      <c r="E2231" s="87"/>
      <c r="F2231" s="87"/>
      <c r="J2231" s="87"/>
      <c r="M2231" s="87"/>
      <c r="N2231" s="87"/>
      <c r="O2231" s="87"/>
    </row>
    <row r="2232" spans="3:15" x14ac:dyDescent="0.25">
      <c r="C2232" s="87"/>
      <c r="D2232" s="87"/>
      <c r="E2232" s="87"/>
      <c r="F2232" s="87"/>
      <c r="J2232" s="87"/>
      <c r="M2232" s="87"/>
      <c r="N2232" s="87"/>
      <c r="O2232" s="87"/>
    </row>
    <row r="2233" spans="3:15" x14ac:dyDescent="0.25">
      <c r="C2233" s="87"/>
      <c r="D2233" s="87"/>
      <c r="E2233" s="87"/>
      <c r="F2233" s="87"/>
      <c r="J2233" s="87"/>
      <c r="M2233" s="87"/>
      <c r="N2233" s="87"/>
      <c r="O2233" s="87"/>
    </row>
    <row r="2234" spans="3:15" x14ac:dyDescent="0.25">
      <c r="C2234" s="87"/>
      <c r="D2234" s="87"/>
      <c r="E2234" s="87"/>
      <c r="F2234" s="87"/>
      <c r="J2234" s="87"/>
      <c r="M2234" s="87"/>
      <c r="N2234" s="87"/>
      <c r="O2234" s="87"/>
    </row>
    <row r="2235" spans="3:15" x14ac:dyDescent="0.25">
      <c r="C2235" s="87"/>
      <c r="D2235" s="87"/>
      <c r="E2235" s="87"/>
      <c r="F2235" s="87"/>
      <c r="J2235" s="87"/>
      <c r="M2235" s="87"/>
      <c r="N2235" s="87"/>
      <c r="O2235" s="87"/>
    </row>
    <row r="2236" spans="3:15" x14ac:dyDescent="0.25">
      <c r="C2236" s="87"/>
      <c r="D2236" s="87"/>
      <c r="E2236" s="87"/>
      <c r="F2236" s="87"/>
      <c r="J2236" s="87"/>
      <c r="M2236" s="87"/>
      <c r="N2236" s="87"/>
      <c r="O2236" s="87"/>
    </row>
    <row r="2237" spans="3:15" x14ac:dyDescent="0.25">
      <c r="C2237" s="87"/>
      <c r="D2237" s="87"/>
      <c r="E2237" s="87"/>
      <c r="F2237" s="87"/>
      <c r="J2237" s="87"/>
      <c r="M2237" s="87"/>
      <c r="N2237" s="87"/>
      <c r="O2237" s="87"/>
    </row>
    <row r="2238" spans="3:15" x14ac:dyDescent="0.25">
      <c r="C2238" s="87"/>
      <c r="D2238" s="87"/>
      <c r="E2238" s="87"/>
      <c r="F2238" s="87"/>
      <c r="J2238" s="87"/>
      <c r="M2238" s="87"/>
      <c r="N2238" s="87"/>
      <c r="O2238" s="87"/>
    </row>
    <row r="2239" spans="3:15" x14ac:dyDescent="0.25">
      <c r="C2239" s="87"/>
      <c r="D2239" s="87"/>
      <c r="E2239" s="87"/>
      <c r="F2239" s="87"/>
      <c r="J2239" s="87"/>
      <c r="M2239" s="87"/>
      <c r="N2239" s="87"/>
      <c r="O2239" s="87"/>
    </row>
    <row r="2240" spans="3:15" x14ac:dyDescent="0.25">
      <c r="C2240" s="87"/>
      <c r="D2240" s="87"/>
      <c r="E2240" s="87"/>
      <c r="F2240" s="87"/>
      <c r="J2240" s="87"/>
      <c r="M2240" s="87"/>
      <c r="N2240" s="87"/>
      <c r="O2240" s="87"/>
    </row>
    <row r="2241" spans="3:15" x14ac:dyDescent="0.25">
      <c r="C2241" s="87"/>
      <c r="D2241" s="87"/>
      <c r="E2241" s="87"/>
      <c r="F2241" s="87"/>
      <c r="J2241" s="87"/>
      <c r="M2241" s="87"/>
      <c r="N2241" s="87"/>
      <c r="O2241" s="87"/>
    </row>
    <row r="2242" spans="3:15" x14ac:dyDescent="0.25">
      <c r="C2242" s="87"/>
      <c r="D2242" s="87"/>
      <c r="E2242" s="87"/>
      <c r="F2242" s="87"/>
      <c r="J2242" s="87"/>
      <c r="M2242" s="87"/>
      <c r="N2242" s="87"/>
      <c r="O2242" s="87"/>
    </row>
    <row r="2243" spans="3:15" x14ac:dyDescent="0.25">
      <c r="C2243" s="87"/>
      <c r="D2243" s="87"/>
      <c r="E2243" s="87"/>
      <c r="F2243" s="87"/>
      <c r="J2243" s="87"/>
      <c r="M2243" s="87"/>
      <c r="N2243" s="87"/>
      <c r="O2243" s="87"/>
    </row>
    <row r="2244" spans="3:15" x14ac:dyDescent="0.25">
      <c r="C2244" s="87"/>
      <c r="D2244" s="87"/>
      <c r="E2244" s="87"/>
      <c r="F2244" s="87"/>
      <c r="J2244" s="87"/>
      <c r="M2244" s="87"/>
      <c r="N2244" s="87"/>
      <c r="O2244" s="87"/>
    </row>
    <row r="2245" spans="3:15" x14ac:dyDescent="0.25">
      <c r="C2245" s="87"/>
      <c r="D2245" s="87"/>
      <c r="E2245" s="87"/>
      <c r="F2245" s="87"/>
      <c r="J2245" s="87"/>
      <c r="M2245" s="87"/>
      <c r="N2245" s="87"/>
      <c r="O2245" s="87"/>
    </row>
    <row r="2246" spans="3:15" x14ac:dyDescent="0.25">
      <c r="C2246" s="87"/>
      <c r="D2246" s="87"/>
      <c r="E2246" s="87"/>
      <c r="F2246" s="87"/>
      <c r="J2246" s="87"/>
      <c r="M2246" s="87"/>
      <c r="N2246" s="87"/>
      <c r="O2246" s="87"/>
    </row>
    <row r="2247" spans="3:15" x14ac:dyDescent="0.25">
      <c r="C2247" s="87"/>
      <c r="D2247" s="87"/>
      <c r="E2247" s="87"/>
      <c r="F2247" s="87"/>
      <c r="J2247" s="87"/>
      <c r="M2247" s="87"/>
      <c r="N2247" s="87"/>
      <c r="O2247" s="87"/>
    </row>
    <row r="2248" spans="3:15" x14ac:dyDescent="0.25">
      <c r="C2248" s="87"/>
      <c r="D2248" s="87"/>
      <c r="E2248" s="87"/>
      <c r="F2248" s="87"/>
      <c r="J2248" s="87"/>
      <c r="M2248" s="87"/>
      <c r="N2248" s="87"/>
      <c r="O2248" s="87"/>
    </row>
    <row r="2249" spans="3:15" x14ac:dyDescent="0.25">
      <c r="C2249" s="87"/>
      <c r="D2249" s="87"/>
      <c r="E2249" s="87"/>
      <c r="F2249" s="87"/>
      <c r="J2249" s="87"/>
      <c r="M2249" s="87"/>
      <c r="N2249" s="87"/>
      <c r="O2249" s="87"/>
    </row>
    <row r="2250" spans="3:15" x14ac:dyDescent="0.25">
      <c r="C2250" s="87"/>
      <c r="D2250" s="87"/>
      <c r="E2250" s="87"/>
      <c r="F2250" s="87"/>
      <c r="J2250" s="87"/>
      <c r="M2250" s="87"/>
      <c r="N2250" s="87"/>
      <c r="O2250" s="87"/>
    </row>
    <row r="2251" spans="3:15" x14ac:dyDescent="0.25">
      <c r="C2251" s="87"/>
      <c r="D2251" s="87"/>
      <c r="E2251" s="87"/>
      <c r="F2251" s="87"/>
      <c r="J2251" s="87"/>
      <c r="M2251" s="87"/>
      <c r="N2251" s="87"/>
      <c r="O2251" s="87"/>
    </row>
    <row r="2252" spans="3:15" x14ac:dyDescent="0.25">
      <c r="C2252" s="87"/>
      <c r="D2252" s="87"/>
      <c r="E2252" s="87"/>
      <c r="F2252" s="87"/>
      <c r="J2252" s="87"/>
      <c r="M2252" s="87"/>
      <c r="N2252" s="87"/>
      <c r="O2252" s="87"/>
    </row>
    <row r="2253" spans="3:15" x14ac:dyDescent="0.25">
      <c r="C2253" s="87"/>
      <c r="D2253" s="87"/>
      <c r="E2253" s="87"/>
      <c r="F2253" s="87"/>
      <c r="J2253" s="87"/>
      <c r="M2253" s="87"/>
      <c r="N2253" s="87"/>
      <c r="O2253" s="87"/>
    </row>
    <row r="2254" spans="3:15" x14ac:dyDescent="0.25">
      <c r="C2254" s="87"/>
      <c r="D2254" s="87"/>
      <c r="E2254" s="87"/>
      <c r="F2254" s="87"/>
      <c r="J2254" s="87"/>
      <c r="M2254" s="87"/>
      <c r="N2254" s="87"/>
      <c r="O2254" s="87"/>
    </row>
    <row r="2255" spans="3:15" x14ac:dyDescent="0.25">
      <c r="C2255" s="87"/>
      <c r="D2255" s="87"/>
      <c r="E2255" s="87"/>
      <c r="F2255" s="87"/>
      <c r="J2255" s="87"/>
      <c r="M2255" s="87"/>
      <c r="N2255" s="87"/>
      <c r="O2255" s="87"/>
    </row>
    <row r="2256" spans="3:15" x14ac:dyDescent="0.25">
      <c r="C2256" s="87"/>
      <c r="D2256" s="87"/>
      <c r="E2256" s="87"/>
      <c r="F2256" s="87"/>
      <c r="J2256" s="87"/>
      <c r="M2256" s="87"/>
      <c r="N2256" s="87"/>
      <c r="O2256" s="87"/>
    </row>
    <row r="2257" spans="3:15" x14ac:dyDescent="0.25">
      <c r="C2257" s="87"/>
      <c r="D2257" s="87"/>
      <c r="E2257" s="87"/>
      <c r="F2257" s="87"/>
      <c r="J2257" s="87"/>
      <c r="M2257" s="87"/>
      <c r="N2257" s="87"/>
      <c r="O2257" s="87"/>
    </row>
    <row r="2258" spans="3:15" x14ac:dyDescent="0.25">
      <c r="C2258" s="87"/>
      <c r="D2258" s="87"/>
      <c r="E2258" s="87"/>
      <c r="F2258" s="87"/>
      <c r="J2258" s="87"/>
      <c r="M2258" s="87"/>
      <c r="N2258" s="87"/>
      <c r="O2258" s="87"/>
    </row>
    <row r="2259" spans="3:15" x14ac:dyDescent="0.25">
      <c r="C2259" s="87"/>
      <c r="D2259" s="87"/>
      <c r="E2259" s="87"/>
      <c r="F2259" s="87"/>
      <c r="J2259" s="87"/>
      <c r="M2259" s="87"/>
      <c r="N2259" s="87"/>
      <c r="O2259" s="87"/>
    </row>
    <row r="2260" spans="3:15" x14ac:dyDescent="0.25">
      <c r="C2260" s="87"/>
      <c r="D2260" s="87"/>
      <c r="E2260" s="87"/>
      <c r="F2260" s="87"/>
      <c r="J2260" s="87"/>
      <c r="M2260" s="87"/>
      <c r="N2260" s="87"/>
      <c r="O2260" s="87"/>
    </row>
    <row r="2261" spans="3:15" x14ac:dyDescent="0.25">
      <c r="C2261" s="87"/>
      <c r="D2261" s="87"/>
      <c r="E2261" s="87"/>
      <c r="F2261" s="87"/>
      <c r="J2261" s="87"/>
      <c r="M2261" s="87"/>
      <c r="N2261" s="87"/>
      <c r="O2261" s="87"/>
    </row>
    <row r="2262" spans="3:15" x14ac:dyDescent="0.25">
      <c r="C2262" s="87"/>
      <c r="D2262" s="87"/>
      <c r="E2262" s="87"/>
      <c r="F2262" s="87"/>
      <c r="J2262" s="87"/>
      <c r="M2262" s="87"/>
      <c r="N2262" s="87"/>
      <c r="O2262" s="87"/>
    </row>
    <row r="2263" spans="3:15" x14ac:dyDescent="0.25">
      <c r="C2263" s="87"/>
      <c r="D2263" s="87"/>
      <c r="E2263" s="87"/>
      <c r="F2263" s="87"/>
      <c r="J2263" s="87"/>
      <c r="M2263" s="87"/>
      <c r="N2263" s="87"/>
      <c r="O2263" s="87"/>
    </row>
    <row r="2264" spans="3:15" x14ac:dyDescent="0.25">
      <c r="C2264" s="87"/>
      <c r="D2264" s="87"/>
      <c r="E2264" s="87"/>
      <c r="F2264" s="87"/>
      <c r="J2264" s="87"/>
      <c r="M2264" s="87"/>
      <c r="N2264" s="87"/>
      <c r="O2264" s="87"/>
    </row>
    <row r="2265" spans="3:15" x14ac:dyDescent="0.25">
      <c r="C2265" s="87"/>
      <c r="D2265" s="87"/>
      <c r="E2265" s="87"/>
      <c r="F2265" s="87"/>
      <c r="J2265" s="87"/>
      <c r="M2265" s="87"/>
      <c r="N2265" s="87"/>
      <c r="O2265" s="87"/>
    </row>
    <row r="2266" spans="3:15" x14ac:dyDescent="0.25">
      <c r="C2266" s="87"/>
      <c r="D2266" s="87"/>
      <c r="E2266" s="87"/>
      <c r="F2266" s="87"/>
      <c r="J2266" s="87"/>
      <c r="M2266" s="87"/>
      <c r="N2266" s="87"/>
      <c r="O2266" s="87"/>
    </row>
    <row r="2267" spans="3:15" x14ac:dyDescent="0.25">
      <c r="C2267" s="87"/>
      <c r="D2267" s="87"/>
      <c r="E2267" s="87"/>
      <c r="F2267" s="87"/>
      <c r="J2267" s="87"/>
      <c r="M2267" s="87"/>
      <c r="N2267" s="87"/>
      <c r="O2267" s="87"/>
    </row>
    <row r="2268" spans="3:15" x14ac:dyDescent="0.25">
      <c r="C2268" s="87"/>
      <c r="D2268" s="87"/>
      <c r="E2268" s="87"/>
      <c r="F2268" s="87"/>
      <c r="J2268" s="87"/>
      <c r="M2268" s="87"/>
      <c r="N2268" s="87"/>
      <c r="O2268" s="87"/>
    </row>
    <row r="2269" spans="3:15" x14ac:dyDescent="0.25">
      <c r="C2269" s="87"/>
      <c r="D2269" s="87"/>
      <c r="E2269" s="87"/>
      <c r="F2269" s="87"/>
      <c r="J2269" s="87"/>
      <c r="M2269" s="87"/>
      <c r="N2269" s="87"/>
      <c r="O2269" s="87"/>
    </row>
    <row r="2270" spans="3:15" x14ac:dyDescent="0.25">
      <c r="C2270" s="87"/>
      <c r="D2270" s="87"/>
      <c r="E2270" s="87"/>
      <c r="F2270" s="87"/>
      <c r="J2270" s="87"/>
      <c r="M2270" s="87"/>
      <c r="N2270" s="87"/>
      <c r="O2270" s="87"/>
    </row>
    <row r="2271" spans="3:15" x14ac:dyDescent="0.25">
      <c r="C2271" s="87"/>
      <c r="D2271" s="87"/>
      <c r="E2271" s="87"/>
      <c r="F2271" s="87"/>
      <c r="J2271" s="87"/>
      <c r="M2271" s="87"/>
      <c r="N2271" s="87"/>
      <c r="O2271" s="87"/>
    </row>
    <row r="2272" spans="3:15" x14ac:dyDescent="0.25">
      <c r="C2272" s="87"/>
      <c r="D2272" s="87"/>
      <c r="E2272" s="87"/>
      <c r="F2272" s="87"/>
      <c r="J2272" s="87"/>
      <c r="M2272" s="87"/>
      <c r="N2272" s="87"/>
      <c r="O2272" s="87"/>
    </row>
    <row r="2273" spans="3:15" x14ac:dyDescent="0.25">
      <c r="C2273" s="87"/>
      <c r="D2273" s="87"/>
      <c r="E2273" s="87"/>
      <c r="F2273" s="87"/>
      <c r="J2273" s="87"/>
      <c r="M2273" s="87"/>
      <c r="N2273" s="87"/>
      <c r="O2273" s="87"/>
    </row>
    <row r="2274" spans="3:15" x14ac:dyDescent="0.25">
      <c r="C2274" s="87"/>
      <c r="D2274" s="87"/>
      <c r="E2274" s="87"/>
      <c r="F2274" s="87"/>
      <c r="J2274" s="87"/>
      <c r="M2274" s="87"/>
      <c r="N2274" s="87"/>
      <c r="O2274" s="87"/>
    </row>
    <row r="2275" spans="3:15" x14ac:dyDescent="0.25">
      <c r="C2275" s="87"/>
      <c r="D2275" s="87"/>
      <c r="E2275" s="87"/>
      <c r="F2275" s="87"/>
      <c r="J2275" s="87"/>
      <c r="M2275" s="87"/>
      <c r="N2275" s="87"/>
      <c r="O2275" s="87"/>
    </row>
    <row r="2276" spans="3:15" x14ac:dyDescent="0.25">
      <c r="C2276" s="87"/>
      <c r="D2276" s="87"/>
      <c r="E2276" s="87"/>
      <c r="F2276" s="87"/>
      <c r="J2276" s="87"/>
      <c r="M2276" s="87"/>
      <c r="N2276" s="87"/>
      <c r="O2276" s="87"/>
    </row>
    <row r="2277" spans="3:15" x14ac:dyDescent="0.25">
      <c r="C2277" s="87"/>
      <c r="D2277" s="87"/>
      <c r="E2277" s="87"/>
      <c r="F2277" s="87"/>
      <c r="J2277" s="87"/>
      <c r="M2277" s="87"/>
      <c r="N2277" s="87"/>
      <c r="O2277" s="87"/>
    </row>
    <row r="2278" spans="3:15" x14ac:dyDescent="0.25">
      <c r="C2278" s="87"/>
      <c r="D2278" s="87"/>
      <c r="E2278" s="87"/>
      <c r="F2278" s="87"/>
      <c r="J2278" s="87"/>
      <c r="M2278" s="87"/>
      <c r="N2278" s="87"/>
      <c r="O2278" s="87"/>
    </row>
    <row r="2279" spans="3:15" x14ac:dyDescent="0.25">
      <c r="C2279" s="87"/>
      <c r="D2279" s="87"/>
      <c r="E2279" s="87"/>
      <c r="F2279" s="87"/>
      <c r="J2279" s="87"/>
      <c r="M2279" s="87"/>
      <c r="N2279" s="87"/>
      <c r="O2279" s="87"/>
    </row>
    <row r="2280" spans="3:15" x14ac:dyDescent="0.25">
      <c r="C2280" s="87"/>
      <c r="D2280" s="87"/>
      <c r="E2280" s="87"/>
      <c r="F2280" s="87"/>
      <c r="J2280" s="87"/>
      <c r="M2280" s="87"/>
      <c r="N2280" s="87"/>
      <c r="O2280" s="87"/>
    </row>
    <row r="2281" spans="3:15" x14ac:dyDescent="0.25">
      <c r="C2281" s="87"/>
      <c r="D2281" s="87"/>
      <c r="E2281" s="87"/>
      <c r="F2281" s="87"/>
      <c r="J2281" s="87"/>
      <c r="M2281" s="87"/>
      <c r="N2281" s="87"/>
      <c r="O2281" s="87"/>
    </row>
    <row r="2282" spans="3:15" x14ac:dyDescent="0.25">
      <c r="C2282" s="87"/>
      <c r="D2282" s="87"/>
      <c r="E2282" s="87"/>
      <c r="F2282" s="87"/>
      <c r="J2282" s="87"/>
      <c r="M2282" s="87"/>
      <c r="N2282" s="87"/>
      <c r="O2282" s="87"/>
    </row>
    <row r="2283" spans="3:15" x14ac:dyDescent="0.25">
      <c r="C2283" s="87"/>
      <c r="D2283" s="87"/>
      <c r="E2283" s="87"/>
      <c r="F2283" s="87"/>
      <c r="J2283" s="87"/>
      <c r="M2283" s="87"/>
      <c r="N2283" s="87"/>
      <c r="O2283" s="87"/>
    </row>
    <row r="2284" spans="3:15" x14ac:dyDescent="0.25">
      <c r="C2284" s="87"/>
      <c r="D2284" s="87"/>
      <c r="E2284" s="87"/>
      <c r="F2284" s="87"/>
      <c r="J2284" s="87"/>
      <c r="M2284" s="87"/>
      <c r="N2284" s="87"/>
      <c r="O2284" s="87"/>
    </row>
    <row r="2285" spans="3:15" x14ac:dyDescent="0.25">
      <c r="C2285" s="87"/>
      <c r="D2285" s="87"/>
      <c r="E2285" s="87"/>
      <c r="F2285" s="87"/>
      <c r="J2285" s="87"/>
      <c r="M2285" s="87"/>
      <c r="N2285" s="87"/>
      <c r="O2285" s="87"/>
    </row>
    <row r="2286" spans="3:15" x14ac:dyDescent="0.25">
      <c r="C2286" s="87"/>
      <c r="D2286" s="87"/>
      <c r="E2286" s="87"/>
      <c r="F2286" s="87"/>
      <c r="J2286" s="87"/>
      <c r="M2286" s="87"/>
      <c r="N2286" s="87"/>
      <c r="O2286" s="87"/>
    </row>
    <row r="2287" spans="3:15" x14ac:dyDescent="0.25">
      <c r="C2287" s="87"/>
      <c r="D2287" s="87"/>
      <c r="E2287" s="87"/>
      <c r="F2287" s="87"/>
      <c r="J2287" s="87"/>
      <c r="M2287" s="87"/>
      <c r="N2287" s="87"/>
      <c r="O2287" s="87"/>
    </row>
    <row r="2288" spans="3:15" x14ac:dyDescent="0.25">
      <c r="C2288" s="87"/>
      <c r="D2288" s="87"/>
      <c r="E2288" s="87"/>
      <c r="F2288" s="87"/>
      <c r="J2288" s="87"/>
      <c r="M2288" s="87"/>
      <c r="N2288" s="87"/>
      <c r="O2288" s="87"/>
    </row>
    <row r="2289" spans="3:15" x14ac:dyDescent="0.25">
      <c r="C2289" s="87"/>
      <c r="D2289" s="87"/>
      <c r="E2289" s="87"/>
      <c r="F2289" s="87"/>
      <c r="J2289" s="87"/>
      <c r="M2289" s="87"/>
      <c r="N2289" s="87"/>
      <c r="O2289" s="87"/>
    </row>
    <row r="2290" spans="3:15" x14ac:dyDescent="0.25">
      <c r="C2290" s="87"/>
      <c r="D2290" s="87"/>
      <c r="E2290" s="87"/>
      <c r="F2290" s="87"/>
      <c r="J2290" s="87"/>
      <c r="M2290" s="87"/>
      <c r="N2290" s="87"/>
      <c r="O2290" s="87"/>
    </row>
    <row r="2291" spans="3:15" x14ac:dyDescent="0.25">
      <c r="C2291" s="87"/>
      <c r="D2291" s="87"/>
      <c r="E2291" s="87"/>
      <c r="F2291" s="87"/>
      <c r="J2291" s="87"/>
      <c r="M2291" s="87"/>
      <c r="N2291" s="87"/>
      <c r="O2291" s="87"/>
    </row>
    <row r="2292" spans="3:15" x14ac:dyDescent="0.25">
      <c r="C2292" s="87"/>
      <c r="D2292" s="87"/>
      <c r="E2292" s="87"/>
      <c r="F2292" s="87"/>
      <c r="J2292" s="87"/>
      <c r="M2292" s="87"/>
      <c r="N2292" s="87"/>
      <c r="O2292" s="87"/>
    </row>
    <row r="2293" spans="3:15" x14ac:dyDescent="0.25">
      <c r="C2293" s="87"/>
      <c r="D2293" s="87"/>
      <c r="E2293" s="87"/>
      <c r="F2293" s="87"/>
      <c r="J2293" s="87"/>
      <c r="M2293" s="87"/>
      <c r="N2293" s="87"/>
      <c r="O2293" s="87"/>
    </row>
    <row r="2294" spans="3:15" x14ac:dyDescent="0.25">
      <c r="C2294" s="87"/>
      <c r="D2294" s="87"/>
      <c r="E2294" s="87"/>
      <c r="F2294" s="87"/>
      <c r="J2294" s="87"/>
      <c r="M2294" s="87"/>
      <c r="N2294" s="87"/>
      <c r="O2294" s="87"/>
    </row>
    <row r="2295" spans="3:15" x14ac:dyDescent="0.25">
      <c r="C2295" s="87"/>
      <c r="D2295" s="87"/>
      <c r="E2295" s="87"/>
      <c r="F2295" s="87"/>
      <c r="J2295" s="87"/>
      <c r="M2295" s="87"/>
      <c r="N2295" s="87"/>
      <c r="O2295" s="87"/>
    </row>
    <row r="2296" spans="3:15" x14ac:dyDescent="0.25">
      <c r="C2296" s="87"/>
      <c r="D2296" s="87"/>
      <c r="E2296" s="87"/>
      <c r="F2296" s="87"/>
      <c r="J2296" s="87"/>
      <c r="M2296" s="87"/>
      <c r="N2296" s="87"/>
      <c r="O2296" s="87"/>
    </row>
    <row r="2297" spans="3:15" x14ac:dyDescent="0.25">
      <c r="C2297" s="87"/>
      <c r="D2297" s="87"/>
      <c r="E2297" s="87"/>
      <c r="F2297" s="87"/>
      <c r="J2297" s="87"/>
      <c r="M2297" s="87"/>
      <c r="N2297" s="87"/>
      <c r="O2297" s="87"/>
    </row>
    <row r="2298" spans="3:15" x14ac:dyDescent="0.25">
      <c r="C2298" s="87"/>
      <c r="D2298" s="87"/>
      <c r="E2298" s="87"/>
      <c r="F2298" s="87"/>
      <c r="J2298" s="87"/>
      <c r="M2298" s="87"/>
      <c r="N2298" s="87"/>
      <c r="O2298" s="87"/>
    </row>
    <row r="2299" spans="3:15" x14ac:dyDescent="0.25">
      <c r="C2299" s="87"/>
      <c r="D2299" s="87"/>
      <c r="E2299" s="87"/>
      <c r="F2299" s="87"/>
      <c r="J2299" s="87"/>
      <c r="M2299" s="87"/>
      <c r="N2299" s="87"/>
      <c r="O2299" s="87"/>
    </row>
    <row r="2300" spans="3:15" x14ac:dyDescent="0.25">
      <c r="C2300" s="87"/>
      <c r="D2300" s="87"/>
      <c r="E2300" s="87"/>
      <c r="F2300" s="87"/>
      <c r="J2300" s="87"/>
      <c r="M2300" s="87"/>
      <c r="N2300" s="87"/>
      <c r="O2300" s="87"/>
    </row>
    <row r="2301" spans="3:15" x14ac:dyDescent="0.25">
      <c r="C2301" s="87"/>
      <c r="D2301" s="87"/>
      <c r="E2301" s="87"/>
      <c r="F2301" s="87"/>
      <c r="J2301" s="87"/>
      <c r="M2301" s="87"/>
      <c r="N2301" s="87"/>
      <c r="O2301" s="87"/>
    </row>
    <row r="2302" spans="3:15" x14ac:dyDescent="0.25">
      <c r="C2302" s="87"/>
      <c r="D2302" s="87"/>
      <c r="E2302" s="87"/>
      <c r="F2302" s="87"/>
      <c r="J2302" s="87"/>
      <c r="M2302" s="87"/>
      <c r="N2302" s="87"/>
      <c r="O2302" s="87"/>
    </row>
    <row r="2303" spans="3:15" x14ac:dyDescent="0.25">
      <c r="C2303" s="87"/>
      <c r="D2303" s="87"/>
      <c r="E2303" s="87"/>
      <c r="F2303" s="87"/>
      <c r="J2303" s="87"/>
      <c r="M2303" s="87"/>
      <c r="N2303" s="87"/>
      <c r="O2303" s="87"/>
    </row>
    <row r="2304" spans="3:15" x14ac:dyDescent="0.25">
      <c r="C2304" s="87"/>
      <c r="D2304" s="87"/>
      <c r="E2304" s="87"/>
      <c r="F2304" s="87"/>
      <c r="J2304" s="87"/>
      <c r="M2304" s="87"/>
      <c r="N2304" s="87"/>
      <c r="O2304" s="87"/>
    </row>
    <row r="2305" spans="3:15" x14ac:dyDescent="0.25">
      <c r="C2305" s="87"/>
      <c r="D2305" s="87"/>
      <c r="E2305" s="87"/>
      <c r="F2305" s="87"/>
      <c r="J2305" s="87"/>
      <c r="M2305" s="87"/>
      <c r="N2305" s="87"/>
      <c r="O2305" s="87"/>
    </row>
    <row r="2306" spans="3:15" x14ac:dyDescent="0.25">
      <c r="C2306" s="87"/>
      <c r="D2306" s="87"/>
      <c r="E2306" s="87"/>
      <c r="F2306" s="87"/>
      <c r="J2306" s="87"/>
      <c r="M2306" s="87"/>
      <c r="N2306" s="87"/>
      <c r="O2306" s="87"/>
    </row>
    <row r="2307" spans="3:15" x14ac:dyDescent="0.25">
      <c r="C2307" s="87"/>
      <c r="D2307" s="87"/>
      <c r="E2307" s="87"/>
      <c r="F2307" s="87"/>
      <c r="J2307" s="87"/>
      <c r="M2307" s="87"/>
      <c r="N2307" s="87"/>
      <c r="O2307" s="87"/>
    </row>
    <row r="2308" spans="3:15" x14ac:dyDescent="0.25">
      <c r="C2308" s="87"/>
      <c r="D2308" s="87"/>
      <c r="E2308" s="87"/>
      <c r="F2308" s="87"/>
      <c r="J2308" s="87"/>
      <c r="M2308" s="87"/>
      <c r="N2308" s="87"/>
      <c r="O2308" s="87"/>
    </row>
    <row r="2309" spans="3:15" x14ac:dyDescent="0.25">
      <c r="C2309" s="87"/>
      <c r="D2309" s="87"/>
      <c r="E2309" s="87"/>
      <c r="F2309" s="87"/>
      <c r="J2309" s="87"/>
      <c r="M2309" s="87"/>
      <c r="N2309" s="87"/>
      <c r="O2309" s="87"/>
    </row>
    <row r="2310" spans="3:15" x14ac:dyDescent="0.25">
      <c r="C2310" s="87"/>
      <c r="D2310" s="87"/>
      <c r="E2310" s="87"/>
      <c r="F2310" s="87"/>
      <c r="J2310" s="87"/>
      <c r="M2310" s="87"/>
      <c r="N2310" s="87"/>
      <c r="O2310" s="87"/>
    </row>
    <row r="2311" spans="3:15" x14ac:dyDescent="0.25">
      <c r="C2311" s="87"/>
      <c r="D2311" s="87"/>
      <c r="E2311" s="87"/>
      <c r="F2311" s="87"/>
      <c r="J2311" s="87"/>
      <c r="M2311" s="87"/>
      <c r="N2311" s="87"/>
      <c r="O2311" s="87"/>
    </row>
    <row r="2312" spans="3:15" x14ac:dyDescent="0.25">
      <c r="C2312" s="87"/>
      <c r="D2312" s="87"/>
      <c r="E2312" s="87"/>
      <c r="F2312" s="87"/>
      <c r="J2312" s="87"/>
      <c r="M2312" s="87"/>
      <c r="N2312" s="87"/>
      <c r="O2312" s="87"/>
    </row>
    <row r="2313" spans="3:15" x14ac:dyDescent="0.25">
      <c r="C2313" s="87"/>
      <c r="D2313" s="87"/>
      <c r="E2313" s="87"/>
      <c r="F2313" s="87"/>
      <c r="J2313" s="87"/>
      <c r="M2313" s="87"/>
      <c r="N2313" s="87"/>
      <c r="O2313" s="87"/>
    </row>
    <row r="2314" spans="3:15" x14ac:dyDescent="0.25">
      <c r="C2314" s="87"/>
      <c r="D2314" s="87"/>
      <c r="E2314" s="87"/>
      <c r="F2314" s="87"/>
      <c r="J2314" s="87"/>
      <c r="M2314" s="87"/>
      <c r="N2314" s="87"/>
      <c r="O2314" s="87"/>
    </row>
    <row r="2315" spans="3:15" x14ac:dyDescent="0.25">
      <c r="C2315" s="87"/>
      <c r="D2315" s="87"/>
      <c r="E2315" s="87"/>
      <c r="F2315" s="87"/>
      <c r="J2315" s="87"/>
      <c r="M2315" s="87"/>
      <c r="N2315" s="87"/>
      <c r="O2315" s="87"/>
    </row>
    <row r="2316" spans="3:15" x14ac:dyDescent="0.25">
      <c r="C2316" s="87"/>
      <c r="D2316" s="87"/>
      <c r="E2316" s="87"/>
      <c r="F2316" s="87"/>
      <c r="J2316" s="87"/>
      <c r="M2316" s="87"/>
      <c r="N2316" s="87"/>
      <c r="O2316" s="87"/>
    </row>
    <row r="2317" spans="3:15" x14ac:dyDescent="0.25">
      <c r="C2317" s="87"/>
      <c r="D2317" s="87"/>
      <c r="E2317" s="87"/>
      <c r="F2317" s="87"/>
      <c r="J2317" s="87"/>
      <c r="M2317" s="87"/>
      <c r="N2317" s="87"/>
      <c r="O2317" s="87"/>
    </row>
    <row r="2318" spans="3:15" x14ac:dyDescent="0.25">
      <c r="C2318" s="87"/>
      <c r="D2318" s="87"/>
      <c r="E2318" s="87"/>
      <c r="F2318" s="87"/>
      <c r="J2318" s="87"/>
      <c r="M2318" s="87"/>
      <c r="N2318" s="87"/>
      <c r="O2318" s="87"/>
    </row>
    <row r="2319" spans="3:15" x14ac:dyDescent="0.25">
      <c r="C2319" s="87"/>
      <c r="D2319" s="87"/>
      <c r="E2319" s="87"/>
      <c r="F2319" s="87"/>
      <c r="J2319" s="87"/>
      <c r="M2319" s="87"/>
      <c r="N2319" s="87"/>
      <c r="O2319" s="87"/>
    </row>
    <row r="2320" spans="3:15" x14ac:dyDescent="0.25">
      <c r="C2320" s="87"/>
      <c r="D2320" s="87"/>
      <c r="E2320" s="87"/>
      <c r="F2320" s="87"/>
      <c r="J2320" s="87"/>
      <c r="M2320" s="87"/>
      <c r="N2320" s="87"/>
      <c r="O2320" s="87"/>
    </row>
    <row r="2321" spans="3:15" x14ac:dyDescent="0.25">
      <c r="C2321" s="87"/>
      <c r="D2321" s="87"/>
      <c r="E2321" s="87"/>
      <c r="F2321" s="87"/>
      <c r="J2321" s="87"/>
      <c r="M2321" s="87"/>
      <c r="N2321" s="87"/>
      <c r="O2321" s="87"/>
    </row>
    <row r="2322" spans="3:15" x14ac:dyDescent="0.25">
      <c r="C2322" s="87"/>
      <c r="D2322" s="87"/>
      <c r="E2322" s="87"/>
      <c r="F2322" s="87"/>
      <c r="J2322" s="87"/>
      <c r="M2322" s="87"/>
      <c r="N2322" s="87"/>
      <c r="O2322" s="87"/>
    </row>
    <row r="2323" spans="3:15" x14ac:dyDescent="0.25">
      <c r="C2323" s="87"/>
      <c r="D2323" s="87"/>
      <c r="E2323" s="87"/>
      <c r="F2323" s="87"/>
      <c r="J2323" s="87"/>
      <c r="M2323" s="87"/>
      <c r="N2323" s="87"/>
      <c r="O2323" s="87"/>
    </row>
    <row r="2324" spans="3:15" x14ac:dyDescent="0.25">
      <c r="C2324" s="87"/>
      <c r="D2324" s="87"/>
      <c r="E2324" s="87"/>
      <c r="F2324" s="87"/>
      <c r="J2324" s="87"/>
      <c r="M2324" s="87"/>
      <c r="N2324" s="87"/>
      <c r="O2324" s="87"/>
    </row>
    <row r="2325" spans="3:15" x14ac:dyDescent="0.25">
      <c r="C2325" s="87"/>
      <c r="D2325" s="87"/>
      <c r="E2325" s="87"/>
      <c r="F2325" s="87"/>
      <c r="J2325" s="87"/>
      <c r="M2325" s="87"/>
      <c r="N2325" s="87"/>
      <c r="O2325" s="87"/>
    </row>
    <row r="2326" spans="3:15" x14ac:dyDescent="0.25">
      <c r="C2326" s="87"/>
      <c r="D2326" s="87"/>
      <c r="E2326" s="87"/>
      <c r="F2326" s="87"/>
      <c r="J2326" s="87"/>
      <c r="M2326" s="87"/>
      <c r="N2326" s="87"/>
      <c r="O2326" s="87"/>
    </row>
    <row r="2327" spans="3:15" x14ac:dyDescent="0.25">
      <c r="C2327" s="87"/>
      <c r="D2327" s="87"/>
      <c r="E2327" s="87"/>
      <c r="F2327" s="87"/>
      <c r="J2327" s="87"/>
      <c r="M2327" s="87"/>
      <c r="N2327" s="87"/>
      <c r="O2327" s="87"/>
    </row>
    <row r="2328" spans="3:15" x14ac:dyDescent="0.25">
      <c r="C2328" s="87"/>
      <c r="D2328" s="87"/>
      <c r="E2328" s="87"/>
      <c r="F2328" s="87"/>
      <c r="J2328" s="87"/>
      <c r="M2328" s="87"/>
      <c r="N2328" s="87"/>
      <c r="O2328" s="87"/>
    </row>
    <row r="2329" spans="3:15" x14ac:dyDescent="0.25">
      <c r="C2329" s="87"/>
      <c r="D2329" s="87"/>
      <c r="E2329" s="87"/>
      <c r="F2329" s="87"/>
      <c r="J2329" s="87"/>
      <c r="M2329" s="87"/>
      <c r="N2329" s="87"/>
      <c r="O2329" s="87"/>
    </row>
    <row r="2330" spans="3:15" x14ac:dyDescent="0.25">
      <c r="C2330" s="87"/>
      <c r="D2330" s="87"/>
      <c r="E2330" s="87"/>
      <c r="F2330" s="87"/>
      <c r="J2330" s="87"/>
      <c r="M2330" s="87"/>
      <c r="N2330" s="87"/>
      <c r="O2330" s="87"/>
    </row>
    <row r="2331" spans="3:15" x14ac:dyDescent="0.25">
      <c r="C2331" s="87"/>
      <c r="D2331" s="87"/>
      <c r="E2331" s="87"/>
      <c r="F2331" s="87"/>
      <c r="J2331" s="87"/>
      <c r="M2331" s="87"/>
      <c r="N2331" s="87"/>
      <c r="O2331" s="87"/>
    </row>
    <row r="2332" spans="3:15" x14ac:dyDescent="0.25">
      <c r="C2332" s="87"/>
      <c r="D2332" s="87"/>
      <c r="E2332" s="87"/>
      <c r="F2332" s="87"/>
      <c r="J2332" s="87"/>
      <c r="M2332" s="87"/>
      <c r="N2332" s="87"/>
      <c r="O2332" s="87"/>
    </row>
    <row r="2333" spans="3:15" x14ac:dyDescent="0.25">
      <c r="C2333" s="87"/>
      <c r="D2333" s="87"/>
      <c r="E2333" s="87"/>
      <c r="F2333" s="87"/>
      <c r="J2333" s="87"/>
      <c r="M2333" s="87"/>
      <c r="N2333" s="87"/>
      <c r="O2333" s="87"/>
    </row>
    <row r="2334" spans="3:15" x14ac:dyDescent="0.25">
      <c r="C2334" s="87"/>
      <c r="D2334" s="87"/>
      <c r="E2334" s="87"/>
      <c r="F2334" s="87"/>
      <c r="J2334" s="87"/>
      <c r="M2334" s="87"/>
      <c r="N2334" s="87"/>
      <c r="O2334" s="87"/>
    </row>
    <row r="2335" spans="3:15" x14ac:dyDescent="0.25">
      <c r="C2335" s="87"/>
      <c r="D2335" s="87"/>
      <c r="E2335" s="87"/>
      <c r="F2335" s="87"/>
      <c r="J2335" s="87"/>
      <c r="M2335" s="87"/>
      <c r="N2335" s="87"/>
      <c r="O2335" s="87"/>
    </row>
    <row r="2336" spans="3:15" x14ac:dyDescent="0.25">
      <c r="C2336" s="87"/>
      <c r="D2336" s="87"/>
      <c r="E2336" s="87"/>
      <c r="F2336" s="87"/>
      <c r="J2336" s="87"/>
      <c r="M2336" s="87"/>
      <c r="N2336" s="87"/>
      <c r="O2336" s="87"/>
    </row>
    <row r="2337" spans="3:15" x14ac:dyDescent="0.25">
      <c r="C2337" s="87"/>
      <c r="D2337" s="87"/>
      <c r="E2337" s="87"/>
      <c r="F2337" s="87"/>
      <c r="J2337" s="87"/>
      <c r="M2337" s="87"/>
      <c r="N2337" s="87"/>
      <c r="O2337" s="87"/>
    </row>
    <row r="2338" spans="3:15" x14ac:dyDescent="0.25">
      <c r="C2338" s="87"/>
      <c r="D2338" s="87"/>
      <c r="E2338" s="87"/>
      <c r="F2338" s="87"/>
      <c r="J2338" s="87"/>
      <c r="M2338" s="87"/>
      <c r="N2338" s="87"/>
      <c r="O2338" s="87"/>
    </row>
    <row r="2339" spans="3:15" x14ac:dyDescent="0.25">
      <c r="C2339" s="87"/>
      <c r="D2339" s="87"/>
      <c r="E2339" s="87"/>
      <c r="F2339" s="87"/>
      <c r="J2339" s="87"/>
      <c r="M2339" s="87"/>
      <c r="N2339" s="87"/>
      <c r="O2339" s="87"/>
    </row>
    <row r="2340" spans="3:15" x14ac:dyDescent="0.25">
      <c r="C2340" s="87"/>
      <c r="D2340" s="87"/>
      <c r="E2340" s="87"/>
      <c r="F2340" s="87"/>
      <c r="J2340" s="87"/>
      <c r="M2340" s="87"/>
      <c r="N2340" s="87"/>
      <c r="O2340" s="87"/>
    </row>
    <row r="2341" spans="3:15" x14ac:dyDescent="0.25">
      <c r="C2341" s="87"/>
      <c r="D2341" s="87"/>
      <c r="E2341" s="87"/>
      <c r="F2341" s="87"/>
      <c r="J2341" s="87"/>
      <c r="M2341" s="87"/>
      <c r="N2341" s="87"/>
      <c r="O2341" s="87"/>
    </row>
    <row r="2342" spans="3:15" x14ac:dyDescent="0.25">
      <c r="C2342" s="87"/>
      <c r="D2342" s="87"/>
      <c r="E2342" s="87"/>
      <c r="F2342" s="87"/>
      <c r="J2342" s="87"/>
      <c r="M2342" s="87"/>
      <c r="N2342" s="87"/>
      <c r="O2342" s="87"/>
    </row>
    <row r="2343" spans="3:15" x14ac:dyDescent="0.25">
      <c r="C2343" s="87"/>
      <c r="D2343" s="87"/>
      <c r="E2343" s="87"/>
      <c r="F2343" s="87"/>
      <c r="J2343" s="87"/>
      <c r="M2343" s="87"/>
      <c r="N2343" s="87"/>
      <c r="O2343" s="87"/>
    </row>
    <row r="2344" spans="3:15" x14ac:dyDescent="0.25">
      <c r="C2344" s="87"/>
      <c r="D2344" s="87"/>
      <c r="E2344" s="87"/>
      <c r="F2344" s="87"/>
      <c r="J2344" s="87"/>
      <c r="M2344" s="87"/>
      <c r="N2344" s="87"/>
      <c r="O2344" s="87"/>
    </row>
    <row r="2345" spans="3:15" x14ac:dyDescent="0.25">
      <c r="C2345" s="87"/>
      <c r="D2345" s="87"/>
      <c r="E2345" s="87"/>
      <c r="F2345" s="87"/>
      <c r="J2345" s="87"/>
      <c r="M2345" s="87"/>
      <c r="N2345" s="87"/>
      <c r="O2345" s="87"/>
    </row>
    <row r="2346" spans="3:15" x14ac:dyDescent="0.25">
      <c r="C2346" s="87"/>
      <c r="D2346" s="87"/>
      <c r="E2346" s="87"/>
      <c r="F2346" s="87"/>
      <c r="J2346" s="87"/>
      <c r="M2346" s="87"/>
      <c r="N2346" s="87"/>
      <c r="O2346" s="87"/>
    </row>
    <row r="2347" spans="3:15" x14ac:dyDescent="0.25">
      <c r="C2347" s="87"/>
      <c r="D2347" s="87"/>
      <c r="E2347" s="87"/>
      <c r="F2347" s="87"/>
      <c r="J2347" s="87"/>
      <c r="M2347" s="87"/>
      <c r="N2347" s="87"/>
      <c r="O2347" s="87"/>
    </row>
    <row r="2348" spans="3:15" x14ac:dyDescent="0.25">
      <c r="C2348" s="87"/>
      <c r="D2348" s="87"/>
      <c r="E2348" s="87"/>
      <c r="F2348" s="87"/>
      <c r="J2348" s="87"/>
      <c r="M2348" s="87"/>
      <c r="N2348" s="87"/>
      <c r="O2348" s="87"/>
    </row>
    <row r="2349" spans="3:15" x14ac:dyDescent="0.25">
      <c r="C2349" s="87"/>
      <c r="D2349" s="87"/>
      <c r="E2349" s="87"/>
      <c r="F2349" s="87"/>
      <c r="J2349" s="87"/>
      <c r="M2349" s="87"/>
      <c r="N2349" s="87"/>
      <c r="O2349" s="87"/>
    </row>
    <row r="2350" spans="3:15" x14ac:dyDescent="0.25">
      <c r="C2350" s="87"/>
      <c r="D2350" s="87"/>
      <c r="E2350" s="87"/>
      <c r="F2350" s="87"/>
      <c r="J2350" s="87"/>
      <c r="M2350" s="87"/>
      <c r="N2350" s="87"/>
      <c r="O2350" s="87"/>
    </row>
    <row r="2351" spans="3:15" x14ac:dyDescent="0.25">
      <c r="C2351" s="87"/>
      <c r="D2351" s="87"/>
      <c r="E2351" s="87"/>
      <c r="F2351" s="87"/>
      <c r="J2351" s="87"/>
      <c r="M2351" s="87"/>
      <c r="N2351" s="87"/>
      <c r="O2351" s="87"/>
    </row>
    <row r="2352" spans="3:15" x14ac:dyDescent="0.25">
      <c r="C2352" s="87"/>
      <c r="D2352" s="87"/>
      <c r="E2352" s="87"/>
      <c r="F2352" s="87"/>
      <c r="J2352" s="87"/>
      <c r="M2352" s="87"/>
      <c r="N2352" s="87"/>
      <c r="O2352" s="87"/>
    </row>
    <row r="2353" spans="3:15" x14ac:dyDescent="0.25">
      <c r="C2353" s="87"/>
      <c r="D2353" s="87"/>
      <c r="E2353" s="87"/>
      <c r="F2353" s="87"/>
      <c r="J2353" s="87"/>
      <c r="M2353" s="87"/>
      <c r="N2353" s="87"/>
      <c r="O2353" s="87"/>
    </row>
    <row r="2354" spans="3:15" x14ac:dyDescent="0.25">
      <c r="C2354" s="87"/>
      <c r="D2354" s="87"/>
      <c r="E2354" s="87"/>
      <c r="F2354" s="87"/>
      <c r="J2354" s="87"/>
      <c r="M2354" s="87"/>
      <c r="N2354" s="87"/>
      <c r="O2354" s="87"/>
    </row>
    <row r="2355" spans="3:15" x14ac:dyDescent="0.25">
      <c r="C2355" s="87"/>
      <c r="D2355" s="87"/>
      <c r="E2355" s="87"/>
      <c r="F2355" s="87"/>
      <c r="J2355" s="87"/>
      <c r="M2355" s="87"/>
      <c r="N2355" s="87"/>
      <c r="O2355" s="87"/>
    </row>
    <row r="2356" spans="3:15" x14ac:dyDescent="0.25">
      <c r="C2356" s="87"/>
      <c r="D2356" s="87"/>
      <c r="E2356" s="87"/>
      <c r="F2356" s="87"/>
      <c r="J2356" s="87"/>
      <c r="M2356" s="87"/>
      <c r="N2356" s="87"/>
      <c r="O2356" s="87"/>
    </row>
    <row r="2357" spans="3:15" x14ac:dyDescent="0.25">
      <c r="C2357" s="87"/>
      <c r="D2357" s="87"/>
      <c r="E2357" s="87"/>
      <c r="F2357" s="87"/>
      <c r="J2357" s="87"/>
      <c r="M2357" s="87"/>
      <c r="N2357" s="87"/>
      <c r="O2357" s="87"/>
    </row>
    <row r="2358" spans="3:15" x14ac:dyDescent="0.25">
      <c r="C2358" s="87"/>
      <c r="D2358" s="87"/>
      <c r="E2358" s="87"/>
      <c r="F2358" s="87"/>
      <c r="J2358" s="87"/>
      <c r="M2358" s="87"/>
      <c r="N2358" s="87"/>
      <c r="O2358" s="87"/>
    </row>
    <row r="2359" spans="3:15" x14ac:dyDescent="0.25">
      <c r="C2359" s="87"/>
      <c r="D2359" s="87"/>
      <c r="E2359" s="87"/>
      <c r="F2359" s="87"/>
      <c r="J2359" s="87"/>
      <c r="M2359" s="87"/>
      <c r="N2359" s="87"/>
      <c r="O2359" s="87"/>
    </row>
    <row r="2360" spans="3:15" x14ac:dyDescent="0.25">
      <c r="C2360" s="87"/>
      <c r="D2360" s="87"/>
      <c r="E2360" s="87"/>
      <c r="F2360" s="87"/>
      <c r="J2360" s="87"/>
      <c r="M2360" s="87"/>
      <c r="N2360" s="87"/>
      <c r="O2360" s="87"/>
    </row>
    <row r="2361" spans="3:15" x14ac:dyDescent="0.25">
      <c r="C2361" s="87"/>
      <c r="D2361" s="87"/>
      <c r="E2361" s="87"/>
      <c r="F2361" s="87"/>
      <c r="J2361" s="87"/>
      <c r="M2361" s="87"/>
      <c r="N2361" s="87"/>
      <c r="O2361" s="87"/>
    </row>
    <row r="2362" spans="3:15" x14ac:dyDescent="0.25">
      <c r="C2362" s="87"/>
      <c r="D2362" s="87"/>
      <c r="E2362" s="87"/>
      <c r="F2362" s="87"/>
      <c r="J2362" s="87"/>
      <c r="M2362" s="87"/>
      <c r="N2362" s="87"/>
      <c r="O2362" s="87"/>
    </row>
    <row r="2363" spans="3:15" x14ac:dyDescent="0.25">
      <c r="C2363" s="87"/>
      <c r="D2363" s="87"/>
      <c r="E2363" s="87"/>
      <c r="F2363" s="87"/>
      <c r="J2363" s="87"/>
      <c r="M2363" s="87"/>
      <c r="N2363" s="87"/>
      <c r="O2363" s="87"/>
    </row>
    <row r="2364" spans="3:15" x14ac:dyDescent="0.25">
      <c r="C2364" s="87"/>
      <c r="D2364" s="87"/>
      <c r="E2364" s="87"/>
      <c r="F2364" s="87"/>
      <c r="J2364" s="87"/>
      <c r="M2364" s="87"/>
      <c r="N2364" s="87"/>
      <c r="O2364" s="87"/>
    </row>
    <row r="2365" spans="3:15" x14ac:dyDescent="0.25">
      <c r="C2365" s="87"/>
      <c r="D2365" s="87"/>
      <c r="E2365" s="87"/>
      <c r="F2365" s="87"/>
      <c r="J2365" s="87"/>
      <c r="M2365" s="87"/>
      <c r="N2365" s="87"/>
      <c r="O2365" s="87"/>
    </row>
    <row r="2366" spans="3:15" x14ac:dyDescent="0.25">
      <c r="C2366" s="87"/>
      <c r="D2366" s="87"/>
      <c r="E2366" s="87"/>
      <c r="F2366" s="87"/>
      <c r="J2366" s="87"/>
      <c r="M2366" s="87"/>
      <c r="N2366" s="87"/>
      <c r="O2366" s="87"/>
    </row>
    <row r="2367" spans="3:15" x14ac:dyDescent="0.25">
      <c r="C2367" s="87"/>
      <c r="D2367" s="87"/>
      <c r="E2367" s="87"/>
      <c r="F2367" s="87"/>
      <c r="J2367" s="87"/>
      <c r="M2367" s="87"/>
      <c r="N2367" s="87"/>
      <c r="O2367" s="87"/>
    </row>
    <row r="2368" spans="3:15" x14ac:dyDescent="0.25">
      <c r="C2368" s="87"/>
      <c r="D2368" s="87"/>
      <c r="E2368" s="87"/>
      <c r="F2368" s="87"/>
      <c r="J2368" s="87"/>
      <c r="M2368" s="87"/>
      <c r="N2368" s="87"/>
      <c r="O2368" s="87"/>
    </row>
    <row r="2369" spans="3:15" x14ac:dyDescent="0.25">
      <c r="C2369" s="87"/>
      <c r="D2369" s="87"/>
      <c r="E2369" s="87"/>
      <c r="F2369" s="87"/>
      <c r="J2369" s="87"/>
      <c r="M2369" s="87"/>
      <c r="N2369" s="87"/>
      <c r="O2369" s="87"/>
    </row>
    <row r="2370" spans="3:15" x14ac:dyDescent="0.25">
      <c r="C2370" s="87"/>
      <c r="D2370" s="87"/>
      <c r="E2370" s="87"/>
      <c r="F2370" s="87"/>
      <c r="J2370" s="87"/>
      <c r="M2370" s="87"/>
      <c r="N2370" s="87"/>
      <c r="O2370" s="87"/>
    </row>
    <row r="2371" spans="3:15" x14ac:dyDescent="0.25">
      <c r="C2371" s="87"/>
      <c r="D2371" s="87"/>
      <c r="E2371" s="87"/>
      <c r="F2371" s="87"/>
      <c r="J2371" s="87"/>
      <c r="M2371" s="87"/>
      <c r="N2371" s="87"/>
      <c r="O2371" s="87"/>
    </row>
    <row r="2372" spans="3:15" x14ac:dyDescent="0.25">
      <c r="C2372" s="87"/>
      <c r="D2372" s="87"/>
      <c r="E2372" s="87"/>
      <c r="F2372" s="87"/>
      <c r="J2372" s="87"/>
      <c r="M2372" s="87"/>
      <c r="N2372" s="87"/>
      <c r="O2372" s="87"/>
    </row>
    <row r="2373" spans="3:15" x14ac:dyDescent="0.25">
      <c r="C2373" s="87"/>
      <c r="D2373" s="87"/>
      <c r="E2373" s="87"/>
      <c r="F2373" s="87"/>
      <c r="J2373" s="87"/>
      <c r="M2373" s="87"/>
      <c r="N2373" s="87"/>
      <c r="O2373" s="87"/>
    </row>
    <row r="2374" spans="3:15" x14ac:dyDescent="0.25">
      <c r="C2374" s="87"/>
      <c r="D2374" s="87"/>
      <c r="E2374" s="87"/>
      <c r="F2374" s="87"/>
      <c r="J2374" s="87"/>
      <c r="M2374" s="87"/>
      <c r="N2374" s="87"/>
      <c r="O2374" s="87"/>
    </row>
    <row r="2375" spans="3:15" x14ac:dyDescent="0.25">
      <c r="C2375" s="87"/>
      <c r="D2375" s="87"/>
      <c r="E2375" s="87"/>
      <c r="F2375" s="87"/>
      <c r="J2375" s="87"/>
      <c r="M2375" s="87"/>
      <c r="N2375" s="87"/>
      <c r="O2375" s="87"/>
    </row>
    <row r="2376" spans="3:15" x14ac:dyDescent="0.25">
      <c r="C2376" s="87"/>
      <c r="D2376" s="87"/>
      <c r="E2376" s="87"/>
      <c r="F2376" s="87"/>
      <c r="J2376" s="87"/>
      <c r="M2376" s="87"/>
      <c r="N2376" s="87"/>
      <c r="O2376" s="87"/>
    </row>
    <row r="2377" spans="3:15" x14ac:dyDescent="0.25">
      <c r="C2377" s="87"/>
      <c r="D2377" s="87"/>
      <c r="E2377" s="87"/>
      <c r="F2377" s="87"/>
      <c r="J2377" s="87"/>
      <c r="M2377" s="87"/>
      <c r="N2377" s="87"/>
      <c r="O2377" s="87"/>
    </row>
    <row r="2378" spans="3:15" x14ac:dyDescent="0.25">
      <c r="C2378" s="87"/>
      <c r="D2378" s="87"/>
      <c r="E2378" s="87"/>
      <c r="F2378" s="87"/>
      <c r="J2378" s="87"/>
      <c r="M2378" s="87"/>
      <c r="N2378" s="87"/>
      <c r="O2378" s="87"/>
    </row>
    <row r="2379" spans="3:15" x14ac:dyDescent="0.25">
      <c r="C2379" s="87"/>
      <c r="D2379" s="87"/>
      <c r="E2379" s="87"/>
      <c r="F2379" s="87"/>
      <c r="J2379" s="87"/>
      <c r="M2379" s="87"/>
      <c r="N2379" s="87"/>
      <c r="O2379" s="87"/>
    </row>
    <row r="2380" spans="3:15" x14ac:dyDescent="0.25">
      <c r="C2380" s="87"/>
      <c r="D2380" s="87"/>
      <c r="E2380" s="87"/>
      <c r="F2380" s="87"/>
      <c r="J2380" s="87"/>
      <c r="M2380" s="87"/>
      <c r="N2380" s="87"/>
      <c r="O2380" s="87"/>
    </row>
    <row r="2381" spans="3:15" x14ac:dyDescent="0.25">
      <c r="C2381" s="87"/>
      <c r="D2381" s="87"/>
      <c r="E2381" s="87"/>
      <c r="F2381" s="87"/>
      <c r="J2381" s="87"/>
      <c r="M2381" s="87"/>
      <c r="N2381" s="87"/>
      <c r="O2381" s="87"/>
    </row>
    <row r="2382" spans="3:15" x14ac:dyDescent="0.25">
      <c r="C2382" s="87"/>
      <c r="D2382" s="87"/>
      <c r="E2382" s="87"/>
      <c r="F2382" s="87"/>
      <c r="J2382" s="87"/>
      <c r="M2382" s="87"/>
      <c r="N2382" s="87"/>
      <c r="O2382" s="87"/>
    </row>
    <row r="2383" spans="3:15" x14ac:dyDescent="0.25">
      <c r="C2383" s="87"/>
      <c r="D2383" s="87"/>
      <c r="E2383" s="87"/>
      <c r="F2383" s="87"/>
      <c r="J2383" s="87"/>
      <c r="M2383" s="87"/>
      <c r="N2383" s="87"/>
      <c r="O2383" s="87"/>
    </row>
    <row r="2384" spans="3:15" x14ac:dyDescent="0.25">
      <c r="C2384" s="87"/>
      <c r="D2384" s="87"/>
      <c r="E2384" s="87"/>
      <c r="F2384" s="87"/>
      <c r="J2384" s="87"/>
      <c r="M2384" s="87"/>
      <c r="N2384" s="87"/>
      <c r="O2384" s="87"/>
    </row>
    <row r="2385" spans="3:15" x14ac:dyDescent="0.25">
      <c r="C2385" s="87"/>
      <c r="D2385" s="87"/>
      <c r="E2385" s="87"/>
      <c r="F2385" s="87"/>
      <c r="J2385" s="87"/>
      <c r="M2385" s="87"/>
      <c r="N2385" s="87"/>
      <c r="O2385" s="87"/>
    </row>
    <row r="2386" spans="3:15" x14ac:dyDescent="0.25">
      <c r="C2386" s="87"/>
      <c r="D2386" s="87"/>
      <c r="E2386" s="87"/>
      <c r="F2386" s="87"/>
      <c r="J2386" s="87"/>
      <c r="M2386" s="87"/>
      <c r="N2386" s="87"/>
      <c r="O2386" s="87"/>
    </row>
    <row r="2387" spans="3:15" x14ac:dyDescent="0.25">
      <c r="C2387" s="87"/>
      <c r="D2387" s="87"/>
      <c r="E2387" s="87"/>
      <c r="F2387" s="87"/>
      <c r="J2387" s="87"/>
      <c r="M2387" s="87"/>
      <c r="N2387" s="87"/>
      <c r="O2387" s="87"/>
    </row>
    <row r="2388" spans="3:15" x14ac:dyDescent="0.25">
      <c r="C2388" s="87"/>
      <c r="D2388" s="87"/>
      <c r="E2388" s="87"/>
      <c r="F2388" s="87"/>
      <c r="J2388" s="87"/>
      <c r="M2388" s="87"/>
      <c r="N2388" s="87"/>
      <c r="O2388" s="87"/>
    </row>
    <row r="2389" spans="3:15" x14ac:dyDescent="0.25">
      <c r="C2389" s="87"/>
      <c r="D2389" s="87"/>
      <c r="E2389" s="87"/>
      <c r="F2389" s="87"/>
      <c r="J2389" s="87"/>
      <c r="M2389" s="87"/>
      <c r="N2389" s="87"/>
      <c r="O2389" s="87"/>
    </row>
    <row r="2390" spans="3:15" x14ac:dyDescent="0.25">
      <c r="C2390" s="87"/>
      <c r="D2390" s="87"/>
      <c r="E2390" s="87"/>
      <c r="F2390" s="87"/>
      <c r="J2390" s="87"/>
      <c r="M2390" s="87"/>
      <c r="N2390" s="87"/>
      <c r="O2390" s="87"/>
    </row>
    <row r="2391" spans="3:15" x14ac:dyDescent="0.25">
      <c r="C2391" s="87"/>
      <c r="D2391" s="87"/>
      <c r="E2391" s="87"/>
      <c r="F2391" s="87"/>
      <c r="J2391" s="87"/>
      <c r="M2391" s="87"/>
      <c r="N2391" s="87"/>
      <c r="O2391" s="87"/>
    </row>
    <row r="2392" spans="3:15" x14ac:dyDescent="0.25">
      <c r="C2392" s="87"/>
      <c r="D2392" s="87"/>
      <c r="E2392" s="87"/>
      <c r="F2392" s="87"/>
      <c r="J2392" s="87"/>
      <c r="M2392" s="87"/>
      <c r="N2392" s="87"/>
      <c r="O2392" s="87"/>
    </row>
    <row r="2393" spans="3:15" x14ac:dyDescent="0.25">
      <c r="C2393" s="87"/>
      <c r="D2393" s="87"/>
      <c r="E2393" s="87"/>
      <c r="F2393" s="87"/>
      <c r="J2393" s="87"/>
      <c r="M2393" s="87"/>
      <c r="N2393" s="87"/>
      <c r="O2393" s="87"/>
    </row>
    <row r="2394" spans="3:15" x14ac:dyDescent="0.25">
      <c r="C2394" s="87"/>
      <c r="D2394" s="87"/>
      <c r="E2394" s="87"/>
      <c r="F2394" s="87"/>
      <c r="J2394" s="87"/>
      <c r="M2394" s="87"/>
      <c r="N2394" s="87"/>
      <c r="O2394" s="87"/>
    </row>
    <row r="2395" spans="3:15" x14ac:dyDescent="0.25">
      <c r="C2395" s="87"/>
      <c r="D2395" s="87"/>
      <c r="E2395" s="87"/>
      <c r="F2395" s="87"/>
      <c r="J2395" s="87"/>
      <c r="M2395" s="87"/>
      <c r="N2395" s="87"/>
      <c r="O2395" s="87"/>
    </row>
    <row r="2396" spans="3:15" x14ac:dyDescent="0.25">
      <c r="C2396" s="87"/>
      <c r="D2396" s="87"/>
      <c r="E2396" s="87"/>
      <c r="F2396" s="87"/>
      <c r="J2396" s="87"/>
      <c r="M2396" s="87"/>
      <c r="N2396" s="87"/>
      <c r="O2396" s="87"/>
    </row>
    <row r="2397" spans="3:15" x14ac:dyDescent="0.25">
      <c r="C2397" s="87"/>
      <c r="D2397" s="87"/>
      <c r="E2397" s="87"/>
      <c r="F2397" s="87"/>
      <c r="J2397" s="87"/>
      <c r="M2397" s="87"/>
      <c r="N2397" s="87"/>
      <c r="O2397" s="87"/>
    </row>
    <row r="2398" spans="3:15" x14ac:dyDescent="0.25">
      <c r="C2398" s="87"/>
      <c r="D2398" s="87"/>
      <c r="E2398" s="87"/>
      <c r="F2398" s="87"/>
      <c r="J2398" s="87"/>
      <c r="M2398" s="87"/>
      <c r="N2398" s="87"/>
      <c r="O2398" s="87"/>
    </row>
    <row r="2399" spans="3:15" x14ac:dyDescent="0.25">
      <c r="C2399" s="87"/>
      <c r="D2399" s="87"/>
      <c r="E2399" s="87"/>
      <c r="F2399" s="87"/>
      <c r="J2399" s="87"/>
      <c r="M2399" s="87"/>
      <c r="N2399" s="87"/>
      <c r="O2399" s="87"/>
    </row>
    <row r="2400" spans="3:15" x14ac:dyDescent="0.25">
      <c r="C2400" s="87"/>
      <c r="D2400" s="87"/>
      <c r="E2400" s="87"/>
      <c r="F2400" s="87"/>
      <c r="J2400" s="87"/>
      <c r="M2400" s="87"/>
      <c r="N2400" s="87"/>
      <c r="O2400" s="87"/>
    </row>
    <row r="2401" spans="3:15" x14ac:dyDescent="0.25">
      <c r="C2401" s="87"/>
      <c r="D2401" s="87"/>
      <c r="E2401" s="87"/>
      <c r="F2401" s="87"/>
      <c r="J2401" s="87"/>
      <c r="M2401" s="87"/>
      <c r="N2401" s="87"/>
      <c r="O2401" s="87"/>
    </row>
    <row r="2402" spans="3:15" x14ac:dyDescent="0.25">
      <c r="C2402" s="87"/>
      <c r="D2402" s="87"/>
      <c r="E2402" s="87"/>
      <c r="F2402" s="87"/>
      <c r="J2402" s="87"/>
      <c r="M2402" s="87"/>
      <c r="N2402" s="87"/>
      <c r="O2402" s="87"/>
    </row>
    <row r="2403" spans="3:15" x14ac:dyDescent="0.25">
      <c r="C2403" s="87"/>
      <c r="D2403" s="87"/>
      <c r="E2403" s="87"/>
      <c r="F2403" s="87"/>
      <c r="J2403" s="87"/>
      <c r="M2403" s="87"/>
      <c r="N2403" s="87"/>
      <c r="O2403" s="87"/>
    </row>
    <row r="2404" spans="3:15" x14ac:dyDescent="0.25">
      <c r="C2404" s="87"/>
      <c r="D2404" s="87"/>
      <c r="E2404" s="87"/>
      <c r="F2404" s="87"/>
      <c r="J2404" s="87"/>
      <c r="M2404" s="87"/>
      <c r="N2404" s="87"/>
      <c r="O2404" s="87"/>
    </row>
    <row r="2405" spans="3:15" x14ac:dyDescent="0.25">
      <c r="C2405" s="87"/>
      <c r="D2405" s="87"/>
      <c r="E2405" s="87"/>
      <c r="F2405" s="87"/>
      <c r="J2405" s="87"/>
      <c r="M2405" s="87"/>
      <c r="N2405" s="87"/>
      <c r="O2405" s="87"/>
    </row>
    <row r="2406" spans="3:15" x14ac:dyDescent="0.25">
      <c r="C2406" s="87"/>
      <c r="D2406" s="87"/>
      <c r="E2406" s="87"/>
      <c r="F2406" s="87"/>
      <c r="J2406" s="87"/>
      <c r="M2406" s="87"/>
      <c r="N2406" s="87"/>
      <c r="O2406" s="87"/>
    </row>
    <row r="2407" spans="3:15" x14ac:dyDescent="0.25">
      <c r="C2407" s="87"/>
      <c r="D2407" s="87"/>
      <c r="E2407" s="87"/>
      <c r="F2407" s="87"/>
      <c r="J2407" s="87"/>
      <c r="M2407" s="87"/>
      <c r="N2407" s="87"/>
      <c r="O2407" s="87"/>
    </row>
    <row r="2408" spans="3:15" x14ac:dyDescent="0.25">
      <c r="C2408" s="87"/>
      <c r="D2408" s="87"/>
      <c r="E2408" s="87"/>
      <c r="F2408" s="87"/>
      <c r="J2408" s="87"/>
      <c r="M2408" s="87"/>
      <c r="N2408" s="87"/>
      <c r="O2408" s="87"/>
    </row>
    <row r="2409" spans="3:15" x14ac:dyDescent="0.25">
      <c r="C2409" s="87"/>
      <c r="D2409" s="87"/>
      <c r="E2409" s="87"/>
      <c r="F2409" s="87"/>
      <c r="J2409" s="87"/>
      <c r="M2409" s="87"/>
      <c r="N2409" s="87"/>
      <c r="O2409" s="87"/>
    </row>
    <row r="2410" spans="3:15" x14ac:dyDescent="0.25">
      <c r="C2410" s="87"/>
      <c r="D2410" s="87"/>
      <c r="E2410" s="87"/>
      <c r="F2410" s="87"/>
      <c r="J2410" s="87"/>
      <c r="M2410" s="87"/>
      <c r="N2410" s="87"/>
      <c r="O2410" s="87"/>
    </row>
    <row r="2411" spans="3:15" x14ac:dyDescent="0.25">
      <c r="C2411" s="87"/>
      <c r="D2411" s="87"/>
      <c r="E2411" s="87"/>
      <c r="F2411" s="87"/>
      <c r="J2411" s="87"/>
      <c r="M2411" s="87"/>
      <c r="N2411" s="87"/>
      <c r="O2411" s="87"/>
    </row>
    <row r="2412" spans="3:15" x14ac:dyDescent="0.25">
      <c r="C2412" s="87"/>
      <c r="D2412" s="87"/>
      <c r="E2412" s="87"/>
      <c r="F2412" s="87"/>
      <c r="J2412" s="87"/>
      <c r="M2412" s="87"/>
      <c r="N2412" s="87"/>
      <c r="O2412" s="87"/>
    </row>
    <row r="2413" spans="3:15" x14ac:dyDescent="0.25">
      <c r="C2413" s="87"/>
      <c r="D2413" s="87"/>
      <c r="E2413" s="87"/>
      <c r="F2413" s="87"/>
      <c r="J2413" s="87"/>
      <c r="M2413" s="87"/>
      <c r="N2413" s="87"/>
      <c r="O2413" s="87"/>
    </row>
    <row r="2414" spans="3:15" x14ac:dyDescent="0.25">
      <c r="C2414" s="87"/>
      <c r="D2414" s="87"/>
      <c r="E2414" s="87"/>
      <c r="F2414" s="87"/>
      <c r="J2414" s="87"/>
      <c r="M2414" s="87"/>
      <c r="N2414" s="87"/>
      <c r="O2414" s="87"/>
    </row>
    <row r="2415" spans="3:15" x14ac:dyDescent="0.25">
      <c r="C2415" s="87"/>
      <c r="D2415" s="87"/>
      <c r="E2415" s="87"/>
      <c r="F2415" s="87"/>
      <c r="J2415" s="87"/>
      <c r="M2415" s="87"/>
      <c r="N2415" s="87"/>
      <c r="O2415" s="87"/>
    </row>
    <row r="2416" spans="3:15" x14ac:dyDescent="0.25">
      <c r="C2416" s="87"/>
      <c r="D2416" s="87"/>
      <c r="E2416" s="87"/>
      <c r="F2416" s="87"/>
      <c r="J2416" s="87"/>
      <c r="M2416" s="87"/>
      <c r="N2416" s="87"/>
      <c r="O2416" s="87"/>
    </row>
    <row r="2417" spans="3:15" x14ac:dyDescent="0.25">
      <c r="C2417" s="87"/>
      <c r="D2417" s="87"/>
      <c r="E2417" s="87"/>
      <c r="F2417" s="87"/>
      <c r="J2417" s="87"/>
      <c r="M2417" s="87"/>
      <c r="N2417" s="87"/>
      <c r="O2417" s="87"/>
    </row>
    <row r="2418" spans="3:15" x14ac:dyDescent="0.25">
      <c r="C2418" s="87"/>
      <c r="D2418" s="87"/>
      <c r="E2418" s="87"/>
      <c r="F2418" s="87"/>
      <c r="J2418" s="87"/>
      <c r="M2418" s="87"/>
      <c r="N2418" s="87"/>
      <c r="O2418" s="87"/>
    </row>
    <row r="2419" spans="3:15" x14ac:dyDescent="0.25">
      <c r="C2419" s="87"/>
      <c r="D2419" s="87"/>
      <c r="E2419" s="87"/>
      <c r="F2419" s="87"/>
      <c r="J2419" s="87"/>
      <c r="M2419" s="87"/>
      <c r="N2419" s="87"/>
      <c r="O2419" s="87"/>
    </row>
    <row r="2420" spans="3:15" x14ac:dyDescent="0.25">
      <c r="C2420" s="87"/>
      <c r="D2420" s="87"/>
      <c r="E2420" s="87"/>
      <c r="F2420" s="87"/>
      <c r="J2420" s="87"/>
      <c r="M2420" s="87"/>
      <c r="N2420" s="87"/>
      <c r="O2420" s="87"/>
    </row>
    <row r="2421" spans="3:15" x14ac:dyDescent="0.25">
      <c r="C2421" s="87"/>
      <c r="D2421" s="87"/>
      <c r="E2421" s="87"/>
      <c r="F2421" s="87"/>
      <c r="J2421" s="87"/>
      <c r="M2421" s="87"/>
      <c r="N2421" s="87"/>
      <c r="O2421" s="87"/>
    </row>
    <row r="2422" spans="3:15" x14ac:dyDescent="0.25">
      <c r="C2422" s="87"/>
      <c r="D2422" s="87"/>
      <c r="E2422" s="87"/>
      <c r="F2422" s="87"/>
      <c r="J2422" s="87"/>
      <c r="M2422" s="87"/>
      <c r="N2422" s="87"/>
      <c r="O2422" s="87"/>
    </row>
    <row r="2423" spans="3:15" x14ac:dyDescent="0.25">
      <c r="C2423" s="87"/>
      <c r="D2423" s="87"/>
      <c r="E2423" s="87"/>
      <c r="F2423" s="87"/>
      <c r="J2423" s="87"/>
      <c r="M2423" s="87"/>
      <c r="N2423" s="87"/>
      <c r="O2423" s="87"/>
    </row>
    <row r="2424" spans="3:15" x14ac:dyDescent="0.25">
      <c r="C2424" s="87"/>
      <c r="D2424" s="87"/>
      <c r="E2424" s="87"/>
      <c r="F2424" s="87"/>
      <c r="J2424" s="87"/>
      <c r="M2424" s="87"/>
      <c r="N2424" s="87"/>
      <c r="O2424" s="87"/>
    </row>
    <row r="2425" spans="3:15" x14ac:dyDescent="0.25">
      <c r="C2425" s="87"/>
      <c r="D2425" s="87"/>
      <c r="E2425" s="87"/>
      <c r="F2425" s="87"/>
      <c r="J2425" s="87"/>
      <c r="M2425" s="87"/>
      <c r="N2425" s="87"/>
      <c r="O2425" s="87"/>
    </row>
    <row r="2426" spans="3:15" x14ac:dyDescent="0.25">
      <c r="C2426" s="87"/>
      <c r="D2426" s="87"/>
      <c r="E2426" s="87"/>
      <c r="F2426" s="87"/>
      <c r="J2426" s="87"/>
      <c r="M2426" s="87"/>
      <c r="N2426" s="87"/>
      <c r="O2426" s="87"/>
    </row>
    <row r="2427" spans="3:15" x14ac:dyDescent="0.25">
      <c r="C2427" s="87"/>
      <c r="D2427" s="87"/>
      <c r="E2427" s="87"/>
      <c r="F2427" s="87"/>
      <c r="J2427" s="87"/>
      <c r="M2427" s="87"/>
      <c r="N2427" s="87"/>
      <c r="O2427" s="87"/>
    </row>
    <row r="2428" spans="3:15" x14ac:dyDescent="0.25">
      <c r="C2428" s="87"/>
      <c r="D2428" s="87"/>
      <c r="E2428" s="87"/>
      <c r="F2428" s="87"/>
      <c r="J2428" s="87"/>
      <c r="M2428" s="87"/>
      <c r="N2428" s="87"/>
      <c r="O2428" s="87"/>
    </row>
    <row r="2429" spans="3:15" x14ac:dyDescent="0.25">
      <c r="C2429" s="87"/>
      <c r="D2429" s="87"/>
      <c r="E2429" s="87"/>
      <c r="F2429" s="87"/>
      <c r="J2429" s="87"/>
      <c r="M2429" s="87"/>
      <c r="N2429" s="87"/>
      <c r="O2429" s="87"/>
    </row>
    <row r="2430" spans="3:15" x14ac:dyDescent="0.25">
      <c r="C2430" s="87"/>
      <c r="D2430" s="87"/>
      <c r="E2430" s="87"/>
      <c r="F2430" s="87"/>
      <c r="J2430" s="87"/>
      <c r="M2430" s="87"/>
      <c r="N2430" s="87"/>
      <c r="O2430" s="87"/>
    </row>
    <row r="2431" spans="3:15" x14ac:dyDescent="0.25">
      <c r="C2431" s="87"/>
      <c r="D2431" s="87"/>
      <c r="E2431" s="87"/>
      <c r="F2431" s="87"/>
      <c r="J2431" s="87"/>
      <c r="M2431" s="87"/>
      <c r="N2431" s="87"/>
      <c r="O2431" s="87"/>
    </row>
    <row r="2432" spans="3:15" x14ac:dyDescent="0.25">
      <c r="C2432" s="87"/>
      <c r="D2432" s="87"/>
      <c r="E2432" s="87"/>
      <c r="F2432" s="87"/>
      <c r="J2432" s="87"/>
      <c r="M2432" s="87"/>
      <c r="N2432" s="87"/>
      <c r="O2432" s="87"/>
    </row>
    <row r="2433" spans="3:15" x14ac:dyDescent="0.25">
      <c r="C2433" s="87"/>
      <c r="D2433" s="87"/>
      <c r="E2433" s="87"/>
      <c r="F2433" s="87"/>
      <c r="J2433" s="87"/>
      <c r="M2433" s="87"/>
      <c r="N2433" s="87"/>
      <c r="O2433" s="87"/>
    </row>
    <row r="2434" spans="3:15" x14ac:dyDescent="0.25">
      <c r="C2434" s="87"/>
      <c r="D2434" s="87"/>
      <c r="E2434" s="87"/>
      <c r="F2434" s="87"/>
      <c r="J2434" s="87"/>
      <c r="M2434" s="87"/>
      <c r="N2434" s="87"/>
      <c r="O2434" s="87"/>
    </row>
    <row r="2435" spans="3:15" x14ac:dyDescent="0.25">
      <c r="C2435" s="87"/>
      <c r="D2435" s="87"/>
      <c r="E2435" s="87"/>
      <c r="F2435" s="87"/>
      <c r="J2435" s="87"/>
      <c r="M2435" s="87"/>
      <c r="N2435" s="87"/>
      <c r="O2435" s="87"/>
    </row>
    <row r="2436" spans="3:15" x14ac:dyDescent="0.25">
      <c r="C2436" s="87"/>
      <c r="D2436" s="87"/>
      <c r="E2436" s="87"/>
      <c r="F2436" s="87"/>
      <c r="J2436" s="87"/>
      <c r="M2436" s="87"/>
      <c r="N2436" s="87"/>
      <c r="O2436" s="87"/>
    </row>
    <row r="2437" spans="3:15" x14ac:dyDescent="0.25">
      <c r="C2437" s="87"/>
      <c r="D2437" s="87"/>
      <c r="E2437" s="87"/>
      <c r="F2437" s="87"/>
      <c r="J2437" s="87"/>
      <c r="M2437" s="87"/>
      <c r="N2437" s="87"/>
      <c r="O2437" s="87"/>
    </row>
    <row r="2438" spans="3:15" x14ac:dyDescent="0.25">
      <c r="C2438" s="87"/>
      <c r="D2438" s="87"/>
      <c r="E2438" s="87"/>
      <c r="F2438" s="87"/>
      <c r="J2438" s="87"/>
      <c r="M2438" s="87"/>
      <c r="N2438" s="87"/>
      <c r="O2438" s="87"/>
    </row>
    <row r="2439" spans="3:15" x14ac:dyDescent="0.25">
      <c r="C2439" s="87"/>
      <c r="D2439" s="87"/>
      <c r="E2439" s="87"/>
      <c r="F2439" s="87"/>
      <c r="J2439" s="87"/>
      <c r="M2439" s="87"/>
      <c r="N2439" s="87"/>
      <c r="O2439" s="87"/>
    </row>
    <row r="2440" spans="3:15" x14ac:dyDescent="0.25">
      <c r="C2440" s="87"/>
      <c r="D2440" s="87"/>
      <c r="E2440" s="87"/>
      <c r="F2440" s="87"/>
      <c r="J2440" s="87"/>
      <c r="M2440" s="87"/>
      <c r="N2440" s="87"/>
      <c r="O2440" s="87"/>
    </row>
    <row r="2441" spans="3:15" x14ac:dyDescent="0.25">
      <c r="C2441" s="87"/>
      <c r="D2441" s="87"/>
      <c r="E2441" s="87"/>
      <c r="F2441" s="87"/>
      <c r="J2441" s="87"/>
      <c r="M2441" s="87"/>
      <c r="N2441" s="87"/>
      <c r="O2441" s="87"/>
    </row>
    <row r="2442" spans="3:15" x14ac:dyDescent="0.25">
      <c r="C2442" s="87"/>
      <c r="D2442" s="87"/>
      <c r="E2442" s="87"/>
      <c r="F2442" s="87"/>
      <c r="J2442" s="87"/>
      <c r="M2442" s="87"/>
      <c r="N2442" s="87"/>
      <c r="O2442" s="87"/>
    </row>
    <row r="2443" spans="3:15" x14ac:dyDescent="0.25">
      <c r="C2443" s="87"/>
      <c r="D2443" s="87"/>
      <c r="E2443" s="87"/>
      <c r="F2443" s="87"/>
      <c r="J2443" s="87"/>
      <c r="M2443" s="87"/>
      <c r="N2443" s="87"/>
      <c r="O2443" s="87"/>
    </row>
    <row r="2444" spans="3:15" x14ac:dyDescent="0.25">
      <c r="C2444" s="87"/>
      <c r="D2444" s="87"/>
      <c r="E2444" s="87"/>
      <c r="F2444" s="87"/>
      <c r="J2444" s="87"/>
      <c r="M2444" s="87"/>
      <c r="N2444" s="87"/>
      <c r="O2444" s="87"/>
    </row>
    <row r="2445" spans="3:15" x14ac:dyDescent="0.25">
      <c r="C2445" s="87"/>
      <c r="D2445" s="87"/>
      <c r="E2445" s="87"/>
      <c r="F2445" s="87"/>
      <c r="J2445" s="87"/>
      <c r="M2445" s="87"/>
      <c r="N2445" s="87"/>
      <c r="O2445" s="87"/>
    </row>
    <row r="2446" spans="3:15" x14ac:dyDescent="0.25">
      <c r="C2446" s="87"/>
      <c r="D2446" s="87"/>
      <c r="E2446" s="87"/>
      <c r="F2446" s="87"/>
      <c r="J2446" s="87"/>
      <c r="M2446" s="87"/>
      <c r="N2446" s="87"/>
      <c r="O2446" s="87"/>
    </row>
    <row r="2447" spans="3:15" x14ac:dyDescent="0.25">
      <c r="C2447" s="87"/>
      <c r="D2447" s="87"/>
      <c r="E2447" s="87"/>
      <c r="F2447" s="87"/>
      <c r="J2447" s="87"/>
      <c r="M2447" s="87"/>
      <c r="N2447" s="87"/>
      <c r="O2447" s="87"/>
    </row>
    <row r="2448" spans="3:15" x14ac:dyDescent="0.25">
      <c r="C2448" s="87"/>
      <c r="D2448" s="87"/>
      <c r="E2448" s="87"/>
      <c r="F2448" s="87"/>
      <c r="J2448" s="87"/>
      <c r="M2448" s="87"/>
      <c r="N2448" s="87"/>
      <c r="O2448" s="87"/>
    </row>
    <row r="2449" spans="3:15" x14ac:dyDescent="0.25">
      <c r="C2449" s="87"/>
      <c r="D2449" s="87"/>
      <c r="E2449" s="87"/>
      <c r="F2449" s="87"/>
      <c r="J2449" s="87"/>
      <c r="M2449" s="87"/>
      <c r="N2449" s="87"/>
      <c r="O2449" s="87"/>
    </row>
    <row r="2450" spans="3:15" x14ac:dyDescent="0.25">
      <c r="C2450" s="87"/>
      <c r="D2450" s="87"/>
      <c r="E2450" s="87"/>
      <c r="F2450" s="87"/>
      <c r="J2450" s="87"/>
      <c r="M2450" s="87"/>
      <c r="N2450" s="87"/>
      <c r="O2450" s="87"/>
    </row>
    <row r="2451" spans="3:15" x14ac:dyDescent="0.25">
      <c r="C2451" s="87"/>
      <c r="D2451" s="87"/>
      <c r="E2451" s="87"/>
      <c r="F2451" s="87"/>
      <c r="J2451" s="87"/>
      <c r="M2451" s="87"/>
      <c r="N2451" s="87"/>
      <c r="O2451" s="87"/>
    </row>
    <row r="2452" spans="3:15" x14ac:dyDescent="0.25">
      <c r="C2452" s="87"/>
      <c r="D2452" s="87"/>
      <c r="E2452" s="87"/>
      <c r="F2452" s="87"/>
      <c r="J2452" s="87"/>
      <c r="M2452" s="87"/>
      <c r="N2452" s="87"/>
      <c r="O2452" s="87"/>
    </row>
    <row r="2453" spans="3:15" x14ac:dyDescent="0.25">
      <c r="C2453" s="87"/>
      <c r="D2453" s="87"/>
      <c r="E2453" s="87"/>
      <c r="F2453" s="87"/>
      <c r="J2453" s="87"/>
      <c r="M2453" s="87"/>
      <c r="N2453" s="87"/>
      <c r="O2453" s="87"/>
    </row>
    <row r="2454" spans="3:15" x14ac:dyDescent="0.25">
      <c r="C2454" s="87"/>
      <c r="D2454" s="87"/>
      <c r="E2454" s="87"/>
      <c r="F2454" s="87"/>
      <c r="J2454" s="87"/>
      <c r="M2454" s="87"/>
      <c r="N2454" s="87"/>
      <c r="O2454" s="87"/>
    </row>
    <row r="2455" spans="3:15" x14ac:dyDescent="0.25">
      <c r="C2455" s="87"/>
      <c r="D2455" s="87"/>
      <c r="E2455" s="87"/>
      <c r="F2455" s="87"/>
      <c r="J2455" s="87"/>
      <c r="M2455" s="87"/>
      <c r="N2455" s="87"/>
      <c r="O2455" s="87"/>
    </row>
    <row r="2456" spans="3:15" x14ac:dyDescent="0.25">
      <c r="C2456" s="87"/>
      <c r="D2456" s="87"/>
      <c r="E2456" s="87"/>
      <c r="F2456" s="87"/>
      <c r="J2456" s="87"/>
      <c r="M2456" s="87"/>
      <c r="N2456" s="87"/>
      <c r="O2456" s="87"/>
    </row>
    <row r="2457" spans="3:15" x14ac:dyDescent="0.25">
      <c r="C2457" s="87"/>
      <c r="D2457" s="87"/>
      <c r="E2457" s="87"/>
      <c r="F2457" s="87"/>
      <c r="J2457" s="87"/>
      <c r="M2457" s="87"/>
      <c r="N2457" s="87"/>
      <c r="O2457" s="87"/>
    </row>
    <row r="2458" spans="3:15" x14ac:dyDescent="0.25">
      <c r="C2458" s="87"/>
      <c r="D2458" s="87"/>
      <c r="E2458" s="87"/>
      <c r="F2458" s="87"/>
      <c r="J2458" s="87"/>
      <c r="M2458" s="87"/>
      <c r="N2458" s="87"/>
      <c r="O2458" s="87"/>
    </row>
    <row r="2459" spans="3:15" x14ac:dyDescent="0.25">
      <c r="C2459" s="87"/>
      <c r="D2459" s="87"/>
      <c r="E2459" s="87"/>
      <c r="F2459" s="87"/>
      <c r="J2459" s="87"/>
      <c r="M2459" s="87"/>
      <c r="N2459" s="87"/>
      <c r="O2459" s="87"/>
    </row>
    <row r="2460" spans="3:15" x14ac:dyDescent="0.25">
      <c r="C2460" s="87"/>
      <c r="D2460" s="87"/>
      <c r="E2460" s="87"/>
      <c r="F2460" s="87"/>
      <c r="J2460" s="87"/>
      <c r="M2460" s="87"/>
      <c r="N2460" s="87"/>
      <c r="O2460" s="87"/>
    </row>
    <row r="2461" spans="3:15" x14ac:dyDescent="0.25">
      <c r="C2461" s="87"/>
      <c r="D2461" s="87"/>
      <c r="E2461" s="87"/>
      <c r="F2461" s="87"/>
      <c r="J2461" s="87"/>
      <c r="M2461" s="87"/>
      <c r="N2461" s="87"/>
      <c r="O2461" s="87"/>
    </row>
    <row r="2462" spans="3:15" x14ac:dyDescent="0.25">
      <c r="C2462" s="87"/>
      <c r="D2462" s="87"/>
      <c r="E2462" s="87"/>
      <c r="F2462" s="87"/>
      <c r="J2462" s="87"/>
      <c r="M2462" s="87"/>
      <c r="N2462" s="87"/>
      <c r="O2462" s="87"/>
    </row>
    <row r="2463" spans="3:15" x14ac:dyDescent="0.25">
      <c r="C2463" s="87"/>
      <c r="D2463" s="87"/>
      <c r="E2463" s="87"/>
      <c r="F2463" s="87"/>
      <c r="J2463" s="87"/>
      <c r="M2463" s="87"/>
      <c r="N2463" s="87"/>
      <c r="O2463" s="87"/>
    </row>
    <row r="2464" spans="3:15" x14ac:dyDescent="0.25">
      <c r="C2464" s="87"/>
      <c r="D2464" s="87"/>
      <c r="E2464" s="87"/>
      <c r="F2464" s="87"/>
      <c r="J2464" s="87"/>
      <c r="M2464" s="87"/>
      <c r="N2464" s="87"/>
      <c r="O2464" s="87"/>
    </row>
    <row r="2465" spans="3:15" x14ac:dyDescent="0.25">
      <c r="C2465" s="87"/>
      <c r="D2465" s="87"/>
      <c r="E2465" s="87"/>
      <c r="F2465" s="87"/>
      <c r="J2465" s="87"/>
      <c r="M2465" s="87"/>
      <c r="N2465" s="87"/>
      <c r="O2465" s="87"/>
    </row>
    <row r="2466" spans="3:15" x14ac:dyDescent="0.25">
      <c r="C2466" s="87"/>
      <c r="D2466" s="87"/>
      <c r="E2466" s="87"/>
      <c r="F2466" s="87"/>
      <c r="J2466" s="87"/>
      <c r="M2466" s="87"/>
      <c r="N2466" s="87"/>
      <c r="O2466" s="87"/>
    </row>
    <row r="2467" spans="3:15" x14ac:dyDescent="0.25">
      <c r="C2467" s="87"/>
      <c r="D2467" s="87"/>
      <c r="E2467" s="87"/>
      <c r="F2467" s="87"/>
      <c r="J2467" s="87"/>
      <c r="M2467" s="87"/>
      <c r="N2467" s="87"/>
      <c r="O2467" s="87"/>
    </row>
    <row r="2468" spans="3:15" x14ac:dyDescent="0.25">
      <c r="C2468" s="87"/>
      <c r="D2468" s="87"/>
      <c r="E2468" s="87"/>
      <c r="F2468" s="87"/>
      <c r="J2468" s="87"/>
      <c r="M2468" s="87"/>
      <c r="N2468" s="87"/>
      <c r="O2468" s="87"/>
    </row>
    <row r="2469" spans="3:15" x14ac:dyDescent="0.25">
      <c r="C2469" s="87"/>
      <c r="D2469" s="87"/>
      <c r="E2469" s="87"/>
      <c r="F2469" s="87"/>
      <c r="J2469" s="87"/>
      <c r="M2469" s="87"/>
      <c r="N2469" s="87"/>
      <c r="O2469" s="87"/>
    </row>
    <row r="2470" spans="3:15" x14ac:dyDescent="0.25">
      <c r="C2470" s="87"/>
      <c r="D2470" s="87"/>
      <c r="E2470" s="87"/>
      <c r="F2470" s="87"/>
      <c r="J2470" s="87"/>
      <c r="M2470" s="87"/>
      <c r="N2470" s="87"/>
      <c r="O2470" s="87"/>
    </row>
    <row r="2471" spans="3:15" x14ac:dyDescent="0.25">
      <c r="C2471" s="87"/>
      <c r="D2471" s="87"/>
      <c r="E2471" s="87"/>
      <c r="F2471" s="87"/>
      <c r="J2471" s="87"/>
      <c r="M2471" s="87"/>
      <c r="N2471" s="87"/>
      <c r="O2471" s="87"/>
    </row>
    <row r="2472" spans="3:15" x14ac:dyDescent="0.25">
      <c r="C2472" s="87"/>
      <c r="D2472" s="87"/>
      <c r="E2472" s="87"/>
      <c r="F2472" s="87"/>
      <c r="J2472" s="87"/>
      <c r="M2472" s="87"/>
      <c r="N2472" s="87"/>
      <c r="O2472" s="87"/>
    </row>
    <row r="2473" spans="3:15" x14ac:dyDescent="0.25">
      <c r="C2473" s="87"/>
      <c r="D2473" s="87"/>
      <c r="E2473" s="87"/>
      <c r="F2473" s="87"/>
      <c r="J2473" s="87"/>
      <c r="M2473" s="87"/>
      <c r="N2473" s="87"/>
      <c r="O2473" s="87"/>
    </row>
    <row r="2474" spans="3:15" x14ac:dyDescent="0.25">
      <c r="C2474" s="87"/>
      <c r="D2474" s="87"/>
      <c r="E2474" s="87"/>
      <c r="F2474" s="87"/>
      <c r="J2474" s="87"/>
      <c r="M2474" s="87"/>
      <c r="N2474" s="87"/>
      <c r="O2474" s="87"/>
    </row>
    <row r="2475" spans="3:15" x14ac:dyDescent="0.25">
      <c r="C2475" s="87"/>
      <c r="D2475" s="87"/>
      <c r="E2475" s="87"/>
      <c r="F2475" s="87"/>
      <c r="J2475" s="87"/>
      <c r="M2475" s="87"/>
      <c r="N2475" s="87"/>
      <c r="O2475" s="87"/>
    </row>
    <row r="2476" spans="3:15" x14ac:dyDescent="0.25">
      <c r="C2476" s="87"/>
      <c r="D2476" s="87"/>
      <c r="E2476" s="87"/>
      <c r="F2476" s="87"/>
      <c r="J2476" s="87"/>
      <c r="M2476" s="87"/>
      <c r="N2476" s="87"/>
      <c r="O2476" s="87"/>
    </row>
    <row r="2477" spans="3:15" x14ac:dyDescent="0.25">
      <c r="C2477" s="87"/>
      <c r="D2477" s="87"/>
      <c r="E2477" s="87"/>
      <c r="F2477" s="87"/>
      <c r="J2477" s="87"/>
      <c r="M2477" s="87"/>
      <c r="N2477" s="87"/>
      <c r="O2477" s="87"/>
    </row>
    <row r="2478" spans="3:15" x14ac:dyDescent="0.25">
      <c r="C2478" s="87"/>
      <c r="D2478" s="87"/>
      <c r="E2478" s="87"/>
      <c r="F2478" s="87"/>
      <c r="J2478" s="87"/>
      <c r="M2478" s="87"/>
      <c r="N2478" s="87"/>
      <c r="O2478" s="87"/>
    </row>
    <row r="2479" spans="3:15" x14ac:dyDescent="0.25">
      <c r="C2479" s="87"/>
      <c r="D2479" s="87"/>
      <c r="E2479" s="87"/>
      <c r="F2479" s="87"/>
      <c r="J2479" s="87"/>
      <c r="M2479" s="87"/>
      <c r="N2479" s="87"/>
      <c r="O2479" s="87"/>
    </row>
    <row r="2480" spans="3:15" x14ac:dyDescent="0.25">
      <c r="C2480" s="87"/>
      <c r="D2480" s="87"/>
      <c r="E2480" s="87"/>
      <c r="F2480" s="87"/>
      <c r="J2480" s="87"/>
      <c r="M2480" s="87"/>
      <c r="N2480" s="87"/>
      <c r="O2480" s="87"/>
    </row>
    <row r="2481" spans="3:15" x14ac:dyDescent="0.25">
      <c r="C2481" s="87"/>
      <c r="D2481" s="87"/>
      <c r="E2481" s="87"/>
      <c r="F2481" s="87"/>
      <c r="J2481" s="87"/>
      <c r="M2481" s="87"/>
      <c r="N2481" s="87"/>
      <c r="O2481" s="87"/>
    </row>
    <row r="2482" spans="3:15" x14ac:dyDescent="0.25">
      <c r="C2482" s="87"/>
      <c r="D2482" s="87"/>
      <c r="E2482" s="87"/>
      <c r="F2482" s="87"/>
      <c r="J2482" s="87"/>
      <c r="M2482" s="87"/>
      <c r="N2482" s="87"/>
      <c r="O2482" s="87"/>
    </row>
    <row r="2483" spans="3:15" x14ac:dyDescent="0.25">
      <c r="C2483" s="87"/>
      <c r="D2483" s="87"/>
      <c r="E2483" s="87"/>
      <c r="F2483" s="87"/>
      <c r="J2483" s="87"/>
      <c r="M2483" s="87"/>
      <c r="N2483" s="87"/>
      <c r="O2483" s="87"/>
    </row>
    <row r="2484" spans="3:15" x14ac:dyDescent="0.25">
      <c r="C2484" s="87"/>
      <c r="D2484" s="87"/>
      <c r="E2484" s="87"/>
      <c r="F2484" s="87"/>
      <c r="J2484" s="87"/>
      <c r="M2484" s="87"/>
      <c r="N2484" s="87"/>
      <c r="O2484" s="87"/>
    </row>
    <row r="2485" spans="3:15" x14ac:dyDescent="0.25">
      <c r="C2485" s="87"/>
      <c r="D2485" s="87"/>
      <c r="E2485" s="87"/>
      <c r="F2485" s="87"/>
      <c r="J2485" s="87"/>
      <c r="M2485" s="87"/>
      <c r="N2485" s="87"/>
      <c r="O2485" s="87"/>
    </row>
    <row r="2486" spans="3:15" x14ac:dyDescent="0.25">
      <c r="C2486" s="87"/>
      <c r="D2486" s="87"/>
      <c r="E2486" s="87"/>
      <c r="F2486" s="87"/>
      <c r="J2486" s="87"/>
      <c r="M2486" s="87"/>
      <c r="N2486" s="87"/>
      <c r="O2486" s="87"/>
    </row>
    <row r="2487" spans="3:15" x14ac:dyDescent="0.25">
      <c r="C2487" s="87"/>
      <c r="D2487" s="87"/>
      <c r="E2487" s="87"/>
      <c r="F2487" s="87"/>
      <c r="J2487" s="87"/>
      <c r="M2487" s="87"/>
      <c r="N2487" s="87"/>
      <c r="O2487" s="87"/>
    </row>
    <row r="2488" spans="3:15" x14ac:dyDescent="0.25">
      <c r="C2488" s="87"/>
      <c r="D2488" s="87"/>
      <c r="E2488" s="87"/>
      <c r="F2488" s="87"/>
      <c r="J2488" s="87"/>
      <c r="M2488" s="87"/>
      <c r="N2488" s="87"/>
      <c r="O2488" s="87"/>
    </row>
    <row r="2489" spans="3:15" x14ac:dyDescent="0.25">
      <c r="C2489" s="87"/>
      <c r="D2489" s="87"/>
      <c r="E2489" s="87"/>
      <c r="F2489" s="87"/>
      <c r="J2489" s="87"/>
      <c r="M2489" s="87"/>
      <c r="N2489" s="87"/>
      <c r="O2489" s="87"/>
    </row>
    <row r="2490" spans="3:15" x14ac:dyDescent="0.25">
      <c r="C2490" s="87"/>
      <c r="D2490" s="87"/>
      <c r="E2490" s="87"/>
      <c r="F2490" s="87"/>
      <c r="J2490" s="87"/>
      <c r="M2490" s="87"/>
      <c r="N2490" s="87"/>
      <c r="O2490" s="87"/>
    </row>
    <row r="2491" spans="3:15" x14ac:dyDescent="0.25">
      <c r="C2491" s="87"/>
      <c r="D2491" s="87"/>
      <c r="E2491" s="87"/>
      <c r="F2491" s="87"/>
      <c r="J2491" s="87"/>
      <c r="M2491" s="87"/>
      <c r="N2491" s="87"/>
      <c r="O2491" s="87"/>
    </row>
    <row r="2492" spans="3:15" x14ac:dyDescent="0.25">
      <c r="C2492" s="87"/>
      <c r="D2492" s="87"/>
      <c r="E2492" s="87"/>
      <c r="F2492" s="87"/>
      <c r="J2492" s="87"/>
      <c r="M2492" s="87"/>
      <c r="N2492" s="87"/>
      <c r="O2492" s="87"/>
    </row>
    <row r="2493" spans="3:15" x14ac:dyDescent="0.25">
      <c r="C2493" s="87"/>
      <c r="D2493" s="87"/>
      <c r="E2493" s="87"/>
      <c r="F2493" s="87"/>
      <c r="J2493" s="87"/>
      <c r="M2493" s="87"/>
      <c r="N2493" s="87"/>
      <c r="O2493" s="87"/>
    </row>
    <row r="2494" spans="3:15" x14ac:dyDescent="0.25">
      <c r="C2494" s="87"/>
      <c r="D2494" s="87"/>
      <c r="E2494" s="87"/>
      <c r="F2494" s="87"/>
      <c r="J2494" s="87"/>
      <c r="M2494" s="87"/>
      <c r="N2494" s="87"/>
      <c r="O2494" s="87"/>
    </row>
    <row r="2495" spans="3:15" x14ac:dyDescent="0.25">
      <c r="C2495" s="87"/>
      <c r="D2495" s="87"/>
      <c r="E2495" s="87"/>
      <c r="F2495" s="87"/>
      <c r="J2495" s="87"/>
      <c r="M2495" s="87"/>
      <c r="N2495" s="87"/>
      <c r="O2495" s="87"/>
    </row>
    <row r="2496" spans="3:15" x14ac:dyDescent="0.25">
      <c r="C2496" s="87"/>
      <c r="D2496" s="87"/>
      <c r="E2496" s="87"/>
      <c r="F2496" s="87"/>
      <c r="J2496" s="87"/>
      <c r="M2496" s="87"/>
      <c r="N2496" s="87"/>
      <c r="O2496" s="87"/>
    </row>
    <row r="2497" spans="3:15" x14ac:dyDescent="0.25">
      <c r="C2497" s="87"/>
      <c r="D2497" s="87"/>
      <c r="E2497" s="87"/>
      <c r="F2497" s="87"/>
      <c r="J2497" s="87"/>
      <c r="M2497" s="87"/>
      <c r="N2497" s="87"/>
      <c r="O2497" s="87"/>
    </row>
    <row r="2498" spans="3:15" x14ac:dyDescent="0.25">
      <c r="C2498" s="87"/>
      <c r="D2498" s="87"/>
      <c r="E2498" s="87"/>
      <c r="F2498" s="87"/>
      <c r="J2498" s="87"/>
      <c r="M2498" s="87"/>
      <c r="N2498" s="87"/>
      <c r="O2498" s="87"/>
    </row>
    <row r="2499" spans="3:15" x14ac:dyDescent="0.25">
      <c r="C2499" s="87"/>
      <c r="D2499" s="87"/>
      <c r="E2499" s="87"/>
      <c r="F2499" s="87"/>
      <c r="J2499" s="87"/>
      <c r="M2499" s="87"/>
      <c r="N2499" s="87"/>
      <c r="O2499" s="87"/>
    </row>
    <row r="2500" spans="3:15" x14ac:dyDescent="0.25">
      <c r="C2500" s="87"/>
      <c r="D2500" s="87"/>
      <c r="E2500" s="87"/>
      <c r="F2500" s="87"/>
      <c r="J2500" s="87"/>
      <c r="M2500" s="87"/>
      <c r="N2500" s="87"/>
      <c r="O2500" s="87"/>
    </row>
    <row r="2501" spans="3:15" x14ac:dyDescent="0.25">
      <c r="C2501" s="87"/>
      <c r="D2501" s="87"/>
      <c r="E2501" s="87"/>
      <c r="F2501" s="87"/>
      <c r="J2501" s="87"/>
      <c r="M2501" s="87"/>
      <c r="N2501" s="87"/>
      <c r="O2501" s="87"/>
    </row>
    <row r="2502" spans="3:15" x14ac:dyDescent="0.25">
      <c r="C2502" s="87"/>
      <c r="D2502" s="87"/>
      <c r="E2502" s="87"/>
      <c r="F2502" s="87"/>
      <c r="J2502" s="87"/>
      <c r="M2502" s="87"/>
      <c r="N2502" s="87"/>
      <c r="O2502" s="87"/>
    </row>
    <row r="2503" spans="3:15" x14ac:dyDescent="0.25">
      <c r="C2503" s="87"/>
      <c r="D2503" s="87"/>
      <c r="E2503" s="87"/>
      <c r="F2503" s="87"/>
      <c r="J2503" s="87"/>
      <c r="M2503" s="87"/>
      <c r="N2503" s="87"/>
      <c r="O2503" s="87"/>
    </row>
    <row r="2504" spans="3:15" x14ac:dyDescent="0.25">
      <c r="C2504" s="87"/>
      <c r="D2504" s="87"/>
      <c r="E2504" s="87"/>
      <c r="F2504" s="87"/>
      <c r="J2504" s="87"/>
      <c r="M2504" s="87"/>
      <c r="N2504" s="87"/>
      <c r="O2504" s="87"/>
    </row>
    <row r="2505" spans="3:15" x14ac:dyDescent="0.25">
      <c r="C2505" s="87"/>
      <c r="D2505" s="87"/>
      <c r="E2505" s="87"/>
      <c r="F2505" s="87"/>
      <c r="J2505" s="87"/>
      <c r="M2505" s="87"/>
      <c r="N2505" s="87"/>
      <c r="O2505" s="87"/>
    </row>
    <row r="2506" spans="3:15" x14ac:dyDescent="0.25">
      <c r="C2506" s="87"/>
      <c r="D2506" s="87"/>
      <c r="E2506" s="87"/>
      <c r="F2506" s="87"/>
      <c r="J2506" s="87"/>
      <c r="M2506" s="87"/>
      <c r="N2506" s="87"/>
      <c r="O2506" s="87"/>
    </row>
    <row r="2507" spans="3:15" x14ac:dyDescent="0.25">
      <c r="C2507" s="87"/>
      <c r="D2507" s="87"/>
      <c r="E2507" s="87"/>
      <c r="F2507" s="87"/>
      <c r="J2507" s="87"/>
      <c r="M2507" s="87"/>
      <c r="N2507" s="87"/>
      <c r="O2507" s="87"/>
    </row>
    <row r="2508" spans="3:15" x14ac:dyDescent="0.25">
      <c r="C2508" s="87"/>
      <c r="D2508" s="87"/>
      <c r="E2508" s="87"/>
      <c r="F2508" s="87"/>
      <c r="J2508" s="87"/>
      <c r="M2508" s="87"/>
      <c r="N2508" s="87"/>
      <c r="O2508" s="87"/>
    </row>
    <row r="2509" spans="3:15" x14ac:dyDescent="0.25">
      <c r="C2509" s="87"/>
      <c r="D2509" s="87"/>
      <c r="E2509" s="87"/>
      <c r="F2509" s="87"/>
      <c r="J2509" s="87"/>
      <c r="M2509" s="87"/>
      <c r="N2509" s="87"/>
      <c r="O2509" s="87"/>
    </row>
    <row r="2510" spans="3:15" x14ac:dyDescent="0.25">
      <c r="C2510" s="87"/>
      <c r="D2510" s="87"/>
      <c r="E2510" s="87"/>
      <c r="F2510" s="87"/>
      <c r="J2510" s="87"/>
      <c r="M2510" s="87"/>
      <c r="N2510" s="87"/>
      <c r="O2510" s="87"/>
    </row>
    <row r="2511" spans="3:15" x14ac:dyDescent="0.25">
      <c r="C2511" s="87"/>
      <c r="D2511" s="87"/>
      <c r="E2511" s="87"/>
      <c r="F2511" s="87"/>
      <c r="J2511" s="87"/>
      <c r="M2511" s="87"/>
      <c r="N2511" s="87"/>
      <c r="O2511" s="87"/>
    </row>
    <row r="2512" spans="3:15" x14ac:dyDescent="0.25">
      <c r="C2512" s="87"/>
      <c r="D2512" s="87"/>
      <c r="E2512" s="87"/>
      <c r="F2512" s="87"/>
      <c r="J2512" s="87"/>
      <c r="M2512" s="87"/>
      <c r="N2512" s="87"/>
      <c r="O2512" s="87"/>
    </row>
    <row r="2513" spans="3:15" x14ac:dyDescent="0.25">
      <c r="C2513" s="87"/>
      <c r="D2513" s="87"/>
      <c r="E2513" s="87"/>
      <c r="F2513" s="87"/>
      <c r="J2513" s="87"/>
      <c r="M2513" s="87"/>
      <c r="N2513" s="87"/>
      <c r="O2513" s="87"/>
    </row>
    <row r="2514" spans="3:15" x14ac:dyDescent="0.25">
      <c r="C2514" s="87"/>
      <c r="D2514" s="87"/>
      <c r="E2514" s="87"/>
      <c r="F2514" s="87"/>
      <c r="J2514" s="87"/>
      <c r="M2514" s="87"/>
      <c r="N2514" s="87"/>
      <c r="O2514" s="87"/>
    </row>
    <row r="2515" spans="3:15" x14ac:dyDescent="0.25">
      <c r="C2515" s="87"/>
      <c r="D2515" s="87"/>
      <c r="E2515" s="87"/>
      <c r="F2515" s="87"/>
      <c r="J2515" s="87"/>
      <c r="M2515" s="87"/>
      <c r="N2515" s="87"/>
      <c r="O2515" s="87"/>
    </row>
    <row r="2516" spans="3:15" x14ac:dyDescent="0.25">
      <c r="C2516" s="87"/>
      <c r="D2516" s="87"/>
      <c r="E2516" s="87"/>
      <c r="F2516" s="87"/>
      <c r="J2516" s="87"/>
      <c r="M2516" s="87"/>
      <c r="N2516" s="87"/>
      <c r="O2516" s="87"/>
    </row>
    <row r="2517" spans="3:15" x14ac:dyDescent="0.25">
      <c r="C2517" s="87"/>
      <c r="D2517" s="87"/>
      <c r="E2517" s="87"/>
      <c r="F2517" s="87"/>
      <c r="J2517" s="87"/>
      <c r="M2517" s="87"/>
      <c r="N2517" s="87"/>
      <c r="O2517" s="87"/>
    </row>
    <row r="2518" spans="3:15" x14ac:dyDescent="0.25">
      <c r="C2518" s="87"/>
      <c r="D2518" s="87"/>
      <c r="E2518" s="87"/>
      <c r="F2518" s="87"/>
      <c r="J2518" s="87"/>
      <c r="M2518" s="87"/>
      <c r="N2518" s="87"/>
      <c r="O2518" s="87"/>
    </row>
    <row r="2519" spans="3:15" x14ac:dyDescent="0.25">
      <c r="C2519" s="87"/>
      <c r="D2519" s="87"/>
      <c r="E2519" s="87"/>
      <c r="F2519" s="87"/>
      <c r="J2519" s="87"/>
      <c r="M2519" s="87"/>
      <c r="N2519" s="87"/>
      <c r="O2519" s="87"/>
    </row>
    <row r="2520" spans="3:15" x14ac:dyDescent="0.25">
      <c r="C2520" s="87"/>
      <c r="D2520" s="87"/>
      <c r="E2520" s="87"/>
      <c r="F2520" s="87"/>
      <c r="J2520" s="87"/>
      <c r="M2520" s="87"/>
      <c r="N2520" s="87"/>
      <c r="O2520" s="87"/>
    </row>
    <row r="2521" spans="3:15" x14ac:dyDescent="0.25">
      <c r="C2521" s="87"/>
      <c r="D2521" s="87"/>
      <c r="E2521" s="87"/>
      <c r="F2521" s="87"/>
      <c r="J2521" s="87"/>
      <c r="M2521" s="87"/>
      <c r="N2521" s="87"/>
      <c r="O2521" s="87"/>
    </row>
    <row r="2522" spans="3:15" x14ac:dyDescent="0.25">
      <c r="C2522" s="87"/>
      <c r="D2522" s="87"/>
      <c r="E2522" s="87"/>
      <c r="F2522" s="87"/>
      <c r="J2522" s="87"/>
      <c r="M2522" s="87"/>
      <c r="N2522" s="87"/>
      <c r="O2522" s="87"/>
    </row>
    <row r="2523" spans="3:15" x14ac:dyDescent="0.25">
      <c r="C2523" s="87"/>
      <c r="D2523" s="87"/>
      <c r="E2523" s="87"/>
      <c r="F2523" s="87"/>
      <c r="J2523" s="87"/>
      <c r="M2523" s="87"/>
      <c r="N2523" s="87"/>
      <c r="O2523" s="87"/>
    </row>
    <row r="2524" spans="3:15" x14ac:dyDescent="0.25">
      <c r="C2524" s="87"/>
      <c r="D2524" s="87"/>
      <c r="E2524" s="87"/>
      <c r="F2524" s="87"/>
      <c r="J2524" s="87"/>
      <c r="M2524" s="87"/>
      <c r="N2524" s="87"/>
      <c r="O2524" s="87"/>
    </row>
    <row r="2525" spans="3:15" x14ac:dyDescent="0.25">
      <c r="C2525" s="87"/>
      <c r="D2525" s="87"/>
      <c r="E2525" s="87"/>
      <c r="F2525" s="87"/>
      <c r="J2525" s="87"/>
      <c r="M2525" s="87"/>
      <c r="N2525" s="87"/>
      <c r="O2525" s="87"/>
    </row>
    <row r="2526" spans="3:15" x14ac:dyDescent="0.25">
      <c r="C2526" s="87"/>
      <c r="D2526" s="87"/>
      <c r="E2526" s="87"/>
      <c r="F2526" s="87"/>
      <c r="J2526" s="87"/>
      <c r="M2526" s="87"/>
      <c r="N2526" s="87"/>
      <c r="O2526" s="87"/>
    </row>
    <row r="2527" spans="3:15" x14ac:dyDescent="0.25">
      <c r="C2527" s="87"/>
      <c r="D2527" s="87"/>
      <c r="E2527" s="87"/>
      <c r="F2527" s="87"/>
      <c r="J2527" s="87"/>
      <c r="M2527" s="87"/>
      <c r="N2527" s="87"/>
      <c r="O2527" s="87"/>
    </row>
    <row r="2528" spans="3:15" x14ac:dyDescent="0.25">
      <c r="C2528" s="87"/>
      <c r="D2528" s="87"/>
      <c r="E2528" s="87"/>
      <c r="F2528" s="87"/>
      <c r="J2528" s="87"/>
      <c r="M2528" s="87"/>
      <c r="N2528" s="87"/>
      <c r="O2528" s="87"/>
    </row>
    <row r="2529" spans="3:15" x14ac:dyDescent="0.25">
      <c r="C2529" s="87"/>
      <c r="D2529" s="87"/>
      <c r="E2529" s="87"/>
      <c r="F2529" s="87"/>
      <c r="J2529" s="87"/>
      <c r="M2529" s="87"/>
      <c r="N2529" s="87"/>
      <c r="O2529" s="87"/>
    </row>
    <row r="2530" spans="3:15" x14ac:dyDescent="0.25">
      <c r="C2530" s="87"/>
      <c r="D2530" s="87"/>
      <c r="E2530" s="87"/>
      <c r="F2530" s="87"/>
      <c r="J2530" s="87"/>
      <c r="M2530" s="87"/>
      <c r="N2530" s="87"/>
      <c r="O2530" s="87"/>
    </row>
    <row r="2531" spans="3:15" x14ac:dyDescent="0.25">
      <c r="C2531" s="87"/>
      <c r="D2531" s="87"/>
      <c r="E2531" s="87"/>
      <c r="F2531" s="87"/>
      <c r="J2531" s="87"/>
      <c r="M2531" s="87"/>
      <c r="N2531" s="87"/>
      <c r="O2531" s="87"/>
    </row>
    <row r="2532" spans="3:15" x14ac:dyDescent="0.25">
      <c r="C2532" s="87"/>
      <c r="D2532" s="87"/>
      <c r="E2532" s="87"/>
      <c r="F2532" s="87"/>
      <c r="J2532" s="87"/>
      <c r="M2532" s="87"/>
      <c r="N2532" s="87"/>
      <c r="O2532" s="87"/>
    </row>
    <row r="2533" spans="3:15" x14ac:dyDescent="0.25">
      <c r="C2533" s="87"/>
      <c r="D2533" s="87"/>
      <c r="E2533" s="87"/>
      <c r="F2533" s="87"/>
      <c r="J2533" s="87"/>
      <c r="M2533" s="87"/>
      <c r="N2533" s="87"/>
      <c r="O2533" s="87"/>
    </row>
    <row r="2534" spans="3:15" x14ac:dyDescent="0.25">
      <c r="C2534" s="87"/>
      <c r="D2534" s="87"/>
      <c r="E2534" s="87"/>
      <c r="F2534" s="87"/>
      <c r="J2534" s="87"/>
      <c r="M2534" s="87"/>
      <c r="N2534" s="87"/>
      <c r="O2534" s="87"/>
    </row>
    <row r="2535" spans="3:15" x14ac:dyDescent="0.25">
      <c r="C2535" s="87"/>
      <c r="D2535" s="87"/>
      <c r="E2535" s="87"/>
      <c r="F2535" s="87"/>
      <c r="J2535" s="87"/>
      <c r="M2535" s="87"/>
      <c r="N2535" s="87"/>
      <c r="O2535" s="87"/>
    </row>
    <row r="2536" spans="3:15" x14ac:dyDescent="0.25">
      <c r="C2536" s="87"/>
      <c r="D2536" s="87"/>
      <c r="E2536" s="87"/>
      <c r="F2536" s="87"/>
      <c r="J2536" s="87"/>
      <c r="M2536" s="87"/>
      <c r="N2536" s="87"/>
      <c r="O2536" s="87"/>
    </row>
    <row r="2537" spans="3:15" x14ac:dyDescent="0.25">
      <c r="C2537" s="87"/>
      <c r="D2537" s="87"/>
      <c r="E2537" s="87"/>
      <c r="F2537" s="87"/>
      <c r="J2537" s="87"/>
      <c r="M2537" s="87"/>
      <c r="N2537" s="87"/>
      <c r="O2537" s="87"/>
    </row>
    <row r="2538" spans="3:15" x14ac:dyDescent="0.25">
      <c r="C2538" s="87"/>
      <c r="D2538" s="87"/>
      <c r="E2538" s="87"/>
      <c r="F2538" s="87"/>
      <c r="J2538" s="87"/>
      <c r="M2538" s="87"/>
      <c r="N2538" s="87"/>
      <c r="O2538" s="87"/>
    </row>
    <row r="2539" spans="3:15" x14ac:dyDescent="0.25">
      <c r="C2539" s="87"/>
      <c r="D2539" s="87"/>
      <c r="E2539" s="87"/>
      <c r="F2539" s="87"/>
      <c r="J2539" s="87"/>
      <c r="M2539" s="87"/>
      <c r="N2539" s="87"/>
      <c r="O2539" s="87"/>
    </row>
    <row r="2540" spans="3:15" x14ac:dyDescent="0.25">
      <c r="C2540" s="87"/>
      <c r="D2540" s="87"/>
      <c r="E2540" s="87"/>
      <c r="F2540" s="87"/>
      <c r="J2540" s="87"/>
      <c r="M2540" s="87"/>
      <c r="N2540" s="87"/>
      <c r="O2540" s="87"/>
    </row>
    <row r="2541" spans="3:15" x14ac:dyDescent="0.25">
      <c r="C2541" s="87"/>
      <c r="D2541" s="87"/>
      <c r="E2541" s="87"/>
      <c r="F2541" s="87"/>
      <c r="J2541" s="87"/>
      <c r="M2541" s="87"/>
      <c r="N2541" s="87"/>
      <c r="O2541" s="87"/>
    </row>
    <row r="2542" spans="3:15" x14ac:dyDescent="0.25">
      <c r="C2542" s="87"/>
      <c r="D2542" s="87"/>
      <c r="E2542" s="87"/>
      <c r="F2542" s="87"/>
      <c r="J2542" s="87"/>
      <c r="M2542" s="87"/>
      <c r="N2542" s="87"/>
      <c r="O2542" s="87"/>
    </row>
    <row r="2543" spans="3:15" x14ac:dyDescent="0.25">
      <c r="C2543" s="87"/>
      <c r="D2543" s="87"/>
      <c r="E2543" s="87"/>
      <c r="F2543" s="87"/>
      <c r="J2543" s="87"/>
      <c r="M2543" s="87"/>
      <c r="N2543" s="87"/>
      <c r="O2543" s="87"/>
    </row>
    <row r="2544" spans="3:15" x14ac:dyDescent="0.25">
      <c r="C2544" s="87"/>
      <c r="D2544" s="87"/>
      <c r="E2544" s="87"/>
      <c r="F2544" s="87"/>
      <c r="J2544" s="87"/>
      <c r="M2544" s="87"/>
      <c r="N2544" s="87"/>
      <c r="O2544" s="87"/>
    </row>
    <row r="2545" spans="3:15" x14ac:dyDescent="0.25">
      <c r="C2545" s="87"/>
      <c r="D2545" s="87"/>
      <c r="E2545" s="87"/>
      <c r="F2545" s="87"/>
      <c r="J2545" s="87"/>
      <c r="M2545" s="87"/>
      <c r="N2545" s="87"/>
      <c r="O2545" s="87"/>
    </row>
    <row r="2546" spans="3:15" x14ac:dyDescent="0.25">
      <c r="C2546" s="87"/>
      <c r="D2546" s="87"/>
      <c r="E2546" s="87"/>
      <c r="F2546" s="87"/>
      <c r="J2546" s="87"/>
      <c r="M2546" s="87"/>
      <c r="N2546" s="87"/>
      <c r="O2546" s="87"/>
    </row>
    <row r="2547" spans="3:15" x14ac:dyDescent="0.25">
      <c r="C2547" s="87"/>
      <c r="D2547" s="87"/>
      <c r="E2547" s="87"/>
      <c r="F2547" s="87"/>
      <c r="J2547" s="87"/>
      <c r="M2547" s="87"/>
      <c r="N2547" s="87"/>
      <c r="O2547" s="87"/>
    </row>
    <row r="2548" spans="3:15" x14ac:dyDescent="0.25">
      <c r="C2548" s="87"/>
      <c r="D2548" s="87"/>
      <c r="E2548" s="87"/>
      <c r="F2548" s="87"/>
      <c r="J2548" s="87"/>
      <c r="M2548" s="87"/>
      <c r="N2548" s="87"/>
      <c r="O2548" s="87"/>
    </row>
    <row r="2549" spans="3:15" x14ac:dyDescent="0.25">
      <c r="C2549" s="87"/>
      <c r="D2549" s="87"/>
      <c r="E2549" s="87"/>
      <c r="F2549" s="87"/>
      <c r="J2549" s="87"/>
      <c r="M2549" s="87"/>
      <c r="N2549" s="87"/>
      <c r="O2549" s="87"/>
    </row>
    <row r="2550" spans="3:15" x14ac:dyDescent="0.25">
      <c r="C2550" s="87"/>
      <c r="D2550" s="87"/>
      <c r="E2550" s="87"/>
      <c r="F2550" s="87"/>
      <c r="J2550" s="87"/>
      <c r="M2550" s="87"/>
      <c r="N2550" s="87"/>
      <c r="O2550" s="87"/>
    </row>
    <row r="2551" spans="3:15" x14ac:dyDescent="0.25">
      <c r="C2551" s="87"/>
      <c r="D2551" s="87"/>
      <c r="E2551" s="87"/>
      <c r="F2551" s="87"/>
      <c r="J2551" s="87"/>
      <c r="M2551" s="87"/>
      <c r="N2551" s="87"/>
      <c r="O2551" s="87"/>
    </row>
    <row r="2552" spans="3:15" x14ac:dyDescent="0.25">
      <c r="C2552" s="87"/>
      <c r="D2552" s="87"/>
      <c r="E2552" s="87"/>
      <c r="F2552" s="87"/>
      <c r="J2552" s="87"/>
      <c r="M2552" s="87"/>
      <c r="N2552" s="87"/>
      <c r="O2552" s="87"/>
    </row>
    <row r="2553" spans="3:15" x14ac:dyDescent="0.25">
      <c r="C2553" s="87"/>
      <c r="D2553" s="87"/>
      <c r="E2553" s="87"/>
      <c r="F2553" s="87"/>
      <c r="J2553" s="87"/>
      <c r="M2553" s="87"/>
      <c r="N2553" s="87"/>
      <c r="O2553" s="87"/>
    </row>
    <row r="2554" spans="3:15" x14ac:dyDescent="0.25">
      <c r="C2554" s="87"/>
      <c r="D2554" s="87"/>
      <c r="E2554" s="87"/>
      <c r="F2554" s="87"/>
      <c r="J2554" s="87"/>
      <c r="M2554" s="87"/>
      <c r="N2554" s="87"/>
      <c r="O2554" s="87"/>
    </row>
    <row r="2555" spans="3:15" x14ac:dyDescent="0.25">
      <c r="C2555" s="87"/>
      <c r="D2555" s="87"/>
      <c r="E2555" s="87"/>
      <c r="F2555" s="87"/>
      <c r="J2555" s="87"/>
      <c r="M2555" s="87"/>
      <c r="N2555" s="87"/>
      <c r="O2555" s="87"/>
    </row>
    <row r="2556" spans="3:15" x14ac:dyDescent="0.25">
      <c r="C2556" s="87"/>
      <c r="D2556" s="87"/>
      <c r="E2556" s="87"/>
      <c r="F2556" s="87"/>
      <c r="J2556" s="87"/>
      <c r="M2556" s="87"/>
      <c r="N2556" s="87"/>
      <c r="O2556" s="87"/>
    </row>
    <row r="2557" spans="3:15" x14ac:dyDescent="0.25">
      <c r="C2557" s="87"/>
      <c r="D2557" s="87"/>
      <c r="E2557" s="87"/>
      <c r="F2557" s="87"/>
      <c r="J2557" s="87"/>
      <c r="M2557" s="87"/>
      <c r="N2557" s="87"/>
      <c r="O2557" s="87"/>
    </row>
    <row r="2558" spans="3:15" x14ac:dyDescent="0.25">
      <c r="C2558" s="87"/>
      <c r="D2558" s="87"/>
      <c r="E2558" s="87"/>
      <c r="F2558" s="87"/>
      <c r="J2558" s="87"/>
      <c r="M2558" s="87"/>
      <c r="N2558" s="87"/>
      <c r="O2558" s="87"/>
    </row>
    <row r="2559" spans="3:15" x14ac:dyDescent="0.25">
      <c r="C2559" s="87"/>
      <c r="D2559" s="87"/>
      <c r="E2559" s="87"/>
      <c r="F2559" s="87"/>
      <c r="J2559" s="87"/>
      <c r="M2559" s="87"/>
      <c r="N2559" s="87"/>
      <c r="O2559" s="87"/>
    </row>
    <row r="2560" spans="3:15" x14ac:dyDescent="0.25">
      <c r="C2560" s="87"/>
      <c r="D2560" s="87"/>
      <c r="E2560" s="87"/>
      <c r="F2560" s="87"/>
      <c r="J2560" s="87"/>
      <c r="M2560" s="87"/>
      <c r="N2560" s="87"/>
      <c r="O2560" s="87"/>
    </row>
    <row r="2561" spans="3:15" x14ac:dyDescent="0.25">
      <c r="C2561" s="87"/>
      <c r="D2561" s="87"/>
      <c r="E2561" s="87"/>
      <c r="F2561" s="87"/>
      <c r="J2561" s="87"/>
      <c r="M2561" s="87"/>
      <c r="N2561" s="87"/>
      <c r="O2561" s="87"/>
    </row>
    <row r="2562" spans="3:15" x14ac:dyDescent="0.25">
      <c r="C2562" s="87"/>
      <c r="D2562" s="87"/>
      <c r="E2562" s="87"/>
      <c r="F2562" s="87"/>
      <c r="J2562" s="87"/>
      <c r="M2562" s="87"/>
      <c r="N2562" s="87"/>
      <c r="O2562" s="87"/>
    </row>
    <row r="2563" spans="3:15" x14ac:dyDescent="0.25">
      <c r="C2563" s="87"/>
      <c r="D2563" s="87"/>
      <c r="E2563" s="87"/>
      <c r="F2563" s="87"/>
      <c r="J2563" s="87"/>
      <c r="M2563" s="87"/>
      <c r="N2563" s="87"/>
      <c r="O2563" s="87"/>
    </row>
    <row r="2564" spans="3:15" x14ac:dyDescent="0.25">
      <c r="C2564" s="87"/>
      <c r="D2564" s="87"/>
      <c r="E2564" s="87"/>
      <c r="F2564" s="87"/>
      <c r="J2564" s="87"/>
      <c r="M2564" s="87"/>
      <c r="N2564" s="87"/>
      <c r="O2564" s="87"/>
    </row>
    <row r="2565" spans="3:15" x14ac:dyDescent="0.25">
      <c r="C2565" s="87"/>
      <c r="D2565" s="87"/>
      <c r="E2565" s="87"/>
      <c r="F2565" s="87"/>
      <c r="J2565" s="87"/>
      <c r="M2565" s="87"/>
      <c r="N2565" s="87"/>
      <c r="O2565" s="87"/>
    </row>
    <row r="2566" spans="3:15" x14ac:dyDescent="0.25">
      <c r="C2566" s="87"/>
      <c r="D2566" s="87"/>
      <c r="E2566" s="87"/>
      <c r="F2566" s="87"/>
      <c r="J2566" s="87"/>
      <c r="M2566" s="87"/>
      <c r="N2566" s="87"/>
      <c r="O2566" s="87"/>
    </row>
    <row r="2567" spans="3:15" x14ac:dyDescent="0.25">
      <c r="C2567" s="87"/>
      <c r="D2567" s="87"/>
      <c r="E2567" s="87"/>
      <c r="F2567" s="87"/>
      <c r="J2567" s="87"/>
      <c r="M2567" s="87"/>
      <c r="N2567" s="87"/>
      <c r="O2567" s="87"/>
    </row>
    <row r="2568" spans="3:15" x14ac:dyDescent="0.25">
      <c r="C2568" s="87"/>
      <c r="D2568" s="87"/>
      <c r="E2568" s="87"/>
      <c r="F2568" s="87"/>
      <c r="J2568" s="87"/>
      <c r="M2568" s="87"/>
      <c r="N2568" s="87"/>
      <c r="O2568" s="87"/>
    </row>
    <row r="2569" spans="3:15" x14ac:dyDescent="0.25">
      <c r="C2569" s="87"/>
      <c r="D2569" s="87"/>
      <c r="E2569" s="87"/>
      <c r="F2569" s="87"/>
      <c r="J2569" s="87"/>
      <c r="M2569" s="87"/>
      <c r="N2569" s="87"/>
      <c r="O2569" s="87"/>
    </row>
    <row r="2570" spans="3:15" x14ac:dyDescent="0.25">
      <c r="C2570" s="87"/>
      <c r="D2570" s="87"/>
      <c r="E2570" s="87"/>
      <c r="F2570" s="87"/>
      <c r="J2570" s="87"/>
      <c r="M2570" s="87"/>
      <c r="N2570" s="87"/>
      <c r="O2570" s="87"/>
    </row>
    <row r="2571" spans="3:15" x14ac:dyDescent="0.25">
      <c r="C2571" s="87"/>
      <c r="D2571" s="87"/>
      <c r="E2571" s="87"/>
      <c r="F2571" s="87"/>
      <c r="J2571" s="87"/>
      <c r="M2571" s="87"/>
      <c r="N2571" s="87"/>
      <c r="O2571" s="87"/>
    </row>
    <row r="2572" spans="3:15" x14ac:dyDescent="0.25">
      <c r="C2572" s="87"/>
      <c r="D2572" s="87"/>
      <c r="E2572" s="87"/>
      <c r="F2572" s="87"/>
      <c r="J2572" s="87"/>
      <c r="M2572" s="87"/>
      <c r="N2572" s="87"/>
      <c r="O2572" s="87"/>
    </row>
    <row r="2573" spans="3:15" x14ac:dyDescent="0.25">
      <c r="C2573" s="87"/>
      <c r="D2573" s="87"/>
      <c r="E2573" s="87"/>
      <c r="F2573" s="87"/>
      <c r="J2573" s="87"/>
      <c r="M2573" s="87"/>
      <c r="N2573" s="87"/>
      <c r="O2573" s="87"/>
    </row>
    <row r="2574" spans="3:15" x14ac:dyDescent="0.25">
      <c r="C2574" s="87"/>
      <c r="D2574" s="87"/>
      <c r="E2574" s="87"/>
      <c r="F2574" s="87"/>
      <c r="J2574" s="87"/>
      <c r="M2574" s="87"/>
      <c r="N2574" s="87"/>
      <c r="O2574" s="87"/>
    </row>
    <row r="2575" spans="3:15" x14ac:dyDescent="0.25">
      <c r="C2575" s="87"/>
      <c r="D2575" s="87"/>
      <c r="E2575" s="87"/>
      <c r="F2575" s="87"/>
      <c r="J2575" s="87"/>
      <c r="M2575" s="87"/>
      <c r="N2575" s="87"/>
      <c r="O2575" s="87"/>
    </row>
    <row r="2576" spans="3:15" x14ac:dyDescent="0.25">
      <c r="C2576" s="87"/>
      <c r="D2576" s="87"/>
      <c r="E2576" s="87"/>
      <c r="F2576" s="87"/>
      <c r="J2576" s="87"/>
      <c r="M2576" s="87"/>
      <c r="N2576" s="87"/>
      <c r="O2576" s="87"/>
    </row>
    <row r="2577" spans="3:15" x14ac:dyDescent="0.25">
      <c r="C2577" s="87"/>
      <c r="D2577" s="87"/>
      <c r="E2577" s="87"/>
      <c r="F2577" s="87"/>
      <c r="J2577" s="87"/>
      <c r="M2577" s="87"/>
      <c r="N2577" s="87"/>
      <c r="O2577" s="87"/>
    </row>
    <row r="2578" spans="3:15" x14ac:dyDescent="0.25">
      <c r="C2578" s="87"/>
      <c r="D2578" s="87"/>
      <c r="E2578" s="87"/>
      <c r="F2578" s="87"/>
      <c r="J2578" s="87"/>
      <c r="M2578" s="87"/>
      <c r="N2578" s="87"/>
      <c r="O2578" s="87"/>
    </row>
    <row r="2579" spans="3:15" x14ac:dyDescent="0.25">
      <c r="C2579" s="87"/>
      <c r="D2579" s="87"/>
      <c r="E2579" s="87"/>
      <c r="F2579" s="87"/>
      <c r="J2579" s="87"/>
      <c r="M2579" s="87"/>
      <c r="N2579" s="87"/>
      <c r="O2579" s="87"/>
    </row>
    <row r="2580" spans="3:15" x14ac:dyDescent="0.25">
      <c r="C2580" s="87"/>
      <c r="D2580" s="87"/>
      <c r="E2580" s="87"/>
      <c r="F2580" s="87"/>
      <c r="J2580" s="87"/>
      <c r="M2580" s="87"/>
      <c r="N2580" s="87"/>
      <c r="O2580" s="87"/>
    </row>
    <row r="2581" spans="3:15" x14ac:dyDescent="0.25">
      <c r="C2581" s="87"/>
      <c r="D2581" s="87"/>
      <c r="E2581" s="87"/>
      <c r="F2581" s="87"/>
      <c r="J2581" s="87"/>
      <c r="M2581" s="87"/>
      <c r="N2581" s="87"/>
      <c r="O2581" s="87"/>
    </row>
    <row r="2582" spans="3:15" x14ac:dyDescent="0.25">
      <c r="C2582" s="87"/>
      <c r="D2582" s="87"/>
      <c r="E2582" s="87"/>
      <c r="F2582" s="87"/>
      <c r="J2582" s="87"/>
      <c r="M2582" s="87"/>
      <c r="N2582" s="87"/>
      <c r="O2582" s="87"/>
    </row>
    <row r="2583" spans="3:15" x14ac:dyDescent="0.25">
      <c r="C2583" s="87"/>
      <c r="D2583" s="87"/>
      <c r="E2583" s="87"/>
      <c r="F2583" s="87"/>
      <c r="J2583" s="87"/>
      <c r="M2583" s="87"/>
      <c r="N2583" s="87"/>
      <c r="O2583" s="87"/>
    </row>
    <row r="2584" spans="3:15" x14ac:dyDescent="0.25">
      <c r="C2584" s="87"/>
      <c r="D2584" s="87"/>
      <c r="E2584" s="87"/>
      <c r="F2584" s="87"/>
      <c r="J2584" s="87"/>
      <c r="M2584" s="87"/>
      <c r="N2584" s="87"/>
      <c r="O2584" s="87"/>
    </row>
    <row r="2585" spans="3:15" x14ac:dyDescent="0.25">
      <c r="C2585" s="87"/>
      <c r="D2585" s="87"/>
      <c r="E2585" s="87"/>
      <c r="F2585" s="87"/>
      <c r="J2585" s="87"/>
      <c r="M2585" s="87"/>
      <c r="N2585" s="87"/>
      <c r="O2585" s="87"/>
    </row>
    <row r="2586" spans="3:15" x14ac:dyDescent="0.25">
      <c r="C2586" s="87"/>
      <c r="D2586" s="87"/>
      <c r="E2586" s="87"/>
      <c r="F2586" s="87"/>
      <c r="J2586" s="87"/>
      <c r="M2586" s="87"/>
      <c r="N2586" s="87"/>
      <c r="O2586" s="87"/>
    </row>
    <row r="2587" spans="3:15" x14ac:dyDescent="0.25">
      <c r="C2587" s="87"/>
      <c r="D2587" s="87"/>
      <c r="E2587" s="87"/>
      <c r="F2587" s="87"/>
      <c r="J2587" s="87"/>
      <c r="M2587" s="87"/>
      <c r="N2587" s="87"/>
      <c r="O2587" s="87"/>
    </row>
    <row r="2588" spans="3:15" x14ac:dyDescent="0.25">
      <c r="C2588" s="87"/>
      <c r="D2588" s="87"/>
      <c r="E2588" s="87"/>
      <c r="F2588" s="87"/>
      <c r="J2588" s="87"/>
      <c r="M2588" s="87"/>
      <c r="N2588" s="87"/>
      <c r="O2588" s="87"/>
    </row>
    <row r="2589" spans="3:15" x14ac:dyDescent="0.25">
      <c r="C2589" s="87"/>
      <c r="D2589" s="87"/>
      <c r="E2589" s="87"/>
      <c r="F2589" s="87"/>
      <c r="J2589" s="87"/>
      <c r="M2589" s="87"/>
      <c r="N2589" s="87"/>
      <c r="O2589" s="87"/>
    </row>
    <row r="2590" spans="3:15" x14ac:dyDescent="0.25">
      <c r="C2590" s="87"/>
      <c r="D2590" s="87"/>
      <c r="E2590" s="87"/>
      <c r="F2590" s="87"/>
      <c r="J2590" s="87"/>
      <c r="M2590" s="87"/>
      <c r="N2590" s="87"/>
      <c r="O2590" s="87"/>
    </row>
    <row r="2591" spans="3:15" x14ac:dyDescent="0.25">
      <c r="C2591" s="87"/>
      <c r="D2591" s="87"/>
      <c r="E2591" s="87"/>
      <c r="F2591" s="87"/>
      <c r="J2591" s="87"/>
      <c r="M2591" s="87"/>
      <c r="N2591" s="87"/>
      <c r="O2591" s="87"/>
    </row>
    <row r="2592" spans="3:15" x14ac:dyDescent="0.25">
      <c r="C2592" s="87"/>
      <c r="D2592" s="87"/>
      <c r="E2592" s="87"/>
      <c r="F2592" s="87"/>
      <c r="J2592" s="87"/>
      <c r="M2592" s="87"/>
      <c r="N2592" s="87"/>
      <c r="O2592" s="87"/>
    </row>
    <row r="2593" spans="3:15" x14ac:dyDescent="0.25">
      <c r="C2593" s="87"/>
      <c r="D2593" s="87"/>
      <c r="E2593" s="87"/>
      <c r="F2593" s="87"/>
      <c r="J2593" s="87"/>
      <c r="M2593" s="87"/>
      <c r="N2593" s="87"/>
      <c r="O2593" s="87"/>
    </row>
    <row r="2594" spans="3:15" x14ac:dyDescent="0.25">
      <c r="C2594" s="87"/>
      <c r="D2594" s="87"/>
      <c r="E2594" s="87"/>
      <c r="F2594" s="87"/>
      <c r="J2594" s="87"/>
      <c r="M2594" s="87"/>
      <c r="N2594" s="87"/>
      <c r="O2594" s="87"/>
    </row>
    <row r="2595" spans="3:15" x14ac:dyDescent="0.25">
      <c r="C2595" s="87"/>
      <c r="D2595" s="87"/>
      <c r="E2595" s="87"/>
      <c r="F2595" s="87"/>
      <c r="J2595" s="87"/>
      <c r="M2595" s="87"/>
      <c r="N2595" s="87"/>
      <c r="O2595" s="87"/>
    </row>
    <row r="2596" spans="3:15" x14ac:dyDescent="0.25">
      <c r="C2596" s="87"/>
      <c r="D2596" s="87"/>
      <c r="E2596" s="87"/>
      <c r="F2596" s="87"/>
      <c r="J2596" s="87"/>
      <c r="M2596" s="87"/>
      <c r="N2596" s="87"/>
      <c r="O2596" s="87"/>
    </row>
    <row r="2597" spans="3:15" x14ac:dyDescent="0.25">
      <c r="C2597" s="87"/>
      <c r="D2597" s="87"/>
      <c r="E2597" s="87"/>
      <c r="F2597" s="87"/>
      <c r="J2597" s="87"/>
      <c r="M2597" s="87"/>
      <c r="N2597" s="87"/>
      <c r="O2597" s="87"/>
    </row>
    <row r="2598" spans="3:15" x14ac:dyDescent="0.25">
      <c r="C2598" s="87"/>
      <c r="D2598" s="87"/>
      <c r="E2598" s="87"/>
      <c r="F2598" s="87"/>
      <c r="J2598" s="87"/>
      <c r="M2598" s="87"/>
      <c r="N2598" s="87"/>
      <c r="O2598" s="87"/>
    </row>
    <row r="2599" spans="3:15" x14ac:dyDescent="0.25">
      <c r="C2599" s="87"/>
      <c r="D2599" s="87"/>
      <c r="E2599" s="87"/>
      <c r="F2599" s="87"/>
      <c r="J2599" s="87"/>
      <c r="M2599" s="87"/>
      <c r="N2599" s="87"/>
      <c r="O2599" s="87"/>
    </row>
    <row r="2600" spans="3:15" x14ac:dyDescent="0.25">
      <c r="C2600" s="87"/>
      <c r="D2600" s="87"/>
      <c r="E2600" s="87"/>
      <c r="F2600" s="87"/>
      <c r="J2600" s="87"/>
      <c r="M2600" s="87"/>
      <c r="N2600" s="87"/>
      <c r="O2600" s="87"/>
    </row>
    <row r="2601" spans="3:15" x14ac:dyDescent="0.25">
      <c r="C2601" s="87"/>
      <c r="D2601" s="87"/>
      <c r="E2601" s="87"/>
      <c r="F2601" s="87"/>
      <c r="J2601" s="87"/>
      <c r="M2601" s="87"/>
      <c r="N2601" s="87"/>
      <c r="O2601" s="87"/>
    </row>
    <row r="2602" spans="3:15" x14ac:dyDescent="0.25">
      <c r="C2602" s="87"/>
      <c r="D2602" s="87"/>
      <c r="E2602" s="87"/>
      <c r="F2602" s="87"/>
      <c r="J2602" s="87"/>
      <c r="M2602" s="87"/>
      <c r="N2602" s="87"/>
      <c r="O2602" s="87"/>
    </row>
    <row r="2603" spans="3:15" x14ac:dyDescent="0.25">
      <c r="C2603" s="87"/>
      <c r="D2603" s="87"/>
      <c r="E2603" s="87"/>
      <c r="F2603" s="87"/>
      <c r="J2603" s="87"/>
      <c r="M2603" s="87"/>
      <c r="N2603" s="87"/>
      <c r="O2603" s="87"/>
    </row>
    <row r="2604" spans="3:15" x14ac:dyDescent="0.25">
      <c r="C2604" s="87"/>
      <c r="D2604" s="87"/>
      <c r="E2604" s="87"/>
      <c r="F2604" s="87"/>
      <c r="J2604" s="87"/>
      <c r="M2604" s="87"/>
      <c r="N2604" s="87"/>
      <c r="O2604" s="87"/>
    </row>
    <row r="2605" spans="3:15" x14ac:dyDescent="0.25">
      <c r="C2605" s="87"/>
      <c r="D2605" s="87"/>
      <c r="E2605" s="87"/>
      <c r="F2605" s="87"/>
      <c r="J2605" s="87"/>
      <c r="M2605" s="87"/>
      <c r="N2605" s="87"/>
      <c r="O2605" s="87"/>
    </row>
    <row r="2606" spans="3:15" x14ac:dyDescent="0.25">
      <c r="C2606" s="87"/>
      <c r="D2606" s="87"/>
      <c r="E2606" s="87"/>
      <c r="F2606" s="87"/>
      <c r="J2606" s="87"/>
      <c r="M2606" s="87"/>
      <c r="N2606" s="87"/>
      <c r="O2606" s="87"/>
    </row>
    <row r="2607" spans="3:15" x14ac:dyDescent="0.25">
      <c r="C2607" s="87"/>
      <c r="D2607" s="87"/>
      <c r="E2607" s="87"/>
      <c r="F2607" s="87"/>
      <c r="J2607" s="87"/>
      <c r="M2607" s="87"/>
      <c r="N2607" s="87"/>
      <c r="O2607" s="87"/>
    </row>
    <row r="2608" spans="3:15" x14ac:dyDescent="0.25">
      <c r="C2608" s="87"/>
      <c r="D2608" s="87"/>
      <c r="E2608" s="87"/>
      <c r="F2608" s="87"/>
      <c r="J2608" s="87"/>
      <c r="M2608" s="87"/>
      <c r="N2608" s="87"/>
      <c r="O2608" s="87"/>
    </row>
    <row r="2609" spans="3:15" x14ac:dyDescent="0.25">
      <c r="C2609" s="87"/>
      <c r="D2609" s="87"/>
      <c r="E2609" s="87"/>
      <c r="F2609" s="87"/>
      <c r="J2609" s="87"/>
      <c r="M2609" s="87"/>
      <c r="N2609" s="87"/>
      <c r="O2609" s="87"/>
    </row>
    <row r="2610" spans="3:15" x14ac:dyDescent="0.25">
      <c r="C2610" s="87"/>
      <c r="D2610" s="87"/>
      <c r="E2610" s="87"/>
      <c r="F2610" s="87"/>
      <c r="J2610" s="87"/>
      <c r="M2610" s="87"/>
      <c r="N2610" s="87"/>
      <c r="O2610" s="87"/>
    </row>
    <row r="2611" spans="3:15" x14ac:dyDescent="0.25">
      <c r="C2611" s="87"/>
      <c r="D2611" s="87"/>
      <c r="E2611" s="87"/>
      <c r="F2611" s="87"/>
      <c r="J2611" s="87"/>
      <c r="M2611" s="87"/>
      <c r="N2611" s="87"/>
      <c r="O2611" s="87"/>
    </row>
    <row r="2612" spans="3:15" x14ac:dyDescent="0.25">
      <c r="C2612" s="87"/>
      <c r="D2612" s="87"/>
      <c r="E2612" s="87"/>
      <c r="F2612" s="87"/>
      <c r="J2612" s="87"/>
      <c r="M2612" s="87"/>
      <c r="N2612" s="87"/>
      <c r="O2612" s="87"/>
    </row>
    <row r="2613" spans="3:15" x14ac:dyDescent="0.25">
      <c r="C2613" s="87"/>
      <c r="D2613" s="87"/>
      <c r="E2613" s="87"/>
      <c r="F2613" s="87"/>
      <c r="J2613" s="87"/>
      <c r="M2613" s="87"/>
      <c r="N2613" s="87"/>
      <c r="O2613" s="87"/>
    </row>
    <row r="2614" spans="3:15" x14ac:dyDescent="0.25">
      <c r="C2614" s="87"/>
      <c r="D2614" s="87"/>
      <c r="E2614" s="87"/>
      <c r="F2614" s="87"/>
      <c r="J2614" s="87"/>
      <c r="M2614" s="87"/>
      <c r="N2614" s="87"/>
      <c r="O2614" s="87"/>
    </row>
    <row r="2615" spans="3:15" x14ac:dyDescent="0.25">
      <c r="C2615" s="87"/>
      <c r="D2615" s="87"/>
      <c r="E2615" s="87"/>
      <c r="F2615" s="87"/>
      <c r="J2615" s="87"/>
      <c r="M2615" s="87"/>
      <c r="N2615" s="87"/>
      <c r="O2615" s="87"/>
    </row>
    <row r="2616" spans="3:15" x14ac:dyDescent="0.25">
      <c r="C2616" s="87"/>
      <c r="D2616" s="87"/>
      <c r="E2616" s="87"/>
      <c r="F2616" s="87"/>
      <c r="J2616" s="87"/>
      <c r="M2616" s="87"/>
      <c r="N2616" s="87"/>
      <c r="O2616" s="87"/>
    </row>
    <row r="2617" spans="3:15" x14ac:dyDescent="0.25">
      <c r="C2617" s="87"/>
      <c r="D2617" s="87"/>
      <c r="E2617" s="87"/>
      <c r="F2617" s="87"/>
      <c r="J2617" s="87"/>
      <c r="M2617" s="87"/>
      <c r="N2617" s="87"/>
      <c r="O2617" s="87"/>
    </row>
    <row r="2618" spans="3:15" x14ac:dyDescent="0.25">
      <c r="C2618" s="87"/>
      <c r="D2618" s="87"/>
      <c r="E2618" s="87"/>
      <c r="F2618" s="87"/>
      <c r="J2618" s="87"/>
      <c r="M2618" s="87"/>
      <c r="N2618" s="87"/>
      <c r="O2618" s="87"/>
    </row>
    <row r="2619" spans="3:15" x14ac:dyDescent="0.25">
      <c r="C2619" s="87"/>
      <c r="D2619" s="87"/>
      <c r="E2619" s="87"/>
      <c r="F2619" s="87"/>
      <c r="J2619" s="87"/>
      <c r="M2619" s="87"/>
      <c r="N2619" s="87"/>
      <c r="O2619" s="87"/>
    </row>
    <row r="2620" spans="3:15" x14ac:dyDescent="0.25">
      <c r="C2620" s="87"/>
      <c r="D2620" s="87"/>
      <c r="E2620" s="87"/>
      <c r="F2620" s="87"/>
      <c r="J2620" s="87"/>
      <c r="M2620" s="87"/>
      <c r="N2620" s="87"/>
      <c r="O2620" s="87"/>
    </row>
    <row r="2621" spans="3:15" x14ac:dyDescent="0.25">
      <c r="C2621" s="87"/>
      <c r="D2621" s="87"/>
      <c r="E2621" s="87"/>
      <c r="F2621" s="87"/>
      <c r="J2621" s="87"/>
      <c r="M2621" s="87"/>
      <c r="N2621" s="87"/>
      <c r="O2621" s="87"/>
    </row>
    <row r="2622" spans="3:15" x14ac:dyDescent="0.25">
      <c r="C2622" s="87"/>
      <c r="D2622" s="87"/>
      <c r="E2622" s="87"/>
      <c r="F2622" s="87"/>
      <c r="J2622" s="87"/>
      <c r="M2622" s="87"/>
      <c r="N2622" s="87"/>
      <c r="O2622" s="87"/>
    </row>
    <row r="2623" spans="3:15" x14ac:dyDescent="0.25">
      <c r="C2623" s="87"/>
      <c r="D2623" s="87"/>
      <c r="E2623" s="87"/>
      <c r="F2623" s="87"/>
      <c r="J2623" s="87"/>
      <c r="M2623" s="87"/>
      <c r="N2623" s="87"/>
      <c r="O2623" s="87"/>
    </row>
    <row r="2624" spans="3:15" x14ac:dyDescent="0.25">
      <c r="C2624" s="87"/>
      <c r="D2624" s="87"/>
      <c r="E2624" s="87"/>
      <c r="F2624" s="87"/>
      <c r="J2624" s="87"/>
      <c r="M2624" s="87"/>
      <c r="N2624" s="87"/>
      <c r="O2624" s="87"/>
    </row>
    <row r="2625" spans="3:15" x14ac:dyDescent="0.25">
      <c r="C2625" s="87"/>
      <c r="D2625" s="87"/>
      <c r="E2625" s="87"/>
      <c r="F2625" s="87"/>
      <c r="J2625" s="87"/>
      <c r="M2625" s="87"/>
      <c r="N2625" s="87"/>
      <c r="O2625" s="87"/>
    </row>
    <row r="2626" spans="3:15" x14ac:dyDescent="0.25">
      <c r="C2626" s="87"/>
      <c r="D2626" s="87"/>
      <c r="E2626" s="87"/>
      <c r="F2626" s="87"/>
      <c r="J2626" s="87"/>
      <c r="M2626" s="87"/>
      <c r="N2626" s="87"/>
      <c r="O2626" s="87"/>
    </row>
    <row r="2627" spans="3:15" x14ac:dyDescent="0.25">
      <c r="C2627" s="87"/>
      <c r="D2627" s="87"/>
      <c r="E2627" s="87"/>
      <c r="F2627" s="87"/>
      <c r="J2627" s="87"/>
      <c r="M2627" s="87"/>
      <c r="N2627" s="87"/>
      <c r="O2627" s="87"/>
    </row>
    <row r="2628" spans="3:15" x14ac:dyDescent="0.25">
      <c r="C2628" s="87"/>
      <c r="D2628" s="87"/>
      <c r="E2628" s="87"/>
      <c r="F2628" s="87"/>
      <c r="J2628" s="87"/>
      <c r="M2628" s="87"/>
      <c r="N2628" s="87"/>
      <c r="O2628" s="87"/>
    </row>
    <row r="2629" spans="3:15" x14ac:dyDescent="0.25">
      <c r="C2629" s="87"/>
      <c r="D2629" s="87"/>
      <c r="E2629" s="87"/>
      <c r="F2629" s="87"/>
      <c r="J2629" s="87"/>
      <c r="M2629" s="87"/>
      <c r="N2629" s="87"/>
      <c r="O2629" s="87"/>
    </row>
    <row r="2630" spans="3:15" x14ac:dyDescent="0.25">
      <c r="C2630" s="87"/>
      <c r="D2630" s="87"/>
      <c r="E2630" s="87"/>
      <c r="F2630" s="87"/>
      <c r="J2630" s="87"/>
      <c r="M2630" s="87"/>
      <c r="N2630" s="87"/>
      <c r="O2630" s="87"/>
    </row>
    <row r="2631" spans="3:15" x14ac:dyDescent="0.25">
      <c r="C2631" s="87"/>
      <c r="D2631" s="87"/>
      <c r="E2631" s="87"/>
      <c r="F2631" s="87"/>
      <c r="J2631" s="87"/>
      <c r="M2631" s="87"/>
      <c r="N2631" s="87"/>
      <c r="O2631" s="87"/>
    </row>
    <row r="2632" spans="3:15" x14ac:dyDescent="0.25">
      <c r="C2632" s="87"/>
      <c r="D2632" s="87"/>
      <c r="E2632" s="87"/>
      <c r="F2632" s="87"/>
      <c r="J2632" s="87"/>
      <c r="M2632" s="87"/>
      <c r="N2632" s="87"/>
      <c r="O2632" s="87"/>
    </row>
    <row r="2633" spans="3:15" x14ac:dyDescent="0.25">
      <c r="C2633" s="87"/>
      <c r="D2633" s="87"/>
      <c r="E2633" s="87"/>
      <c r="F2633" s="87"/>
      <c r="J2633" s="87"/>
      <c r="M2633" s="87"/>
      <c r="N2633" s="87"/>
      <c r="O2633" s="87"/>
    </row>
    <row r="2634" spans="3:15" x14ac:dyDescent="0.25">
      <c r="C2634" s="87"/>
      <c r="D2634" s="87"/>
      <c r="E2634" s="87"/>
      <c r="F2634" s="87"/>
      <c r="J2634" s="87"/>
      <c r="M2634" s="87"/>
      <c r="N2634" s="87"/>
      <c r="O2634" s="87"/>
    </row>
    <row r="2635" spans="3:15" x14ac:dyDescent="0.25">
      <c r="C2635" s="87"/>
      <c r="D2635" s="87"/>
      <c r="E2635" s="87"/>
      <c r="F2635" s="87"/>
      <c r="J2635" s="87"/>
      <c r="M2635" s="87"/>
      <c r="N2635" s="87"/>
      <c r="O2635" s="87"/>
    </row>
    <row r="2636" spans="3:15" x14ac:dyDescent="0.25">
      <c r="C2636" s="87"/>
      <c r="D2636" s="87"/>
      <c r="E2636" s="87"/>
      <c r="F2636" s="87"/>
      <c r="J2636" s="87"/>
      <c r="M2636" s="87"/>
      <c r="N2636" s="87"/>
      <c r="O2636" s="87"/>
    </row>
    <row r="2637" spans="3:15" x14ac:dyDescent="0.25">
      <c r="C2637" s="87"/>
      <c r="D2637" s="87"/>
      <c r="E2637" s="87"/>
      <c r="F2637" s="87"/>
      <c r="J2637" s="87"/>
      <c r="M2637" s="87"/>
      <c r="N2637" s="87"/>
      <c r="O2637" s="87"/>
    </row>
    <row r="2638" spans="3:15" x14ac:dyDescent="0.25">
      <c r="C2638" s="87"/>
      <c r="D2638" s="87"/>
      <c r="E2638" s="87"/>
      <c r="F2638" s="87"/>
      <c r="J2638" s="87"/>
      <c r="M2638" s="87"/>
      <c r="N2638" s="87"/>
      <c r="O2638" s="87"/>
    </row>
    <row r="2639" spans="3:15" x14ac:dyDescent="0.25">
      <c r="C2639" s="87"/>
      <c r="D2639" s="87"/>
      <c r="E2639" s="87"/>
      <c r="F2639" s="87"/>
      <c r="J2639" s="87"/>
      <c r="M2639" s="87"/>
      <c r="N2639" s="87"/>
      <c r="O2639" s="87"/>
    </row>
    <row r="2640" spans="3:15" x14ac:dyDescent="0.25">
      <c r="C2640" s="87"/>
      <c r="D2640" s="87"/>
      <c r="E2640" s="87"/>
      <c r="F2640" s="87"/>
      <c r="J2640" s="87"/>
      <c r="M2640" s="87"/>
      <c r="N2640" s="87"/>
      <c r="O2640" s="87"/>
    </row>
    <row r="2641" spans="3:15" x14ac:dyDescent="0.25">
      <c r="C2641" s="87"/>
      <c r="D2641" s="87"/>
      <c r="E2641" s="87"/>
      <c r="F2641" s="87"/>
      <c r="J2641" s="87"/>
      <c r="M2641" s="87"/>
      <c r="N2641" s="87"/>
      <c r="O2641" s="87"/>
    </row>
    <row r="2642" spans="3:15" x14ac:dyDescent="0.25">
      <c r="C2642" s="87"/>
      <c r="D2642" s="87"/>
      <c r="E2642" s="87"/>
      <c r="F2642" s="87"/>
      <c r="J2642" s="87"/>
      <c r="M2642" s="87"/>
      <c r="N2642" s="87"/>
      <c r="O2642" s="87"/>
    </row>
    <row r="2643" spans="3:15" x14ac:dyDescent="0.25">
      <c r="C2643" s="87"/>
      <c r="D2643" s="87"/>
      <c r="E2643" s="87"/>
      <c r="F2643" s="87"/>
      <c r="J2643" s="87"/>
      <c r="M2643" s="87"/>
      <c r="N2643" s="87"/>
      <c r="O2643" s="87"/>
    </row>
    <row r="2644" spans="3:15" x14ac:dyDescent="0.25">
      <c r="C2644" s="87"/>
      <c r="D2644" s="87"/>
      <c r="E2644" s="87"/>
      <c r="F2644" s="87"/>
      <c r="J2644" s="87"/>
      <c r="M2644" s="87"/>
      <c r="N2644" s="87"/>
      <c r="O2644" s="87"/>
    </row>
    <row r="2645" spans="3:15" x14ac:dyDescent="0.25">
      <c r="C2645" s="87"/>
      <c r="D2645" s="87"/>
      <c r="E2645" s="87"/>
      <c r="F2645" s="87"/>
      <c r="J2645" s="87"/>
      <c r="M2645" s="87"/>
      <c r="N2645" s="87"/>
      <c r="O2645" s="87"/>
    </row>
    <row r="2646" spans="3:15" x14ac:dyDescent="0.25">
      <c r="C2646" s="87"/>
      <c r="D2646" s="87"/>
      <c r="E2646" s="87"/>
      <c r="F2646" s="87"/>
      <c r="J2646" s="87"/>
      <c r="M2646" s="87"/>
      <c r="N2646" s="87"/>
      <c r="O2646" s="87"/>
    </row>
    <row r="2647" spans="3:15" x14ac:dyDescent="0.25">
      <c r="C2647" s="87"/>
      <c r="D2647" s="87"/>
      <c r="E2647" s="87"/>
      <c r="F2647" s="87"/>
      <c r="J2647" s="87"/>
      <c r="M2647" s="87"/>
      <c r="N2647" s="87"/>
      <c r="O2647" s="87"/>
    </row>
    <row r="2648" spans="3:15" x14ac:dyDescent="0.25">
      <c r="C2648" s="87"/>
      <c r="D2648" s="87"/>
      <c r="E2648" s="87"/>
      <c r="F2648" s="87"/>
      <c r="J2648" s="87"/>
      <c r="M2648" s="87"/>
      <c r="N2648" s="87"/>
      <c r="O2648" s="87"/>
    </row>
    <row r="2649" spans="3:15" x14ac:dyDescent="0.25">
      <c r="C2649" s="87"/>
      <c r="D2649" s="87"/>
      <c r="E2649" s="87"/>
      <c r="F2649" s="87"/>
      <c r="J2649" s="87"/>
      <c r="M2649" s="87"/>
      <c r="N2649" s="87"/>
      <c r="O2649" s="87"/>
    </row>
    <row r="2650" spans="3:15" x14ac:dyDescent="0.25">
      <c r="C2650" s="87"/>
      <c r="D2650" s="87"/>
      <c r="E2650" s="87"/>
      <c r="F2650" s="87"/>
      <c r="J2650" s="87"/>
      <c r="M2650" s="87"/>
      <c r="N2650" s="87"/>
      <c r="O2650" s="87"/>
    </row>
    <row r="2651" spans="3:15" x14ac:dyDescent="0.25">
      <c r="C2651" s="87"/>
      <c r="D2651" s="87"/>
      <c r="E2651" s="87"/>
      <c r="F2651" s="87"/>
      <c r="J2651" s="87"/>
      <c r="M2651" s="87"/>
      <c r="N2651" s="87"/>
      <c r="O2651" s="87"/>
    </row>
    <row r="2652" spans="3:15" x14ac:dyDescent="0.25">
      <c r="C2652" s="87"/>
      <c r="D2652" s="87"/>
      <c r="E2652" s="87"/>
      <c r="F2652" s="87"/>
      <c r="J2652" s="87"/>
      <c r="M2652" s="87"/>
      <c r="N2652" s="87"/>
      <c r="O2652" s="87"/>
    </row>
    <row r="2653" spans="3:15" x14ac:dyDescent="0.25">
      <c r="C2653" s="87"/>
      <c r="D2653" s="87"/>
      <c r="E2653" s="87"/>
      <c r="F2653" s="87"/>
      <c r="J2653" s="87"/>
      <c r="M2653" s="87"/>
      <c r="N2653" s="87"/>
      <c r="O2653" s="87"/>
    </row>
    <row r="2654" spans="3:15" x14ac:dyDescent="0.25">
      <c r="C2654" s="87"/>
      <c r="D2654" s="87"/>
      <c r="E2654" s="87"/>
      <c r="F2654" s="87"/>
      <c r="J2654" s="87"/>
      <c r="M2654" s="87"/>
      <c r="N2654" s="87"/>
      <c r="O2654" s="87"/>
    </row>
    <row r="2655" spans="3:15" x14ac:dyDescent="0.25">
      <c r="C2655" s="87"/>
      <c r="D2655" s="87"/>
      <c r="E2655" s="87"/>
      <c r="F2655" s="87"/>
      <c r="J2655" s="87"/>
      <c r="M2655" s="87"/>
      <c r="N2655" s="87"/>
      <c r="O2655" s="87"/>
    </row>
    <row r="2656" spans="3:15" x14ac:dyDescent="0.25">
      <c r="C2656" s="87"/>
      <c r="D2656" s="87"/>
      <c r="E2656" s="87"/>
      <c r="F2656" s="87"/>
      <c r="J2656" s="87"/>
      <c r="M2656" s="87"/>
      <c r="N2656" s="87"/>
      <c r="O2656" s="87"/>
    </row>
    <row r="2657" spans="3:15" x14ac:dyDescent="0.25">
      <c r="C2657" s="87"/>
      <c r="D2657" s="87"/>
      <c r="E2657" s="87"/>
      <c r="F2657" s="87"/>
      <c r="J2657" s="87"/>
      <c r="M2657" s="87"/>
      <c r="N2657" s="87"/>
      <c r="O2657" s="87"/>
    </row>
    <row r="2658" spans="3:15" x14ac:dyDescent="0.25">
      <c r="C2658" s="87"/>
      <c r="D2658" s="87"/>
      <c r="E2658" s="87"/>
      <c r="F2658" s="87"/>
      <c r="J2658" s="87"/>
      <c r="M2658" s="87"/>
      <c r="N2658" s="87"/>
      <c r="O2658" s="87"/>
    </row>
    <row r="2659" spans="3:15" x14ac:dyDescent="0.25">
      <c r="C2659" s="87"/>
      <c r="D2659" s="87"/>
      <c r="E2659" s="87"/>
      <c r="F2659" s="87"/>
      <c r="J2659" s="87"/>
      <c r="M2659" s="87"/>
      <c r="N2659" s="87"/>
      <c r="O2659" s="87"/>
    </row>
    <row r="2660" spans="3:15" x14ac:dyDescent="0.25">
      <c r="C2660" s="87"/>
      <c r="D2660" s="87"/>
      <c r="E2660" s="87"/>
      <c r="F2660" s="87"/>
      <c r="J2660" s="87"/>
      <c r="M2660" s="87"/>
      <c r="N2660" s="87"/>
      <c r="O2660" s="87"/>
    </row>
    <row r="2661" spans="3:15" x14ac:dyDescent="0.25">
      <c r="C2661" s="87"/>
      <c r="D2661" s="87"/>
      <c r="E2661" s="87"/>
      <c r="F2661" s="87"/>
      <c r="J2661" s="87"/>
      <c r="M2661" s="87"/>
      <c r="N2661" s="87"/>
      <c r="O2661" s="87"/>
    </row>
    <row r="2662" spans="3:15" x14ac:dyDescent="0.25">
      <c r="C2662" s="87"/>
      <c r="D2662" s="87"/>
      <c r="E2662" s="87"/>
      <c r="F2662" s="87"/>
      <c r="J2662" s="87"/>
      <c r="M2662" s="87"/>
      <c r="N2662" s="87"/>
      <c r="O2662" s="87"/>
    </row>
    <row r="2663" spans="3:15" x14ac:dyDescent="0.25">
      <c r="C2663" s="87"/>
      <c r="D2663" s="87"/>
      <c r="E2663" s="87"/>
      <c r="F2663" s="87"/>
      <c r="J2663" s="87"/>
      <c r="M2663" s="87"/>
      <c r="N2663" s="87"/>
      <c r="O2663" s="87"/>
    </row>
    <row r="2664" spans="3:15" x14ac:dyDescent="0.25">
      <c r="C2664" s="87"/>
      <c r="D2664" s="87"/>
      <c r="E2664" s="87"/>
      <c r="F2664" s="87"/>
      <c r="J2664" s="87"/>
      <c r="M2664" s="87"/>
      <c r="N2664" s="87"/>
      <c r="O2664" s="87"/>
    </row>
    <row r="2665" spans="3:15" x14ac:dyDescent="0.25">
      <c r="C2665" s="87"/>
      <c r="D2665" s="87"/>
      <c r="E2665" s="87"/>
      <c r="F2665" s="87"/>
      <c r="J2665" s="87"/>
      <c r="M2665" s="87"/>
      <c r="N2665" s="87"/>
      <c r="O2665" s="87"/>
    </row>
    <row r="2666" spans="3:15" x14ac:dyDescent="0.25">
      <c r="C2666" s="87"/>
      <c r="D2666" s="87"/>
      <c r="E2666" s="87"/>
      <c r="F2666" s="87"/>
      <c r="J2666" s="87"/>
      <c r="M2666" s="87"/>
      <c r="N2666" s="87"/>
      <c r="O2666" s="87"/>
    </row>
    <row r="2667" spans="3:15" x14ac:dyDescent="0.25">
      <c r="C2667" s="87"/>
      <c r="D2667" s="87"/>
      <c r="E2667" s="87"/>
      <c r="F2667" s="87"/>
      <c r="J2667" s="87"/>
      <c r="M2667" s="87"/>
      <c r="N2667" s="87"/>
      <c r="O2667" s="87"/>
    </row>
    <row r="2668" spans="3:15" x14ac:dyDescent="0.25">
      <c r="C2668" s="87"/>
      <c r="D2668" s="87"/>
      <c r="E2668" s="87"/>
      <c r="F2668" s="87"/>
      <c r="J2668" s="87"/>
      <c r="M2668" s="87"/>
      <c r="N2668" s="87"/>
      <c r="O2668" s="87"/>
    </row>
    <row r="2669" spans="3:15" x14ac:dyDescent="0.25">
      <c r="C2669" s="87"/>
      <c r="D2669" s="87"/>
      <c r="E2669" s="87"/>
      <c r="F2669" s="87"/>
      <c r="J2669" s="87"/>
      <c r="M2669" s="87"/>
      <c r="N2669" s="87"/>
      <c r="O2669" s="87"/>
    </row>
    <row r="2670" spans="3:15" x14ac:dyDescent="0.25">
      <c r="C2670" s="87"/>
      <c r="D2670" s="87"/>
      <c r="E2670" s="87"/>
      <c r="F2670" s="87"/>
      <c r="J2670" s="87"/>
      <c r="M2670" s="87"/>
      <c r="N2670" s="87"/>
      <c r="O2670" s="87"/>
    </row>
    <row r="2671" spans="3:15" x14ac:dyDescent="0.25">
      <c r="C2671" s="87"/>
      <c r="D2671" s="87"/>
      <c r="E2671" s="87"/>
      <c r="F2671" s="87"/>
      <c r="J2671" s="87"/>
      <c r="M2671" s="87"/>
      <c r="N2671" s="87"/>
      <c r="O2671" s="87"/>
    </row>
    <row r="2672" spans="3:15" x14ac:dyDescent="0.25">
      <c r="C2672" s="87"/>
      <c r="D2672" s="87"/>
      <c r="E2672" s="87"/>
      <c r="F2672" s="87"/>
      <c r="J2672" s="87"/>
      <c r="M2672" s="87"/>
      <c r="N2672" s="87"/>
      <c r="O2672" s="87"/>
    </row>
    <row r="2673" spans="3:15" x14ac:dyDescent="0.25">
      <c r="C2673" s="87"/>
      <c r="D2673" s="87"/>
      <c r="E2673" s="87"/>
      <c r="F2673" s="87"/>
      <c r="J2673" s="87"/>
      <c r="M2673" s="87"/>
      <c r="N2673" s="87"/>
      <c r="O2673" s="87"/>
    </row>
    <row r="2674" spans="3:15" x14ac:dyDescent="0.25">
      <c r="C2674" s="87"/>
      <c r="D2674" s="87"/>
      <c r="E2674" s="87"/>
      <c r="F2674" s="87"/>
      <c r="J2674" s="87"/>
      <c r="M2674" s="87"/>
      <c r="N2674" s="87"/>
      <c r="O2674" s="87"/>
    </row>
    <row r="2675" spans="3:15" x14ac:dyDescent="0.25">
      <c r="C2675" s="87"/>
      <c r="D2675" s="87"/>
      <c r="E2675" s="87"/>
      <c r="F2675" s="87"/>
      <c r="J2675" s="87"/>
      <c r="M2675" s="87"/>
      <c r="N2675" s="87"/>
      <c r="O2675" s="87"/>
    </row>
    <row r="2676" spans="3:15" x14ac:dyDescent="0.25">
      <c r="C2676" s="87"/>
      <c r="D2676" s="87"/>
      <c r="E2676" s="87"/>
      <c r="F2676" s="87"/>
      <c r="J2676" s="87"/>
      <c r="M2676" s="87"/>
      <c r="N2676" s="87"/>
      <c r="O2676" s="87"/>
    </row>
    <row r="2677" spans="3:15" x14ac:dyDescent="0.25">
      <c r="C2677" s="87"/>
      <c r="D2677" s="87"/>
      <c r="E2677" s="87"/>
      <c r="F2677" s="87"/>
      <c r="J2677" s="87"/>
      <c r="M2677" s="87"/>
      <c r="N2677" s="87"/>
      <c r="O2677" s="87"/>
    </row>
    <row r="2678" spans="3:15" x14ac:dyDescent="0.25">
      <c r="C2678" s="87"/>
      <c r="D2678" s="87"/>
      <c r="E2678" s="87"/>
      <c r="F2678" s="87"/>
      <c r="J2678" s="87"/>
      <c r="M2678" s="87"/>
      <c r="N2678" s="87"/>
      <c r="O2678" s="87"/>
    </row>
    <row r="2679" spans="3:15" x14ac:dyDescent="0.25">
      <c r="C2679" s="87"/>
      <c r="D2679" s="87"/>
      <c r="E2679" s="87"/>
      <c r="F2679" s="87"/>
      <c r="J2679" s="87"/>
      <c r="M2679" s="87"/>
      <c r="N2679" s="87"/>
      <c r="O2679" s="87"/>
    </row>
    <row r="2680" spans="3:15" x14ac:dyDescent="0.25">
      <c r="C2680" s="87"/>
      <c r="D2680" s="87"/>
      <c r="E2680" s="87"/>
      <c r="F2680" s="87"/>
      <c r="J2680" s="87"/>
      <c r="M2680" s="87"/>
      <c r="N2680" s="87"/>
      <c r="O2680" s="87"/>
    </row>
    <row r="2681" spans="3:15" x14ac:dyDescent="0.25">
      <c r="C2681" s="87"/>
      <c r="D2681" s="87"/>
      <c r="E2681" s="87"/>
      <c r="F2681" s="87"/>
      <c r="J2681" s="87"/>
      <c r="M2681" s="87"/>
      <c r="N2681" s="87"/>
      <c r="O2681" s="87"/>
    </row>
    <row r="2682" spans="3:15" x14ac:dyDescent="0.25">
      <c r="C2682" s="87"/>
      <c r="D2682" s="87"/>
      <c r="E2682" s="87"/>
      <c r="F2682" s="87"/>
      <c r="J2682" s="87"/>
      <c r="M2682" s="87"/>
      <c r="N2682" s="87"/>
      <c r="O2682" s="87"/>
    </row>
    <row r="2683" spans="3:15" x14ac:dyDescent="0.25">
      <c r="C2683" s="87"/>
      <c r="D2683" s="87"/>
      <c r="E2683" s="87"/>
      <c r="F2683" s="87"/>
      <c r="J2683" s="87"/>
      <c r="M2683" s="87"/>
      <c r="N2683" s="87"/>
      <c r="O2683" s="87"/>
    </row>
    <row r="2684" spans="3:15" x14ac:dyDescent="0.25">
      <c r="C2684" s="87"/>
      <c r="D2684" s="87"/>
      <c r="E2684" s="87"/>
      <c r="F2684" s="87"/>
      <c r="J2684" s="87"/>
      <c r="M2684" s="87"/>
      <c r="N2684" s="87"/>
      <c r="O2684" s="87"/>
    </row>
    <row r="2685" spans="3:15" x14ac:dyDescent="0.25">
      <c r="C2685" s="87"/>
      <c r="D2685" s="87"/>
      <c r="E2685" s="87"/>
      <c r="F2685" s="87"/>
      <c r="J2685" s="87"/>
      <c r="M2685" s="87"/>
      <c r="N2685" s="87"/>
      <c r="O2685" s="87"/>
    </row>
    <row r="2686" spans="3:15" x14ac:dyDescent="0.25">
      <c r="C2686" s="87"/>
      <c r="D2686" s="87"/>
      <c r="E2686" s="87"/>
      <c r="F2686" s="87"/>
      <c r="J2686" s="87"/>
      <c r="M2686" s="87"/>
      <c r="N2686" s="87"/>
      <c r="O2686" s="87"/>
    </row>
    <row r="2687" spans="3:15" x14ac:dyDescent="0.25">
      <c r="C2687" s="87"/>
      <c r="D2687" s="87"/>
      <c r="E2687" s="87"/>
      <c r="F2687" s="87"/>
      <c r="J2687" s="87"/>
      <c r="M2687" s="87"/>
      <c r="N2687" s="87"/>
      <c r="O2687" s="87"/>
    </row>
    <row r="2688" spans="3:15" x14ac:dyDescent="0.25">
      <c r="C2688" s="87"/>
      <c r="D2688" s="87"/>
      <c r="E2688" s="87"/>
      <c r="F2688" s="87"/>
      <c r="J2688" s="87"/>
      <c r="M2688" s="87"/>
      <c r="N2688" s="87"/>
      <c r="O2688" s="87"/>
    </row>
    <row r="2689" spans="3:15" x14ac:dyDescent="0.25">
      <c r="C2689" s="87"/>
      <c r="D2689" s="87"/>
      <c r="E2689" s="87"/>
      <c r="F2689" s="87"/>
      <c r="J2689" s="87"/>
      <c r="M2689" s="87"/>
      <c r="N2689" s="87"/>
      <c r="O2689" s="87"/>
    </row>
    <row r="2690" spans="3:15" x14ac:dyDescent="0.25">
      <c r="C2690" s="87"/>
      <c r="D2690" s="87"/>
      <c r="E2690" s="87"/>
      <c r="F2690" s="87"/>
      <c r="J2690" s="87"/>
      <c r="M2690" s="87"/>
      <c r="N2690" s="87"/>
      <c r="O2690" s="87"/>
    </row>
    <row r="2691" spans="3:15" x14ac:dyDescent="0.25">
      <c r="C2691" s="87"/>
      <c r="D2691" s="87"/>
      <c r="E2691" s="87"/>
      <c r="F2691" s="87"/>
      <c r="J2691" s="87"/>
      <c r="M2691" s="87"/>
      <c r="N2691" s="87"/>
      <c r="O2691" s="87"/>
    </row>
    <row r="2692" spans="3:15" x14ac:dyDescent="0.25">
      <c r="C2692" s="87"/>
      <c r="D2692" s="87"/>
      <c r="E2692" s="87"/>
      <c r="F2692" s="87"/>
      <c r="J2692" s="87"/>
      <c r="M2692" s="87"/>
      <c r="N2692" s="87"/>
      <c r="O2692" s="87"/>
    </row>
    <row r="2693" spans="3:15" x14ac:dyDescent="0.25">
      <c r="C2693" s="87"/>
      <c r="D2693" s="87"/>
      <c r="E2693" s="87"/>
      <c r="F2693" s="87"/>
      <c r="J2693" s="87"/>
      <c r="M2693" s="87"/>
      <c r="N2693" s="87"/>
      <c r="O2693" s="87"/>
    </row>
    <row r="2694" spans="3:15" x14ac:dyDescent="0.25">
      <c r="C2694" s="87"/>
      <c r="D2694" s="87"/>
      <c r="E2694" s="87"/>
      <c r="F2694" s="87"/>
      <c r="J2694" s="87"/>
      <c r="M2694" s="87"/>
      <c r="N2694" s="87"/>
      <c r="O2694" s="87"/>
    </row>
    <row r="2695" spans="3:15" x14ac:dyDescent="0.25">
      <c r="C2695" s="87"/>
      <c r="D2695" s="87"/>
      <c r="E2695" s="87"/>
      <c r="F2695" s="87"/>
      <c r="J2695" s="87"/>
      <c r="M2695" s="87"/>
      <c r="N2695" s="87"/>
      <c r="O2695" s="87"/>
    </row>
    <row r="2696" spans="3:15" x14ac:dyDescent="0.25">
      <c r="C2696" s="87"/>
      <c r="D2696" s="87"/>
      <c r="E2696" s="87"/>
      <c r="F2696" s="87"/>
      <c r="J2696" s="87"/>
      <c r="M2696" s="87"/>
      <c r="N2696" s="87"/>
      <c r="O2696" s="87"/>
    </row>
    <row r="2697" spans="3:15" x14ac:dyDescent="0.25">
      <c r="C2697" s="87"/>
      <c r="D2697" s="87"/>
      <c r="E2697" s="87"/>
      <c r="F2697" s="87"/>
      <c r="J2697" s="87"/>
      <c r="M2697" s="87"/>
      <c r="N2697" s="87"/>
      <c r="O2697" s="87"/>
    </row>
    <row r="2698" spans="3:15" x14ac:dyDescent="0.25">
      <c r="C2698" s="87"/>
      <c r="D2698" s="87"/>
      <c r="E2698" s="87"/>
      <c r="F2698" s="87"/>
      <c r="J2698" s="87"/>
      <c r="M2698" s="87"/>
      <c r="N2698" s="87"/>
      <c r="O2698" s="87"/>
    </row>
    <row r="2699" spans="3:15" x14ac:dyDescent="0.25">
      <c r="C2699" s="87"/>
      <c r="D2699" s="87"/>
      <c r="E2699" s="87"/>
      <c r="F2699" s="87"/>
      <c r="J2699" s="87"/>
      <c r="M2699" s="87"/>
      <c r="N2699" s="87"/>
      <c r="O2699" s="87"/>
    </row>
    <row r="2700" spans="3:15" x14ac:dyDescent="0.25">
      <c r="C2700" s="87"/>
      <c r="D2700" s="87"/>
      <c r="E2700" s="87"/>
      <c r="F2700" s="87"/>
      <c r="J2700" s="87"/>
      <c r="M2700" s="87"/>
      <c r="N2700" s="87"/>
      <c r="O2700" s="87"/>
    </row>
    <row r="2701" spans="3:15" x14ac:dyDescent="0.25">
      <c r="C2701" s="87"/>
      <c r="D2701" s="87"/>
      <c r="E2701" s="87"/>
      <c r="F2701" s="87"/>
      <c r="J2701" s="87"/>
      <c r="M2701" s="87"/>
      <c r="N2701" s="87"/>
      <c r="O2701" s="87"/>
    </row>
    <row r="2702" spans="3:15" x14ac:dyDescent="0.25">
      <c r="C2702" s="87"/>
      <c r="D2702" s="87"/>
      <c r="E2702" s="87"/>
      <c r="F2702" s="87"/>
      <c r="J2702" s="87"/>
      <c r="M2702" s="87"/>
      <c r="N2702" s="87"/>
      <c r="O2702" s="87"/>
    </row>
    <row r="2703" spans="3:15" x14ac:dyDescent="0.25">
      <c r="C2703" s="87"/>
      <c r="D2703" s="87"/>
      <c r="E2703" s="87"/>
      <c r="F2703" s="87"/>
      <c r="J2703" s="87"/>
      <c r="M2703" s="87"/>
      <c r="N2703" s="87"/>
      <c r="O2703" s="87"/>
    </row>
    <row r="2704" spans="3:15" x14ac:dyDescent="0.25">
      <c r="C2704" s="87"/>
      <c r="D2704" s="87"/>
      <c r="E2704" s="87"/>
      <c r="F2704" s="87"/>
      <c r="J2704" s="87"/>
      <c r="M2704" s="87"/>
      <c r="N2704" s="87"/>
      <c r="O2704" s="87"/>
    </row>
    <row r="2705" spans="3:15" x14ac:dyDescent="0.25">
      <c r="C2705" s="87"/>
      <c r="D2705" s="87"/>
      <c r="E2705" s="87"/>
      <c r="F2705" s="87"/>
      <c r="J2705" s="87"/>
      <c r="M2705" s="87"/>
      <c r="N2705" s="87"/>
      <c r="O2705" s="87"/>
    </row>
    <row r="2706" spans="3:15" x14ac:dyDescent="0.25">
      <c r="C2706" s="87"/>
      <c r="D2706" s="87"/>
      <c r="E2706" s="87"/>
      <c r="F2706" s="87"/>
      <c r="J2706" s="87"/>
      <c r="M2706" s="87"/>
      <c r="N2706" s="87"/>
      <c r="O2706" s="87"/>
    </row>
    <row r="2707" spans="3:15" x14ac:dyDescent="0.25">
      <c r="C2707" s="87"/>
      <c r="D2707" s="87"/>
      <c r="E2707" s="87"/>
      <c r="F2707" s="87"/>
      <c r="J2707" s="87"/>
      <c r="M2707" s="87"/>
      <c r="N2707" s="87"/>
      <c r="O2707" s="87"/>
    </row>
    <row r="2708" spans="3:15" x14ac:dyDescent="0.25">
      <c r="C2708" s="87"/>
      <c r="D2708" s="87"/>
      <c r="E2708" s="87"/>
      <c r="F2708" s="87"/>
      <c r="J2708" s="87"/>
      <c r="M2708" s="87"/>
      <c r="N2708" s="87"/>
      <c r="O2708" s="87"/>
    </row>
    <row r="2709" spans="3:15" x14ac:dyDescent="0.25">
      <c r="C2709" s="87"/>
      <c r="D2709" s="87"/>
      <c r="E2709" s="87"/>
      <c r="F2709" s="87"/>
      <c r="J2709" s="87"/>
      <c r="M2709" s="87"/>
      <c r="N2709" s="87"/>
      <c r="O2709" s="87"/>
    </row>
    <row r="2710" spans="3:15" x14ac:dyDescent="0.25">
      <c r="C2710" s="87"/>
      <c r="D2710" s="87"/>
      <c r="E2710" s="87"/>
      <c r="F2710" s="87"/>
      <c r="J2710" s="87"/>
      <c r="M2710" s="87"/>
      <c r="N2710" s="87"/>
      <c r="O2710" s="87"/>
    </row>
    <row r="2711" spans="3:15" x14ac:dyDescent="0.25">
      <c r="C2711" s="87"/>
      <c r="D2711" s="87"/>
      <c r="E2711" s="87"/>
      <c r="F2711" s="87"/>
      <c r="J2711" s="87"/>
      <c r="M2711" s="87"/>
      <c r="N2711" s="87"/>
      <c r="O2711" s="87"/>
    </row>
    <row r="2712" spans="3:15" x14ac:dyDescent="0.25">
      <c r="C2712" s="87"/>
      <c r="D2712" s="87"/>
      <c r="E2712" s="87"/>
      <c r="F2712" s="87"/>
      <c r="J2712" s="87"/>
      <c r="M2712" s="87"/>
      <c r="N2712" s="87"/>
      <c r="O2712" s="87"/>
    </row>
    <row r="2713" spans="3:15" x14ac:dyDescent="0.25">
      <c r="C2713" s="87"/>
      <c r="D2713" s="87"/>
      <c r="E2713" s="87"/>
      <c r="F2713" s="87"/>
      <c r="J2713" s="87"/>
      <c r="M2713" s="87"/>
      <c r="N2713" s="87"/>
      <c r="O2713" s="87"/>
    </row>
    <row r="2714" spans="3:15" x14ac:dyDescent="0.25">
      <c r="C2714" s="87"/>
      <c r="D2714" s="87"/>
      <c r="E2714" s="87"/>
      <c r="F2714" s="87"/>
      <c r="J2714" s="87"/>
      <c r="M2714" s="87"/>
      <c r="N2714" s="87"/>
      <c r="O2714" s="87"/>
    </row>
    <row r="2715" spans="3:15" x14ac:dyDescent="0.25">
      <c r="C2715" s="87"/>
      <c r="D2715" s="87"/>
      <c r="E2715" s="87"/>
      <c r="F2715" s="87"/>
      <c r="J2715" s="87"/>
      <c r="M2715" s="87"/>
      <c r="N2715" s="87"/>
      <c r="O2715" s="87"/>
    </row>
    <row r="2716" spans="3:15" x14ac:dyDescent="0.25">
      <c r="C2716" s="87"/>
      <c r="D2716" s="87"/>
      <c r="E2716" s="87"/>
      <c r="F2716" s="87"/>
      <c r="J2716" s="87"/>
      <c r="M2716" s="87"/>
      <c r="N2716" s="87"/>
      <c r="O2716" s="87"/>
    </row>
    <row r="2717" spans="3:15" x14ac:dyDescent="0.25">
      <c r="C2717" s="87"/>
      <c r="D2717" s="87"/>
      <c r="E2717" s="87"/>
      <c r="F2717" s="87"/>
      <c r="J2717" s="87"/>
      <c r="M2717" s="87"/>
      <c r="N2717" s="87"/>
      <c r="O2717" s="87"/>
    </row>
    <row r="2718" spans="3:15" x14ac:dyDescent="0.25">
      <c r="C2718" s="87"/>
      <c r="D2718" s="87"/>
      <c r="E2718" s="87"/>
      <c r="F2718" s="87"/>
      <c r="J2718" s="87"/>
      <c r="M2718" s="87"/>
      <c r="N2718" s="87"/>
      <c r="O2718" s="87"/>
    </row>
    <row r="2719" spans="3:15" x14ac:dyDescent="0.25">
      <c r="C2719" s="87"/>
      <c r="D2719" s="87"/>
      <c r="E2719" s="87"/>
      <c r="F2719" s="87"/>
      <c r="J2719" s="87"/>
      <c r="M2719" s="87"/>
      <c r="N2719" s="87"/>
      <c r="O2719" s="87"/>
    </row>
    <row r="2720" spans="3:15" x14ac:dyDescent="0.25">
      <c r="C2720" s="87"/>
      <c r="D2720" s="87"/>
      <c r="E2720" s="87"/>
      <c r="F2720" s="87"/>
      <c r="J2720" s="87"/>
      <c r="M2720" s="87"/>
      <c r="N2720" s="87"/>
      <c r="O2720" s="87"/>
    </row>
    <row r="2721" spans="3:15" x14ac:dyDescent="0.25">
      <c r="C2721" s="87"/>
      <c r="D2721" s="87"/>
      <c r="E2721" s="87"/>
      <c r="F2721" s="87"/>
      <c r="J2721" s="87"/>
      <c r="M2721" s="87"/>
      <c r="N2721" s="87"/>
      <c r="O2721" s="87"/>
    </row>
    <row r="2722" spans="3:15" x14ac:dyDescent="0.25">
      <c r="C2722" s="87"/>
      <c r="D2722" s="87"/>
      <c r="E2722" s="87"/>
      <c r="F2722" s="87"/>
      <c r="J2722" s="87"/>
      <c r="M2722" s="87"/>
      <c r="N2722" s="87"/>
      <c r="O2722" s="87"/>
    </row>
    <row r="2723" spans="3:15" x14ac:dyDescent="0.25">
      <c r="C2723" s="87"/>
      <c r="D2723" s="87"/>
      <c r="E2723" s="87"/>
      <c r="F2723" s="87"/>
      <c r="J2723" s="87"/>
      <c r="M2723" s="87"/>
      <c r="N2723" s="87"/>
      <c r="O2723" s="87"/>
    </row>
    <row r="2724" spans="3:15" x14ac:dyDescent="0.25">
      <c r="C2724" s="87"/>
      <c r="D2724" s="87"/>
      <c r="E2724" s="87"/>
      <c r="F2724" s="87"/>
      <c r="J2724" s="87"/>
      <c r="M2724" s="87"/>
      <c r="N2724" s="87"/>
      <c r="O2724" s="87"/>
    </row>
    <row r="2725" spans="3:15" x14ac:dyDescent="0.25">
      <c r="C2725" s="87"/>
      <c r="D2725" s="87"/>
      <c r="E2725" s="87"/>
      <c r="F2725" s="87"/>
      <c r="J2725" s="87"/>
      <c r="M2725" s="87"/>
      <c r="N2725" s="87"/>
      <c r="O2725" s="87"/>
    </row>
    <row r="2726" spans="3:15" x14ac:dyDescent="0.25">
      <c r="C2726" s="87"/>
      <c r="D2726" s="87"/>
      <c r="E2726" s="87"/>
      <c r="F2726" s="87"/>
      <c r="J2726" s="87"/>
      <c r="M2726" s="87"/>
      <c r="N2726" s="87"/>
      <c r="O2726" s="87"/>
    </row>
    <row r="2727" spans="3:15" x14ac:dyDescent="0.25">
      <c r="C2727" s="87"/>
      <c r="D2727" s="87"/>
      <c r="E2727" s="87"/>
      <c r="F2727" s="87"/>
      <c r="J2727" s="87"/>
      <c r="M2727" s="87"/>
      <c r="N2727" s="87"/>
      <c r="O2727" s="87"/>
    </row>
    <row r="2728" spans="3:15" x14ac:dyDescent="0.25">
      <c r="C2728" s="87"/>
      <c r="D2728" s="87"/>
      <c r="E2728" s="87"/>
      <c r="F2728" s="87"/>
      <c r="J2728" s="87"/>
      <c r="M2728" s="87"/>
      <c r="N2728" s="87"/>
      <c r="O2728" s="87"/>
    </row>
    <row r="2729" spans="3:15" x14ac:dyDescent="0.25">
      <c r="C2729" s="87"/>
      <c r="D2729" s="87"/>
      <c r="E2729" s="87"/>
      <c r="F2729" s="87"/>
      <c r="J2729" s="87"/>
      <c r="M2729" s="87"/>
      <c r="N2729" s="87"/>
      <c r="O2729" s="87"/>
    </row>
    <row r="2730" spans="3:15" x14ac:dyDescent="0.25">
      <c r="C2730" s="87"/>
      <c r="D2730" s="87"/>
      <c r="E2730" s="87"/>
      <c r="F2730" s="87"/>
      <c r="J2730" s="87"/>
      <c r="M2730" s="87"/>
      <c r="N2730" s="87"/>
      <c r="O2730" s="87"/>
    </row>
    <row r="2731" spans="3:15" x14ac:dyDescent="0.25">
      <c r="C2731" s="87"/>
      <c r="D2731" s="87"/>
      <c r="E2731" s="87"/>
      <c r="F2731" s="87"/>
      <c r="J2731" s="87"/>
      <c r="M2731" s="87"/>
      <c r="N2731" s="87"/>
      <c r="O2731" s="87"/>
    </row>
    <row r="2732" spans="3:15" x14ac:dyDescent="0.25">
      <c r="C2732" s="87"/>
      <c r="D2732" s="87"/>
      <c r="E2732" s="87"/>
      <c r="F2732" s="87"/>
      <c r="J2732" s="87"/>
      <c r="M2732" s="87"/>
      <c r="N2732" s="87"/>
      <c r="O2732" s="87"/>
    </row>
    <row r="2733" spans="3:15" x14ac:dyDescent="0.25">
      <c r="C2733" s="87"/>
      <c r="D2733" s="87"/>
      <c r="E2733" s="87"/>
      <c r="F2733" s="87"/>
      <c r="J2733" s="87"/>
      <c r="M2733" s="87"/>
      <c r="N2733" s="87"/>
      <c r="O2733" s="87"/>
    </row>
    <row r="2734" spans="3:15" x14ac:dyDescent="0.25">
      <c r="C2734" s="87"/>
      <c r="D2734" s="87"/>
      <c r="E2734" s="87"/>
      <c r="F2734" s="87"/>
      <c r="J2734" s="87"/>
      <c r="M2734" s="87"/>
      <c r="N2734" s="87"/>
      <c r="O2734" s="87"/>
    </row>
    <row r="2735" spans="3:15" x14ac:dyDescent="0.25">
      <c r="C2735" s="87"/>
      <c r="D2735" s="87"/>
      <c r="E2735" s="87"/>
      <c r="F2735" s="87"/>
      <c r="J2735" s="87"/>
      <c r="M2735" s="87"/>
      <c r="N2735" s="87"/>
      <c r="O2735" s="87"/>
    </row>
    <row r="2736" spans="3:15" x14ac:dyDescent="0.25">
      <c r="C2736" s="87"/>
      <c r="D2736" s="87"/>
      <c r="E2736" s="87"/>
      <c r="F2736" s="87"/>
      <c r="J2736" s="87"/>
      <c r="M2736" s="87"/>
      <c r="N2736" s="87"/>
      <c r="O2736" s="87"/>
    </row>
    <row r="2737" spans="3:15" x14ac:dyDescent="0.25">
      <c r="C2737" s="87"/>
      <c r="D2737" s="87"/>
      <c r="E2737" s="87"/>
      <c r="F2737" s="87"/>
      <c r="J2737" s="87"/>
      <c r="M2737" s="87"/>
      <c r="N2737" s="87"/>
      <c r="O2737" s="87"/>
    </row>
    <row r="2738" spans="3:15" x14ac:dyDescent="0.25">
      <c r="C2738" s="87"/>
      <c r="D2738" s="87"/>
      <c r="E2738" s="87"/>
      <c r="F2738" s="87"/>
      <c r="J2738" s="87"/>
      <c r="M2738" s="87"/>
      <c r="N2738" s="87"/>
      <c r="O2738" s="87"/>
    </row>
    <row r="2739" spans="3:15" x14ac:dyDescent="0.25">
      <c r="C2739" s="87"/>
      <c r="D2739" s="87"/>
      <c r="E2739" s="87"/>
      <c r="F2739" s="87"/>
      <c r="J2739" s="87"/>
      <c r="M2739" s="87"/>
      <c r="N2739" s="87"/>
      <c r="O2739" s="87"/>
    </row>
    <row r="2740" spans="3:15" x14ac:dyDescent="0.25">
      <c r="C2740" s="87"/>
      <c r="D2740" s="87"/>
      <c r="E2740" s="87"/>
      <c r="F2740" s="87"/>
      <c r="J2740" s="87"/>
      <c r="M2740" s="87"/>
      <c r="N2740" s="87"/>
      <c r="O2740" s="87"/>
    </row>
    <row r="2741" spans="3:15" x14ac:dyDescent="0.25">
      <c r="C2741" s="87"/>
      <c r="D2741" s="87"/>
      <c r="E2741" s="87"/>
      <c r="F2741" s="87"/>
      <c r="J2741" s="87"/>
      <c r="M2741" s="87"/>
      <c r="N2741" s="87"/>
      <c r="O2741" s="87"/>
    </row>
    <row r="2742" spans="3:15" x14ac:dyDescent="0.25">
      <c r="C2742" s="87"/>
      <c r="D2742" s="87"/>
      <c r="E2742" s="87"/>
      <c r="F2742" s="87"/>
      <c r="J2742" s="87"/>
      <c r="M2742" s="87"/>
      <c r="N2742" s="87"/>
      <c r="O2742" s="87"/>
    </row>
    <row r="2743" spans="3:15" x14ac:dyDescent="0.25">
      <c r="C2743" s="87"/>
      <c r="D2743" s="87"/>
      <c r="E2743" s="87"/>
      <c r="F2743" s="87"/>
      <c r="J2743" s="87"/>
      <c r="M2743" s="87"/>
      <c r="N2743" s="87"/>
      <c r="O2743" s="87"/>
    </row>
    <row r="2744" spans="3:15" x14ac:dyDescent="0.25">
      <c r="C2744" s="87"/>
      <c r="D2744" s="87"/>
      <c r="E2744" s="87"/>
      <c r="F2744" s="87"/>
      <c r="J2744" s="87"/>
      <c r="M2744" s="87"/>
      <c r="N2744" s="87"/>
      <c r="O2744" s="87"/>
    </row>
    <row r="2745" spans="3:15" x14ac:dyDescent="0.25">
      <c r="C2745" s="87"/>
      <c r="D2745" s="87"/>
      <c r="E2745" s="87"/>
      <c r="F2745" s="87"/>
      <c r="J2745" s="87"/>
      <c r="M2745" s="87"/>
      <c r="N2745" s="87"/>
      <c r="O2745" s="87"/>
    </row>
    <row r="2746" spans="3:15" x14ac:dyDescent="0.25">
      <c r="C2746" s="87"/>
      <c r="D2746" s="87"/>
      <c r="E2746" s="87"/>
      <c r="F2746" s="87"/>
      <c r="J2746" s="87"/>
      <c r="M2746" s="87"/>
      <c r="N2746" s="87"/>
      <c r="O2746" s="87"/>
    </row>
    <row r="2747" spans="3:15" x14ac:dyDescent="0.25">
      <c r="C2747" s="87"/>
      <c r="D2747" s="87"/>
      <c r="E2747" s="87"/>
      <c r="F2747" s="87"/>
      <c r="J2747" s="87"/>
      <c r="M2747" s="87"/>
      <c r="N2747" s="87"/>
      <c r="O2747" s="87"/>
    </row>
    <row r="2748" spans="3:15" x14ac:dyDescent="0.25">
      <c r="C2748" s="87"/>
      <c r="D2748" s="87"/>
      <c r="E2748" s="87"/>
      <c r="F2748" s="87"/>
      <c r="J2748" s="87"/>
      <c r="M2748" s="87"/>
      <c r="N2748" s="87"/>
      <c r="O2748" s="87"/>
    </row>
    <row r="2749" spans="3:15" x14ac:dyDescent="0.25">
      <c r="C2749" s="87"/>
      <c r="D2749" s="87"/>
      <c r="E2749" s="87"/>
      <c r="F2749" s="87"/>
      <c r="J2749" s="87"/>
      <c r="M2749" s="87"/>
      <c r="N2749" s="87"/>
      <c r="O2749" s="87"/>
    </row>
    <row r="2750" spans="3:15" x14ac:dyDescent="0.25">
      <c r="C2750" s="87"/>
      <c r="D2750" s="87"/>
      <c r="E2750" s="87"/>
      <c r="F2750" s="87"/>
      <c r="J2750" s="87"/>
      <c r="M2750" s="87"/>
      <c r="N2750" s="87"/>
      <c r="O2750" s="87"/>
    </row>
    <row r="2751" spans="3:15" x14ac:dyDescent="0.25">
      <c r="C2751" s="87"/>
      <c r="D2751" s="87"/>
      <c r="E2751" s="87"/>
      <c r="F2751" s="87"/>
      <c r="J2751" s="87"/>
      <c r="M2751" s="87"/>
      <c r="N2751" s="87"/>
      <c r="O2751" s="87"/>
    </row>
    <row r="2752" spans="3:15" x14ac:dyDescent="0.25">
      <c r="C2752" s="87"/>
      <c r="D2752" s="87"/>
      <c r="E2752" s="87"/>
      <c r="F2752" s="87"/>
      <c r="J2752" s="87"/>
      <c r="M2752" s="87"/>
      <c r="N2752" s="87"/>
      <c r="O2752" s="87"/>
    </row>
    <row r="2753" spans="3:15" x14ac:dyDescent="0.25">
      <c r="C2753" s="87"/>
      <c r="D2753" s="87"/>
      <c r="E2753" s="87"/>
      <c r="F2753" s="87"/>
      <c r="J2753" s="87"/>
      <c r="M2753" s="87"/>
      <c r="N2753" s="87"/>
      <c r="O2753" s="87"/>
    </row>
    <row r="2754" spans="3:15" x14ac:dyDescent="0.25">
      <c r="C2754" s="87"/>
      <c r="D2754" s="87"/>
      <c r="E2754" s="87"/>
      <c r="F2754" s="87"/>
      <c r="J2754" s="87"/>
      <c r="M2754" s="87"/>
      <c r="N2754" s="87"/>
      <c r="O2754" s="87"/>
    </row>
    <row r="2755" spans="3:15" x14ac:dyDescent="0.25">
      <c r="C2755" s="87"/>
      <c r="D2755" s="87"/>
      <c r="E2755" s="87"/>
      <c r="F2755" s="87"/>
      <c r="J2755" s="87"/>
      <c r="M2755" s="87"/>
      <c r="N2755" s="87"/>
      <c r="O2755" s="87"/>
    </row>
    <row r="2756" spans="3:15" x14ac:dyDescent="0.25">
      <c r="C2756" s="87"/>
      <c r="D2756" s="87"/>
      <c r="E2756" s="87"/>
      <c r="F2756" s="87"/>
      <c r="J2756" s="87"/>
      <c r="M2756" s="87"/>
      <c r="N2756" s="87"/>
      <c r="O2756" s="87"/>
    </row>
    <row r="2757" spans="3:15" x14ac:dyDescent="0.25">
      <c r="C2757" s="87"/>
      <c r="D2757" s="87"/>
      <c r="E2757" s="87"/>
      <c r="F2757" s="87"/>
      <c r="J2757" s="87"/>
      <c r="M2757" s="87"/>
      <c r="N2757" s="87"/>
      <c r="O2757" s="87"/>
    </row>
    <row r="2758" spans="3:15" x14ac:dyDescent="0.25">
      <c r="C2758" s="87"/>
      <c r="D2758" s="87"/>
      <c r="E2758" s="87"/>
      <c r="F2758" s="87"/>
      <c r="J2758" s="87"/>
      <c r="M2758" s="87"/>
      <c r="N2758" s="87"/>
      <c r="O2758" s="87"/>
    </row>
    <row r="2759" spans="3:15" x14ac:dyDescent="0.25">
      <c r="C2759" s="87"/>
      <c r="D2759" s="87"/>
      <c r="E2759" s="87"/>
      <c r="F2759" s="87"/>
      <c r="J2759" s="87"/>
      <c r="M2759" s="87"/>
      <c r="N2759" s="87"/>
      <c r="O2759" s="87"/>
    </row>
    <row r="2760" spans="3:15" x14ac:dyDescent="0.25">
      <c r="C2760" s="87"/>
      <c r="D2760" s="87"/>
      <c r="E2760" s="87"/>
      <c r="F2760" s="87"/>
      <c r="J2760" s="87"/>
      <c r="M2760" s="87"/>
      <c r="N2760" s="87"/>
      <c r="O2760" s="87"/>
    </row>
    <row r="2761" spans="3:15" x14ac:dyDescent="0.25">
      <c r="C2761" s="87"/>
      <c r="D2761" s="87"/>
      <c r="E2761" s="87"/>
      <c r="F2761" s="87"/>
      <c r="J2761" s="87"/>
      <c r="M2761" s="87"/>
      <c r="N2761" s="87"/>
      <c r="O2761" s="87"/>
    </row>
    <row r="2762" spans="3:15" x14ac:dyDescent="0.25">
      <c r="C2762" s="87"/>
      <c r="D2762" s="87"/>
      <c r="E2762" s="87"/>
      <c r="F2762" s="87"/>
      <c r="J2762" s="87"/>
      <c r="M2762" s="87"/>
      <c r="N2762" s="87"/>
      <c r="O2762" s="87"/>
    </row>
    <row r="2763" spans="3:15" x14ac:dyDescent="0.25">
      <c r="C2763" s="87"/>
      <c r="D2763" s="87"/>
      <c r="E2763" s="87"/>
      <c r="F2763" s="87"/>
      <c r="J2763" s="87"/>
      <c r="M2763" s="87"/>
      <c r="N2763" s="87"/>
      <c r="O2763" s="87"/>
    </row>
    <row r="2764" spans="3:15" x14ac:dyDescent="0.25">
      <c r="C2764" s="87"/>
      <c r="D2764" s="87"/>
      <c r="E2764" s="87"/>
      <c r="F2764" s="87"/>
      <c r="J2764" s="87"/>
      <c r="M2764" s="87"/>
      <c r="N2764" s="87"/>
      <c r="O2764" s="87"/>
    </row>
    <row r="2765" spans="3:15" x14ac:dyDescent="0.25">
      <c r="C2765" s="87"/>
      <c r="D2765" s="87"/>
      <c r="E2765" s="87"/>
      <c r="F2765" s="87"/>
      <c r="J2765" s="87"/>
      <c r="M2765" s="87"/>
      <c r="N2765" s="87"/>
      <c r="O2765" s="87"/>
    </row>
    <row r="2766" spans="3:15" x14ac:dyDescent="0.25">
      <c r="C2766" s="87"/>
      <c r="D2766" s="87"/>
      <c r="E2766" s="87"/>
      <c r="F2766" s="87"/>
      <c r="J2766" s="87"/>
      <c r="M2766" s="87"/>
      <c r="N2766" s="87"/>
      <c r="O2766" s="87"/>
    </row>
    <row r="2767" spans="3:15" x14ac:dyDescent="0.25">
      <c r="C2767" s="87"/>
      <c r="D2767" s="87"/>
      <c r="E2767" s="87"/>
      <c r="F2767" s="87"/>
      <c r="J2767" s="87"/>
      <c r="M2767" s="87"/>
      <c r="N2767" s="87"/>
      <c r="O2767" s="87"/>
    </row>
    <row r="2768" spans="3:15" x14ac:dyDescent="0.25">
      <c r="C2768" s="87"/>
      <c r="D2768" s="87"/>
      <c r="E2768" s="87"/>
      <c r="F2768" s="87"/>
      <c r="J2768" s="87"/>
      <c r="M2768" s="87"/>
      <c r="N2768" s="87"/>
      <c r="O2768" s="87"/>
    </row>
    <row r="2769" spans="3:15" x14ac:dyDescent="0.25">
      <c r="C2769" s="87"/>
      <c r="D2769" s="87"/>
      <c r="E2769" s="87"/>
      <c r="F2769" s="87"/>
      <c r="J2769" s="87"/>
      <c r="M2769" s="87"/>
      <c r="N2769" s="87"/>
      <c r="O2769" s="87"/>
    </row>
    <row r="2770" spans="3:15" x14ac:dyDescent="0.25">
      <c r="C2770" s="87"/>
      <c r="D2770" s="87"/>
      <c r="E2770" s="87"/>
      <c r="F2770" s="87"/>
      <c r="J2770" s="87"/>
      <c r="M2770" s="87"/>
      <c r="N2770" s="87"/>
      <c r="O2770" s="87"/>
    </row>
    <row r="2771" spans="3:15" x14ac:dyDescent="0.25">
      <c r="C2771" s="87"/>
      <c r="D2771" s="87"/>
      <c r="E2771" s="87"/>
      <c r="F2771" s="87"/>
      <c r="J2771" s="87"/>
      <c r="M2771" s="87"/>
      <c r="N2771" s="87"/>
      <c r="O2771" s="87"/>
    </row>
    <row r="2772" spans="3:15" x14ac:dyDescent="0.25">
      <c r="C2772" s="87"/>
      <c r="D2772" s="87"/>
      <c r="E2772" s="87"/>
      <c r="F2772" s="87"/>
      <c r="J2772" s="87"/>
      <c r="M2772" s="87"/>
      <c r="N2772" s="87"/>
      <c r="O2772" s="87"/>
    </row>
    <row r="2773" spans="3:15" x14ac:dyDescent="0.25">
      <c r="C2773" s="87"/>
      <c r="D2773" s="87"/>
      <c r="E2773" s="87"/>
      <c r="F2773" s="87"/>
      <c r="J2773" s="87"/>
      <c r="M2773" s="87"/>
      <c r="N2773" s="87"/>
      <c r="O2773" s="87"/>
    </row>
    <row r="2774" spans="3:15" x14ac:dyDescent="0.25">
      <c r="C2774" s="87"/>
      <c r="D2774" s="87"/>
      <c r="E2774" s="87"/>
      <c r="F2774" s="87"/>
      <c r="J2774" s="87"/>
      <c r="M2774" s="87"/>
      <c r="N2774" s="87"/>
      <c r="O2774" s="87"/>
    </row>
    <row r="2775" spans="3:15" x14ac:dyDescent="0.25">
      <c r="C2775" s="87"/>
      <c r="D2775" s="87"/>
      <c r="E2775" s="87"/>
      <c r="F2775" s="87"/>
      <c r="J2775" s="87"/>
      <c r="M2775" s="87"/>
      <c r="N2775" s="87"/>
      <c r="O2775" s="87"/>
    </row>
    <row r="2776" spans="3:15" x14ac:dyDescent="0.25">
      <c r="C2776" s="87"/>
      <c r="D2776" s="87"/>
      <c r="E2776" s="87"/>
      <c r="F2776" s="87"/>
      <c r="J2776" s="87"/>
      <c r="M2776" s="87"/>
      <c r="N2776" s="87"/>
      <c r="O2776" s="87"/>
    </row>
    <row r="2777" spans="3:15" x14ac:dyDescent="0.25">
      <c r="C2777" s="87"/>
      <c r="D2777" s="87"/>
      <c r="E2777" s="87"/>
      <c r="F2777" s="87"/>
      <c r="J2777" s="87"/>
      <c r="M2777" s="87"/>
      <c r="N2777" s="87"/>
      <c r="O2777" s="87"/>
    </row>
    <row r="2778" spans="3:15" x14ac:dyDescent="0.25">
      <c r="C2778" s="87"/>
      <c r="D2778" s="87"/>
      <c r="E2778" s="87"/>
      <c r="F2778" s="87"/>
      <c r="J2778" s="87"/>
      <c r="M2778" s="87"/>
      <c r="N2778" s="87"/>
      <c r="O2778" s="87"/>
    </row>
    <row r="2779" spans="3:15" x14ac:dyDescent="0.25">
      <c r="C2779" s="87"/>
      <c r="D2779" s="87"/>
      <c r="E2779" s="87"/>
      <c r="F2779" s="87"/>
      <c r="J2779" s="87"/>
      <c r="M2779" s="87"/>
      <c r="N2779" s="87"/>
      <c r="O2779" s="87"/>
    </row>
    <row r="2780" spans="3:15" x14ac:dyDescent="0.25">
      <c r="C2780" s="87"/>
      <c r="D2780" s="87"/>
      <c r="E2780" s="87"/>
      <c r="F2780" s="87"/>
      <c r="J2780" s="87"/>
      <c r="M2780" s="87"/>
      <c r="N2780" s="87"/>
      <c r="O2780" s="87"/>
    </row>
    <row r="2781" spans="3:15" x14ac:dyDescent="0.25">
      <c r="C2781" s="87"/>
      <c r="D2781" s="87"/>
      <c r="E2781" s="87"/>
      <c r="F2781" s="87"/>
      <c r="J2781" s="87"/>
      <c r="M2781" s="87"/>
      <c r="N2781" s="87"/>
      <c r="O2781" s="87"/>
    </row>
    <row r="2782" spans="3:15" x14ac:dyDescent="0.25">
      <c r="C2782" s="87"/>
      <c r="D2782" s="87"/>
      <c r="E2782" s="87"/>
      <c r="F2782" s="87"/>
      <c r="J2782" s="87"/>
      <c r="M2782" s="87"/>
      <c r="N2782" s="87"/>
      <c r="O2782" s="87"/>
    </row>
    <row r="2783" spans="3:15" x14ac:dyDescent="0.25">
      <c r="C2783" s="87"/>
      <c r="D2783" s="87"/>
      <c r="E2783" s="87"/>
      <c r="F2783" s="87"/>
      <c r="J2783" s="87"/>
      <c r="M2783" s="87"/>
      <c r="N2783" s="87"/>
      <c r="O2783" s="87"/>
    </row>
    <row r="2784" spans="3:15" x14ac:dyDescent="0.25">
      <c r="C2784" s="87"/>
      <c r="D2784" s="87"/>
      <c r="E2784" s="87"/>
      <c r="F2784" s="87"/>
      <c r="J2784" s="87"/>
      <c r="M2784" s="87"/>
      <c r="N2784" s="87"/>
      <c r="O2784" s="87"/>
    </row>
    <row r="2785" spans="3:15" x14ac:dyDescent="0.25">
      <c r="C2785" s="87"/>
      <c r="D2785" s="87"/>
      <c r="E2785" s="87"/>
      <c r="F2785" s="87"/>
      <c r="J2785" s="87"/>
      <c r="M2785" s="87"/>
      <c r="N2785" s="87"/>
      <c r="O2785" s="87"/>
    </row>
    <row r="2786" spans="3:15" x14ac:dyDescent="0.25">
      <c r="C2786" s="87"/>
      <c r="D2786" s="87"/>
      <c r="E2786" s="87"/>
      <c r="F2786" s="87"/>
      <c r="J2786" s="87"/>
      <c r="M2786" s="87"/>
      <c r="N2786" s="87"/>
      <c r="O2786" s="87"/>
    </row>
    <row r="2787" spans="3:15" x14ac:dyDescent="0.25">
      <c r="C2787" s="87"/>
      <c r="D2787" s="87"/>
      <c r="E2787" s="87"/>
      <c r="F2787" s="87"/>
      <c r="J2787" s="87"/>
      <c r="M2787" s="87"/>
      <c r="N2787" s="87"/>
      <c r="O2787" s="87"/>
    </row>
    <row r="2788" spans="3:15" x14ac:dyDescent="0.25">
      <c r="C2788" s="87"/>
      <c r="D2788" s="87"/>
      <c r="E2788" s="87"/>
      <c r="F2788" s="87"/>
      <c r="J2788" s="87"/>
      <c r="M2788" s="87"/>
      <c r="N2788" s="87"/>
      <c r="O2788" s="87"/>
    </row>
    <row r="2789" spans="3:15" x14ac:dyDescent="0.25">
      <c r="C2789" s="87"/>
      <c r="D2789" s="87"/>
      <c r="E2789" s="87"/>
      <c r="F2789" s="87"/>
      <c r="J2789" s="87"/>
      <c r="M2789" s="87"/>
      <c r="N2789" s="87"/>
      <c r="O2789" s="87"/>
    </row>
    <row r="2790" spans="3:15" x14ac:dyDescent="0.25">
      <c r="C2790" s="87"/>
      <c r="D2790" s="87"/>
      <c r="E2790" s="87"/>
      <c r="F2790" s="87"/>
      <c r="J2790" s="87"/>
      <c r="M2790" s="87"/>
      <c r="N2790" s="87"/>
      <c r="O2790" s="87"/>
    </row>
    <row r="2791" spans="3:15" x14ac:dyDescent="0.25">
      <c r="C2791" s="87"/>
      <c r="D2791" s="87"/>
      <c r="E2791" s="87"/>
      <c r="F2791" s="87"/>
      <c r="J2791" s="87"/>
      <c r="M2791" s="87"/>
      <c r="N2791" s="87"/>
      <c r="O2791" s="87"/>
    </row>
    <row r="2792" spans="3:15" x14ac:dyDescent="0.25">
      <c r="C2792" s="87"/>
      <c r="D2792" s="87"/>
      <c r="E2792" s="87"/>
      <c r="F2792" s="87"/>
      <c r="J2792" s="87"/>
      <c r="M2792" s="87"/>
      <c r="N2792" s="87"/>
      <c r="O2792" s="87"/>
    </row>
    <row r="2793" spans="3:15" x14ac:dyDescent="0.25">
      <c r="C2793" s="87"/>
      <c r="D2793" s="87"/>
      <c r="E2793" s="87"/>
      <c r="F2793" s="87"/>
      <c r="J2793" s="87"/>
      <c r="M2793" s="87"/>
      <c r="N2793" s="87"/>
      <c r="O2793" s="87"/>
    </row>
    <row r="2794" spans="3:15" x14ac:dyDescent="0.25">
      <c r="C2794" s="87"/>
      <c r="D2794" s="87"/>
      <c r="E2794" s="87"/>
      <c r="F2794" s="87"/>
      <c r="J2794" s="87"/>
      <c r="M2794" s="87"/>
      <c r="N2794" s="87"/>
      <c r="O2794" s="87"/>
    </row>
    <row r="2795" spans="3:15" x14ac:dyDescent="0.25">
      <c r="C2795" s="87"/>
      <c r="D2795" s="87"/>
      <c r="E2795" s="87"/>
      <c r="F2795" s="87"/>
      <c r="J2795" s="87"/>
      <c r="M2795" s="87"/>
      <c r="N2795" s="87"/>
      <c r="O2795" s="87"/>
    </row>
    <row r="2796" spans="3:15" x14ac:dyDescent="0.25">
      <c r="C2796" s="87"/>
      <c r="D2796" s="87"/>
      <c r="E2796" s="87"/>
      <c r="F2796" s="87"/>
      <c r="J2796" s="87"/>
      <c r="M2796" s="87"/>
      <c r="N2796" s="87"/>
      <c r="O2796" s="87"/>
    </row>
    <row r="2797" spans="3:15" x14ac:dyDescent="0.25">
      <c r="C2797" s="87"/>
      <c r="D2797" s="87"/>
      <c r="E2797" s="87"/>
      <c r="F2797" s="87"/>
      <c r="J2797" s="87"/>
      <c r="M2797" s="87"/>
      <c r="N2797" s="87"/>
      <c r="O2797" s="87"/>
    </row>
    <row r="2798" spans="3:15" x14ac:dyDescent="0.25">
      <c r="C2798" s="87"/>
      <c r="D2798" s="87"/>
      <c r="E2798" s="87"/>
      <c r="F2798" s="87"/>
      <c r="J2798" s="87"/>
      <c r="M2798" s="87"/>
      <c r="N2798" s="87"/>
      <c r="O2798" s="87"/>
    </row>
    <row r="2799" spans="3:15" x14ac:dyDescent="0.25">
      <c r="C2799" s="87"/>
      <c r="D2799" s="87"/>
      <c r="E2799" s="87"/>
      <c r="F2799" s="87"/>
      <c r="J2799" s="87"/>
      <c r="M2799" s="87"/>
      <c r="N2799" s="87"/>
      <c r="O2799" s="87"/>
    </row>
    <row r="2800" spans="3:15" x14ac:dyDescent="0.25">
      <c r="C2800" s="87"/>
      <c r="D2800" s="87"/>
      <c r="E2800" s="87"/>
      <c r="F2800" s="87"/>
      <c r="J2800" s="87"/>
      <c r="M2800" s="87"/>
      <c r="N2800" s="87"/>
      <c r="O2800" s="87"/>
    </row>
    <row r="2801" spans="3:15" x14ac:dyDescent="0.25">
      <c r="C2801" s="87"/>
      <c r="D2801" s="87"/>
      <c r="E2801" s="87"/>
      <c r="F2801" s="87"/>
      <c r="J2801" s="87"/>
      <c r="M2801" s="87"/>
      <c r="N2801" s="87"/>
      <c r="O2801" s="87"/>
    </row>
    <row r="2802" spans="3:15" x14ac:dyDescent="0.25">
      <c r="C2802" s="87"/>
      <c r="D2802" s="87"/>
      <c r="E2802" s="87"/>
      <c r="F2802" s="87"/>
      <c r="J2802" s="87"/>
      <c r="M2802" s="87"/>
      <c r="N2802" s="87"/>
      <c r="O2802" s="87"/>
    </row>
    <row r="2803" spans="3:15" x14ac:dyDescent="0.25">
      <c r="C2803" s="87"/>
      <c r="D2803" s="87"/>
      <c r="E2803" s="87"/>
      <c r="F2803" s="87"/>
      <c r="J2803" s="87"/>
      <c r="M2803" s="87"/>
      <c r="N2803" s="87"/>
      <c r="O2803" s="87"/>
    </row>
    <row r="2804" spans="3:15" x14ac:dyDescent="0.25">
      <c r="C2804" s="87"/>
      <c r="D2804" s="87"/>
      <c r="E2804" s="87"/>
      <c r="F2804" s="87"/>
      <c r="J2804" s="87"/>
      <c r="M2804" s="87"/>
      <c r="N2804" s="87"/>
      <c r="O2804" s="87"/>
    </row>
    <row r="2805" spans="3:15" x14ac:dyDescent="0.25">
      <c r="C2805" s="87"/>
      <c r="D2805" s="87"/>
      <c r="E2805" s="87"/>
      <c r="F2805" s="87"/>
      <c r="J2805" s="87"/>
      <c r="M2805" s="87"/>
      <c r="N2805" s="87"/>
      <c r="O2805" s="87"/>
    </row>
    <row r="2806" spans="3:15" x14ac:dyDescent="0.25">
      <c r="C2806" s="87"/>
      <c r="D2806" s="87"/>
      <c r="E2806" s="87"/>
      <c r="F2806" s="87"/>
      <c r="J2806" s="87"/>
      <c r="M2806" s="87"/>
      <c r="N2806" s="87"/>
      <c r="O2806" s="87"/>
    </row>
    <row r="2807" spans="3:15" x14ac:dyDescent="0.25">
      <c r="C2807" s="87"/>
      <c r="D2807" s="87"/>
      <c r="E2807" s="87"/>
      <c r="F2807" s="87"/>
      <c r="J2807" s="87"/>
      <c r="M2807" s="87"/>
      <c r="N2807" s="87"/>
      <c r="O2807" s="87"/>
    </row>
    <row r="2808" spans="3:15" x14ac:dyDescent="0.25">
      <c r="C2808" s="87"/>
      <c r="D2808" s="87"/>
      <c r="E2808" s="87"/>
      <c r="F2808" s="87"/>
      <c r="J2808" s="87"/>
      <c r="M2808" s="87"/>
      <c r="N2808" s="87"/>
      <c r="O2808" s="87"/>
    </row>
    <row r="2809" spans="3:15" x14ac:dyDescent="0.25">
      <c r="C2809" s="87"/>
      <c r="D2809" s="87"/>
      <c r="E2809" s="87"/>
      <c r="F2809" s="87"/>
      <c r="J2809" s="87"/>
      <c r="M2809" s="87"/>
      <c r="N2809" s="87"/>
      <c r="O2809" s="87"/>
    </row>
    <row r="2810" spans="3:15" x14ac:dyDescent="0.25">
      <c r="C2810" s="87"/>
      <c r="D2810" s="87"/>
      <c r="E2810" s="87"/>
      <c r="F2810" s="87"/>
      <c r="J2810" s="87"/>
      <c r="M2810" s="87"/>
      <c r="N2810" s="87"/>
      <c r="O2810" s="87"/>
    </row>
    <row r="2811" spans="3:15" x14ac:dyDescent="0.25">
      <c r="C2811" s="87"/>
      <c r="D2811" s="87"/>
      <c r="E2811" s="87"/>
      <c r="F2811" s="87"/>
      <c r="J2811" s="87"/>
      <c r="M2811" s="87"/>
      <c r="N2811" s="87"/>
      <c r="O2811" s="87"/>
    </row>
    <row r="2812" spans="3:15" x14ac:dyDescent="0.25">
      <c r="C2812" s="87"/>
      <c r="D2812" s="87"/>
      <c r="E2812" s="87"/>
      <c r="F2812" s="87"/>
      <c r="J2812" s="87"/>
      <c r="M2812" s="87"/>
      <c r="N2812" s="87"/>
      <c r="O2812" s="87"/>
    </row>
    <row r="2813" spans="3:15" x14ac:dyDescent="0.25">
      <c r="C2813" s="87"/>
      <c r="D2813" s="87"/>
      <c r="E2813" s="87"/>
      <c r="F2813" s="87"/>
      <c r="J2813" s="87"/>
      <c r="M2813" s="87"/>
      <c r="N2813" s="87"/>
      <c r="O2813" s="87"/>
    </row>
    <row r="2814" spans="3:15" x14ac:dyDescent="0.25">
      <c r="C2814" s="87"/>
      <c r="D2814" s="87"/>
      <c r="E2814" s="87"/>
      <c r="F2814" s="87"/>
      <c r="J2814" s="87"/>
      <c r="M2814" s="87"/>
      <c r="N2814" s="87"/>
      <c r="O2814" s="87"/>
    </row>
    <row r="2815" spans="3:15" x14ac:dyDescent="0.25">
      <c r="C2815" s="87"/>
      <c r="D2815" s="87"/>
      <c r="E2815" s="87"/>
      <c r="F2815" s="87"/>
      <c r="J2815" s="87"/>
      <c r="M2815" s="87"/>
      <c r="N2815" s="87"/>
      <c r="O2815" s="87"/>
    </row>
    <row r="2816" spans="3:15" x14ac:dyDescent="0.25">
      <c r="C2816" s="87"/>
      <c r="D2816" s="87"/>
      <c r="E2816" s="87"/>
      <c r="F2816" s="87"/>
      <c r="J2816" s="87"/>
      <c r="M2816" s="87"/>
      <c r="N2816" s="87"/>
      <c r="O2816" s="87"/>
    </row>
    <row r="2817" spans="3:15" x14ac:dyDescent="0.25">
      <c r="C2817" s="87"/>
      <c r="D2817" s="87"/>
      <c r="E2817" s="87"/>
      <c r="F2817" s="87"/>
      <c r="J2817" s="87"/>
      <c r="M2817" s="87"/>
      <c r="N2817" s="87"/>
      <c r="O2817" s="87"/>
    </row>
    <row r="2818" spans="3:15" x14ac:dyDescent="0.25">
      <c r="C2818" s="87"/>
      <c r="D2818" s="87"/>
      <c r="E2818" s="87"/>
      <c r="F2818" s="87"/>
      <c r="J2818" s="87"/>
      <c r="M2818" s="87"/>
      <c r="N2818" s="87"/>
      <c r="O2818" s="87"/>
    </row>
    <row r="2819" spans="3:15" x14ac:dyDescent="0.25">
      <c r="C2819" s="87"/>
      <c r="D2819" s="87"/>
      <c r="E2819" s="87"/>
      <c r="F2819" s="87"/>
      <c r="J2819" s="87"/>
      <c r="M2819" s="87"/>
      <c r="N2819" s="87"/>
      <c r="O2819" s="87"/>
    </row>
    <row r="2820" spans="3:15" x14ac:dyDescent="0.25">
      <c r="C2820" s="87"/>
      <c r="D2820" s="87"/>
      <c r="E2820" s="87"/>
      <c r="F2820" s="87"/>
      <c r="J2820" s="87"/>
      <c r="M2820" s="87"/>
      <c r="N2820" s="87"/>
      <c r="O2820" s="87"/>
    </row>
    <row r="2821" spans="3:15" x14ac:dyDescent="0.25">
      <c r="C2821" s="87"/>
      <c r="D2821" s="87"/>
      <c r="E2821" s="87"/>
      <c r="F2821" s="87"/>
      <c r="J2821" s="87"/>
      <c r="M2821" s="87"/>
      <c r="N2821" s="87"/>
      <c r="O2821" s="87"/>
    </row>
    <row r="2822" spans="3:15" x14ac:dyDescent="0.25">
      <c r="C2822" s="87"/>
      <c r="D2822" s="87"/>
      <c r="E2822" s="87"/>
      <c r="F2822" s="87"/>
      <c r="J2822" s="87"/>
      <c r="M2822" s="87"/>
      <c r="N2822" s="87"/>
      <c r="O2822" s="87"/>
    </row>
    <row r="2823" spans="3:15" x14ac:dyDescent="0.25">
      <c r="C2823" s="87"/>
      <c r="D2823" s="87"/>
      <c r="E2823" s="87"/>
      <c r="F2823" s="87"/>
      <c r="J2823" s="87"/>
      <c r="M2823" s="87"/>
      <c r="N2823" s="87"/>
      <c r="O2823" s="87"/>
    </row>
    <row r="2824" spans="3:15" x14ac:dyDescent="0.25">
      <c r="C2824" s="87"/>
      <c r="D2824" s="87"/>
      <c r="E2824" s="87"/>
      <c r="F2824" s="87"/>
      <c r="J2824" s="87"/>
      <c r="M2824" s="87"/>
      <c r="N2824" s="87"/>
      <c r="O2824" s="87"/>
    </row>
    <row r="2825" spans="3:15" x14ac:dyDescent="0.25">
      <c r="C2825" s="87"/>
      <c r="D2825" s="87"/>
      <c r="E2825" s="87"/>
      <c r="F2825" s="87"/>
      <c r="J2825" s="87"/>
      <c r="M2825" s="87"/>
      <c r="N2825" s="87"/>
      <c r="O2825" s="87"/>
    </row>
    <row r="2826" spans="3:15" x14ac:dyDescent="0.25">
      <c r="C2826" s="87"/>
      <c r="D2826" s="87"/>
      <c r="E2826" s="87"/>
      <c r="F2826" s="87"/>
      <c r="J2826" s="87"/>
      <c r="M2826" s="87"/>
      <c r="N2826" s="87"/>
      <c r="O2826" s="87"/>
    </row>
    <row r="2827" spans="3:15" x14ac:dyDescent="0.25">
      <c r="C2827" s="87"/>
      <c r="D2827" s="87"/>
      <c r="E2827" s="87"/>
      <c r="F2827" s="87"/>
      <c r="J2827" s="87"/>
      <c r="M2827" s="87"/>
      <c r="N2827" s="87"/>
      <c r="O2827" s="87"/>
    </row>
    <row r="2828" spans="3:15" x14ac:dyDescent="0.25">
      <c r="C2828" s="87"/>
      <c r="D2828" s="87"/>
      <c r="E2828" s="87"/>
      <c r="F2828" s="87"/>
      <c r="J2828" s="87"/>
      <c r="M2828" s="87"/>
      <c r="N2828" s="87"/>
      <c r="O2828" s="87"/>
    </row>
    <row r="2829" spans="3:15" x14ac:dyDescent="0.25">
      <c r="C2829" s="87"/>
      <c r="D2829" s="87"/>
      <c r="E2829" s="87"/>
      <c r="F2829" s="87"/>
      <c r="J2829" s="87"/>
      <c r="M2829" s="87"/>
      <c r="N2829" s="87"/>
      <c r="O2829" s="87"/>
    </row>
    <row r="2830" spans="3:15" x14ac:dyDescent="0.25">
      <c r="C2830" s="87"/>
      <c r="D2830" s="87"/>
      <c r="E2830" s="87"/>
      <c r="F2830" s="87"/>
      <c r="J2830" s="87"/>
      <c r="M2830" s="87"/>
      <c r="N2830" s="87"/>
      <c r="O2830" s="87"/>
    </row>
    <row r="2831" spans="3:15" x14ac:dyDescent="0.25">
      <c r="C2831" s="87"/>
      <c r="D2831" s="87"/>
      <c r="E2831" s="87"/>
      <c r="F2831" s="87"/>
      <c r="J2831" s="87"/>
      <c r="M2831" s="87"/>
      <c r="N2831" s="87"/>
      <c r="O2831" s="87"/>
    </row>
    <row r="2832" spans="3:15" x14ac:dyDescent="0.25">
      <c r="C2832" s="87"/>
      <c r="D2832" s="87"/>
      <c r="E2832" s="87"/>
      <c r="F2832" s="87"/>
      <c r="J2832" s="87"/>
      <c r="M2832" s="87"/>
      <c r="N2832" s="87"/>
      <c r="O2832" s="87"/>
    </row>
    <row r="2833" spans="3:15" x14ac:dyDescent="0.25">
      <c r="C2833" s="87"/>
      <c r="D2833" s="87"/>
      <c r="E2833" s="87"/>
      <c r="F2833" s="87"/>
      <c r="J2833" s="87"/>
      <c r="M2833" s="87"/>
      <c r="N2833" s="87"/>
      <c r="O2833" s="87"/>
    </row>
    <row r="2834" spans="3:15" x14ac:dyDescent="0.25">
      <c r="C2834" s="87"/>
      <c r="D2834" s="87"/>
      <c r="E2834" s="87"/>
      <c r="F2834" s="87"/>
      <c r="J2834" s="87"/>
      <c r="M2834" s="87"/>
      <c r="N2834" s="87"/>
      <c r="O2834" s="87"/>
    </row>
    <row r="2835" spans="3:15" x14ac:dyDescent="0.25">
      <c r="C2835" s="87"/>
      <c r="D2835" s="87"/>
      <c r="E2835" s="87"/>
      <c r="F2835" s="87"/>
      <c r="J2835" s="87"/>
      <c r="M2835" s="87"/>
      <c r="N2835" s="87"/>
      <c r="O2835" s="87"/>
    </row>
    <row r="2836" spans="3:15" x14ac:dyDescent="0.25">
      <c r="C2836" s="87"/>
      <c r="D2836" s="87"/>
      <c r="E2836" s="87"/>
      <c r="F2836" s="87"/>
      <c r="J2836" s="87"/>
      <c r="M2836" s="87"/>
      <c r="N2836" s="87"/>
      <c r="O2836" s="87"/>
    </row>
    <row r="2837" spans="3:15" x14ac:dyDescent="0.25">
      <c r="C2837" s="87"/>
      <c r="D2837" s="87"/>
      <c r="E2837" s="87"/>
      <c r="F2837" s="87"/>
      <c r="J2837" s="87"/>
      <c r="M2837" s="87"/>
      <c r="N2837" s="87"/>
      <c r="O2837" s="87"/>
    </row>
    <row r="2838" spans="3:15" x14ac:dyDescent="0.25">
      <c r="C2838" s="87"/>
      <c r="D2838" s="87"/>
      <c r="E2838" s="87"/>
      <c r="F2838" s="87"/>
      <c r="J2838" s="87"/>
      <c r="M2838" s="87"/>
      <c r="N2838" s="87"/>
      <c r="O2838" s="87"/>
    </row>
    <row r="2839" spans="3:15" x14ac:dyDescent="0.25">
      <c r="C2839" s="87"/>
      <c r="D2839" s="87"/>
      <c r="E2839" s="87"/>
      <c r="F2839" s="87"/>
      <c r="J2839" s="87"/>
      <c r="M2839" s="87"/>
      <c r="N2839" s="87"/>
      <c r="O2839" s="87"/>
    </row>
    <row r="2840" spans="3:15" x14ac:dyDescent="0.25">
      <c r="C2840" s="87"/>
      <c r="D2840" s="87"/>
      <c r="E2840" s="87"/>
      <c r="F2840" s="87"/>
      <c r="J2840" s="87"/>
      <c r="M2840" s="87"/>
      <c r="N2840" s="87"/>
      <c r="O2840" s="87"/>
    </row>
    <row r="2841" spans="3:15" x14ac:dyDescent="0.25">
      <c r="C2841" s="87"/>
      <c r="D2841" s="87"/>
      <c r="E2841" s="87"/>
      <c r="F2841" s="87"/>
      <c r="J2841" s="87"/>
      <c r="M2841" s="87"/>
      <c r="N2841" s="87"/>
      <c r="O2841" s="87"/>
    </row>
    <row r="2842" spans="3:15" x14ac:dyDescent="0.25">
      <c r="C2842" s="87"/>
      <c r="D2842" s="87"/>
      <c r="E2842" s="87"/>
      <c r="F2842" s="87"/>
      <c r="J2842" s="87"/>
      <c r="M2842" s="87"/>
      <c r="N2842" s="87"/>
      <c r="O2842" s="87"/>
    </row>
    <row r="2843" spans="3:15" x14ac:dyDescent="0.25">
      <c r="C2843" s="87"/>
      <c r="D2843" s="87"/>
      <c r="E2843" s="87"/>
      <c r="F2843" s="87"/>
      <c r="J2843" s="87"/>
      <c r="M2843" s="87"/>
      <c r="N2843" s="87"/>
      <c r="O2843" s="87"/>
    </row>
    <row r="2844" spans="3:15" x14ac:dyDescent="0.25">
      <c r="C2844" s="87"/>
      <c r="D2844" s="87"/>
      <c r="E2844" s="87"/>
      <c r="F2844" s="87"/>
      <c r="J2844" s="87"/>
      <c r="M2844" s="87"/>
      <c r="N2844" s="87"/>
      <c r="O2844" s="87"/>
    </row>
    <row r="2845" spans="3:15" x14ac:dyDescent="0.25">
      <c r="C2845" s="87"/>
      <c r="D2845" s="87"/>
      <c r="E2845" s="87"/>
      <c r="F2845" s="87"/>
      <c r="J2845" s="87"/>
      <c r="M2845" s="87"/>
      <c r="N2845" s="87"/>
      <c r="O2845" s="87"/>
    </row>
    <row r="2846" spans="3:15" x14ac:dyDescent="0.25">
      <c r="C2846" s="87"/>
      <c r="D2846" s="87"/>
      <c r="E2846" s="87"/>
      <c r="F2846" s="87"/>
      <c r="J2846" s="87"/>
      <c r="M2846" s="87"/>
      <c r="N2846" s="87"/>
      <c r="O2846" s="87"/>
    </row>
    <row r="2847" spans="3:15" x14ac:dyDescent="0.25">
      <c r="C2847" s="87"/>
      <c r="D2847" s="87"/>
      <c r="E2847" s="87"/>
      <c r="F2847" s="87"/>
      <c r="J2847" s="87"/>
      <c r="M2847" s="87"/>
      <c r="N2847" s="87"/>
      <c r="O2847" s="87"/>
    </row>
    <row r="2848" spans="3:15" x14ac:dyDescent="0.25">
      <c r="C2848" s="87"/>
      <c r="D2848" s="87"/>
      <c r="E2848" s="87"/>
      <c r="F2848" s="87"/>
      <c r="J2848" s="87"/>
      <c r="M2848" s="87"/>
      <c r="N2848" s="87"/>
      <c r="O2848" s="87"/>
    </row>
    <row r="2849" spans="3:15" x14ac:dyDescent="0.25">
      <c r="C2849" s="87"/>
      <c r="D2849" s="87"/>
      <c r="E2849" s="87"/>
      <c r="F2849" s="87"/>
      <c r="J2849" s="87"/>
      <c r="M2849" s="87"/>
      <c r="N2849" s="87"/>
      <c r="O2849" s="87"/>
    </row>
    <row r="2850" spans="3:15" x14ac:dyDescent="0.25">
      <c r="C2850" s="87"/>
      <c r="D2850" s="87"/>
      <c r="E2850" s="87"/>
      <c r="F2850" s="87"/>
      <c r="J2850" s="87"/>
      <c r="M2850" s="87"/>
      <c r="N2850" s="87"/>
      <c r="O2850" s="87"/>
    </row>
    <row r="2851" spans="3:15" x14ac:dyDescent="0.25">
      <c r="C2851" s="87"/>
      <c r="D2851" s="87"/>
      <c r="E2851" s="87"/>
      <c r="F2851" s="87"/>
      <c r="J2851" s="87"/>
      <c r="M2851" s="87"/>
      <c r="N2851" s="87"/>
      <c r="O2851" s="87"/>
    </row>
    <row r="2852" spans="3:15" x14ac:dyDescent="0.25">
      <c r="C2852" s="87"/>
      <c r="D2852" s="87"/>
      <c r="E2852" s="87"/>
      <c r="F2852" s="87"/>
      <c r="J2852" s="87"/>
      <c r="M2852" s="87"/>
      <c r="N2852" s="87"/>
      <c r="O2852" s="87"/>
    </row>
    <row r="2853" spans="3:15" x14ac:dyDescent="0.25">
      <c r="C2853" s="87"/>
      <c r="D2853" s="87"/>
      <c r="E2853" s="87"/>
      <c r="F2853" s="87"/>
      <c r="J2853" s="87"/>
      <c r="M2853" s="87"/>
      <c r="N2853" s="87"/>
      <c r="O2853" s="87"/>
    </row>
    <row r="2854" spans="3:15" x14ac:dyDescent="0.25">
      <c r="C2854" s="87"/>
      <c r="D2854" s="87"/>
      <c r="E2854" s="87"/>
      <c r="F2854" s="87"/>
      <c r="J2854" s="87"/>
      <c r="M2854" s="87"/>
      <c r="N2854" s="87"/>
      <c r="O2854" s="87"/>
    </row>
    <row r="2855" spans="3:15" x14ac:dyDescent="0.25">
      <c r="C2855" s="87"/>
      <c r="D2855" s="87"/>
      <c r="E2855" s="87"/>
      <c r="F2855" s="87"/>
      <c r="J2855" s="87"/>
      <c r="M2855" s="87"/>
      <c r="N2855" s="87"/>
      <c r="O2855" s="87"/>
    </row>
    <row r="2856" spans="3:15" x14ac:dyDescent="0.25">
      <c r="C2856" s="87"/>
      <c r="D2856" s="87"/>
      <c r="E2856" s="87"/>
      <c r="F2856" s="87"/>
      <c r="J2856" s="87"/>
      <c r="M2856" s="87"/>
      <c r="N2856" s="87"/>
      <c r="O2856" s="87"/>
    </row>
    <row r="2857" spans="3:15" x14ac:dyDescent="0.25">
      <c r="C2857" s="87"/>
      <c r="D2857" s="87"/>
      <c r="E2857" s="87"/>
      <c r="F2857" s="87"/>
      <c r="J2857" s="87"/>
      <c r="M2857" s="87"/>
      <c r="N2857" s="87"/>
      <c r="O2857" s="87"/>
    </row>
    <row r="2858" spans="3:15" x14ac:dyDescent="0.25">
      <c r="C2858" s="87"/>
      <c r="D2858" s="87"/>
      <c r="E2858" s="87"/>
      <c r="F2858" s="87"/>
      <c r="J2858" s="87"/>
      <c r="M2858" s="87"/>
      <c r="N2858" s="87"/>
      <c r="O2858" s="87"/>
    </row>
    <row r="2859" spans="3:15" x14ac:dyDescent="0.25">
      <c r="C2859" s="87"/>
      <c r="D2859" s="87"/>
      <c r="E2859" s="87"/>
      <c r="F2859" s="87"/>
      <c r="J2859" s="87"/>
      <c r="M2859" s="87"/>
      <c r="N2859" s="87"/>
      <c r="O2859" s="87"/>
    </row>
    <row r="2860" spans="3:15" x14ac:dyDescent="0.25">
      <c r="C2860" s="87"/>
      <c r="D2860" s="87"/>
      <c r="E2860" s="87"/>
      <c r="F2860" s="87"/>
      <c r="J2860" s="87"/>
      <c r="M2860" s="87"/>
      <c r="N2860" s="87"/>
      <c r="O2860" s="87"/>
    </row>
    <row r="2861" spans="3:15" x14ac:dyDescent="0.25">
      <c r="C2861" s="87"/>
      <c r="D2861" s="87"/>
      <c r="E2861" s="87"/>
      <c r="F2861" s="87"/>
      <c r="J2861" s="87"/>
      <c r="M2861" s="87"/>
      <c r="N2861" s="87"/>
      <c r="O2861" s="87"/>
    </row>
    <row r="2862" spans="3:15" x14ac:dyDescent="0.25">
      <c r="C2862" s="87"/>
      <c r="D2862" s="87"/>
      <c r="E2862" s="87"/>
      <c r="F2862" s="87"/>
      <c r="J2862" s="87"/>
      <c r="M2862" s="87"/>
      <c r="N2862" s="87"/>
      <c r="O2862" s="87"/>
    </row>
    <row r="2863" spans="3:15" x14ac:dyDescent="0.25">
      <c r="C2863" s="87"/>
      <c r="D2863" s="87"/>
      <c r="E2863" s="87"/>
      <c r="F2863" s="87"/>
      <c r="J2863" s="87"/>
      <c r="M2863" s="87"/>
      <c r="N2863" s="87"/>
      <c r="O2863" s="87"/>
    </row>
    <row r="2864" spans="3:15" x14ac:dyDescent="0.25">
      <c r="C2864" s="87"/>
      <c r="D2864" s="87"/>
      <c r="E2864" s="87"/>
      <c r="F2864" s="87"/>
      <c r="J2864" s="87"/>
      <c r="M2864" s="87"/>
      <c r="N2864" s="87"/>
      <c r="O2864" s="87"/>
    </row>
    <row r="2865" spans="3:15" x14ac:dyDescent="0.25">
      <c r="C2865" s="87"/>
      <c r="D2865" s="87"/>
      <c r="E2865" s="87"/>
      <c r="F2865" s="87"/>
      <c r="J2865" s="87"/>
      <c r="M2865" s="87"/>
      <c r="N2865" s="87"/>
      <c r="O2865" s="87"/>
    </row>
    <row r="2866" spans="3:15" x14ac:dyDescent="0.25">
      <c r="C2866" s="87"/>
      <c r="D2866" s="87"/>
      <c r="E2866" s="87"/>
      <c r="F2866" s="87"/>
      <c r="J2866" s="87"/>
      <c r="M2866" s="87"/>
      <c r="N2866" s="87"/>
      <c r="O2866" s="87"/>
    </row>
    <row r="2867" spans="3:15" x14ac:dyDescent="0.25">
      <c r="C2867" s="87"/>
      <c r="D2867" s="87"/>
      <c r="E2867" s="87"/>
      <c r="F2867" s="87"/>
      <c r="J2867" s="87"/>
      <c r="M2867" s="87"/>
      <c r="N2867" s="87"/>
      <c r="O2867" s="87"/>
    </row>
    <row r="2868" spans="3:15" x14ac:dyDescent="0.25">
      <c r="C2868" s="87"/>
      <c r="D2868" s="87"/>
      <c r="E2868" s="87"/>
      <c r="F2868" s="87"/>
      <c r="J2868" s="87"/>
      <c r="M2868" s="87"/>
      <c r="N2868" s="87"/>
      <c r="O2868" s="87"/>
    </row>
    <row r="2869" spans="3:15" x14ac:dyDescent="0.25">
      <c r="C2869" s="87"/>
      <c r="D2869" s="87"/>
      <c r="E2869" s="87"/>
      <c r="F2869" s="87"/>
      <c r="J2869" s="87"/>
      <c r="M2869" s="87"/>
      <c r="N2869" s="87"/>
      <c r="O2869" s="87"/>
    </row>
    <row r="2870" spans="3:15" x14ac:dyDescent="0.25">
      <c r="C2870" s="87"/>
      <c r="D2870" s="87"/>
      <c r="E2870" s="87"/>
      <c r="F2870" s="87"/>
      <c r="J2870" s="87"/>
      <c r="M2870" s="87"/>
      <c r="N2870" s="87"/>
      <c r="O2870" s="87"/>
    </row>
    <row r="2871" spans="3:15" x14ac:dyDescent="0.25">
      <c r="C2871" s="87"/>
      <c r="D2871" s="87"/>
      <c r="E2871" s="87"/>
      <c r="F2871" s="87"/>
      <c r="J2871" s="87"/>
      <c r="M2871" s="87"/>
      <c r="N2871" s="87"/>
      <c r="O2871" s="87"/>
    </row>
    <row r="2872" spans="3:15" x14ac:dyDescent="0.25">
      <c r="C2872" s="87"/>
      <c r="D2872" s="87"/>
      <c r="E2872" s="87"/>
      <c r="F2872" s="87"/>
      <c r="J2872" s="87"/>
      <c r="M2872" s="87"/>
      <c r="N2872" s="87"/>
      <c r="O2872" s="87"/>
    </row>
    <row r="2873" spans="3:15" x14ac:dyDescent="0.25">
      <c r="C2873" s="87"/>
      <c r="D2873" s="87"/>
      <c r="E2873" s="87"/>
      <c r="F2873" s="87"/>
      <c r="J2873" s="87"/>
      <c r="M2873" s="87"/>
      <c r="N2873" s="87"/>
      <c r="O2873" s="87"/>
    </row>
    <row r="2874" spans="3:15" x14ac:dyDescent="0.25">
      <c r="C2874" s="87"/>
      <c r="D2874" s="87"/>
      <c r="E2874" s="87"/>
      <c r="F2874" s="87"/>
      <c r="J2874" s="87"/>
      <c r="M2874" s="87"/>
      <c r="N2874" s="87"/>
      <c r="O2874" s="87"/>
    </row>
    <row r="2875" spans="3:15" x14ac:dyDescent="0.25">
      <c r="C2875" s="87"/>
      <c r="D2875" s="87"/>
      <c r="E2875" s="87"/>
      <c r="F2875" s="87"/>
      <c r="J2875" s="87"/>
      <c r="M2875" s="87"/>
      <c r="N2875" s="87"/>
      <c r="O2875" s="87"/>
    </row>
    <row r="2876" spans="3:15" x14ac:dyDescent="0.25">
      <c r="C2876" s="87"/>
      <c r="D2876" s="87"/>
      <c r="E2876" s="87"/>
      <c r="F2876" s="87"/>
      <c r="J2876" s="87"/>
      <c r="M2876" s="87"/>
      <c r="N2876" s="87"/>
      <c r="O2876" s="87"/>
    </row>
    <row r="2877" spans="3:15" x14ac:dyDescent="0.25">
      <c r="C2877" s="87"/>
      <c r="D2877" s="87"/>
      <c r="E2877" s="87"/>
      <c r="F2877" s="87"/>
      <c r="J2877" s="87"/>
      <c r="M2877" s="87"/>
      <c r="N2877" s="87"/>
      <c r="O2877" s="87"/>
    </row>
    <row r="2878" spans="3:15" x14ac:dyDescent="0.25">
      <c r="C2878" s="87"/>
      <c r="D2878" s="87"/>
      <c r="E2878" s="87"/>
      <c r="F2878" s="87"/>
      <c r="J2878" s="87"/>
      <c r="M2878" s="87"/>
      <c r="N2878" s="87"/>
      <c r="O2878" s="87"/>
    </row>
    <row r="2879" spans="3:15" x14ac:dyDescent="0.25">
      <c r="C2879" s="87"/>
      <c r="D2879" s="87"/>
      <c r="E2879" s="87"/>
      <c r="F2879" s="87"/>
      <c r="J2879" s="87"/>
      <c r="M2879" s="87"/>
      <c r="N2879" s="87"/>
      <c r="O2879" s="87"/>
    </row>
    <row r="2880" spans="3:15" x14ac:dyDescent="0.25">
      <c r="C2880" s="87"/>
      <c r="D2880" s="87"/>
      <c r="E2880" s="87"/>
      <c r="F2880" s="87"/>
      <c r="J2880" s="87"/>
      <c r="M2880" s="87"/>
      <c r="N2880" s="87"/>
      <c r="O2880" s="87"/>
    </row>
    <row r="2881" spans="3:15" x14ac:dyDescent="0.25">
      <c r="C2881" s="87"/>
      <c r="D2881" s="87"/>
      <c r="E2881" s="87"/>
      <c r="F2881" s="87"/>
      <c r="J2881" s="87"/>
      <c r="M2881" s="87"/>
      <c r="N2881" s="87"/>
      <c r="O2881" s="87"/>
    </row>
    <row r="2882" spans="3:15" x14ac:dyDescent="0.25">
      <c r="C2882" s="87"/>
      <c r="D2882" s="87"/>
      <c r="E2882" s="87"/>
      <c r="F2882" s="87"/>
      <c r="J2882" s="87"/>
      <c r="M2882" s="87"/>
      <c r="N2882" s="87"/>
      <c r="O2882" s="87"/>
    </row>
    <row r="2883" spans="3:15" x14ac:dyDescent="0.25">
      <c r="C2883" s="87"/>
      <c r="D2883" s="87"/>
      <c r="E2883" s="87"/>
      <c r="F2883" s="87"/>
      <c r="J2883" s="87"/>
      <c r="M2883" s="87"/>
      <c r="N2883" s="87"/>
      <c r="O2883" s="87"/>
    </row>
    <row r="2884" spans="3:15" x14ac:dyDescent="0.25">
      <c r="C2884" s="87"/>
      <c r="D2884" s="87"/>
      <c r="E2884" s="87"/>
      <c r="F2884" s="87"/>
      <c r="J2884" s="87"/>
      <c r="M2884" s="87"/>
      <c r="N2884" s="87"/>
      <c r="O2884" s="87"/>
    </row>
    <row r="2885" spans="3:15" x14ac:dyDescent="0.25">
      <c r="C2885" s="87"/>
      <c r="D2885" s="87"/>
      <c r="E2885" s="87"/>
      <c r="F2885" s="87"/>
      <c r="J2885" s="87"/>
      <c r="M2885" s="87"/>
      <c r="N2885" s="87"/>
      <c r="O2885" s="87"/>
    </row>
    <row r="2886" spans="3:15" x14ac:dyDescent="0.25">
      <c r="C2886" s="87"/>
      <c r="D2886" s="87"/>
      <c r="E2886" s="87"/>
      <c r="F2886" s="87"/>
      <c r="J2886" s="87"/>
      <c r="M2886" s="87"/>
      <c r="N2886" s="87"/>
      <c r="O2886" s="87"/>
    </row>
    <row r="2887" spans="3:15" x14ac:dyDescent="0.25">
      <c r="C2887" s="87"/>
      <c r="D2887" s="87"/>
      <c r="E2887" s="87"/>
      <c r="F2887" s="87"/>
      <c r="J2887" s="87"/>
      <c r="M2887" s="87"/>
      <c r="N2887" s="87"/>
      <c r="O2887" s="87"/>
    </row>
    <row r="2888" spans="3:15" x14ac:dyDescent="0.25">
      <c r="C2888" s="87"/>
      <c r="D2888" s="87"/>
      <c r="E2888" s="87"/>
      <c r="F2888" s="87"/>
      <c r="J2888" s="87"/>
      <c r="M2888" s="87"/>
      <c r="N2888" s="87"/>
      <c r="O2888" s="87"/>
    </row>
    <row r="2889" spans="3:15" x14ac:dyDescent="0.25">
      <c r="C2889" s="87"/>
      <c r="D2889" s="87"/>
      <c r="E2889" s="87"/>
      <c r="F2889" s="87"/>
      <c r="J2889" s="87"/>
      <c r="M2889" s="87"/>
      <c r="N2889" s="87"/>
      <c r="O2889" s="87"/>
    </row>
    <row r="2890" spans="3:15" x14ac:dyDescent="0.25">
      <c r="C2890" s="87"/>
      <c r="D2890" s="87"/>
      <c r="E2890" s="87"/>
      <c r="F2890" s="87"/>
      <c r="J2890" s="87"/>
      <c r="M2890" s="87"/>
      <c r="N2890" s="87"/>
      <c r="O2890" s="87"/>
    </row>
    <row r="2891" spans="3:15" x14ac:dyDescent="0.25">
      <c r="C2891" s="87"/>
      <c r="D2891" s="87"/>
      <c r="E2891" s="87"/>
      <c r="F2891" s="87"/>
      <c r="J2891" s="87"/>
      <c r="M2891" s="87"/>
      <c r="N2891" s="87"/>
      <c r="O2891" s="87"/>
    </row>
    <row r="2892" spans="3:15" x14ac:dyDescent="0.25">
      <c r="C2892" s="87"/>
      <c r="D2892" s="87"/>
      <c r="E2892" s="87"/>
      <c r="F2892" s="87"/>
      <c r="J2892" s="87"/>
      <c r="M2892" s="87"/>
      <c r="N2892" s="87"/>
      <c r="O2892" s="87"/>
    </row>
    <row r="2893" spans="3:15" x14ac:dyDescent="0.25">
      <c r="C2893" s="87"/>
      <c r="D2893" s="87"/>
      <c r="E2893" s="87"/>
      <c r="F2893" s="87"/>
      <c r="J2893" s="87"/>
      <c r="M2893" s="87"/>
      <c r="N2893" s="87"/>
      <c r="O2893" s="87"/>
    </row>
    <row r="2894" spans="3:15" x14ac:dyDescent="0.25">
      <c r="C2894" s="87"/>
      <c r="D2894" s="87"/>
      <c r="E2894" s="87"/>
      <c r="F2894" s="87"/>
      <c r="J2894" s="87"/>
      <c r="M2894" s="87"/>
      <c r="N2894" s="87"/>
      <c r="O2894" s="87"/>
    </row>
    <row r="2895" spans="3:15" x14ac:dyDescent="0.25">
      <c r="C2895" s="87"/>
      <c r="D2895" s="87"/>
      <c r="E2895" s="87"/>
      <c r="F2895" s="87"/>
      <c r="J2895" s="87"/>
      <c r="M2895" s="87"/>
      <c r="N2895" s="87"/>
      <c r="O2895" s="87"/>
    </row>
    <row r="2896" spans="3:15" x14ac:dyDescent="0.25">
      <c r="C2896" s="87"/>
      <c r="D2896" s="87"/>
      <c r="E2896" s="87"/>
      <c r="F2896" s="87"/>
      <c r="J2896" s="87"/>
      <c r="M2896" s="87"/>
      <c r="N2896" s="87"/>
      <c r="O2896" s="87"/>
    </row>
    <row r="2897" spans="3:15" x14ac:dyDescent="0.25">
      <c r="C2897" s="87"/>
      <c r="D2897" s="87"/>
      <c r="E2897" s="87"/>
      <c r="F2897" s="87"/>
      <c r="J2897" s="87"/>
      <c r="M2897" s="87"/>
      <c r="N2897" s="87"/>
      <c r="O2897" s="87"/>
    </row>
    <row r="2898" spans="3:15" x14ac:dyDescent="0.25">
      <c r="C2898" s="87"/>
      <c r="D2898" s="87"/>
      <c r="E2898" s="87"/>
      <c r="F2898" s="87"/>
      <c r="J2898" s="87"/>
      <c r="M2898" s="87"/>
      <c r="N2898" s="87"/>
      <c r="O2898" s="87"/>
    </row>
    <row r="2899" spans="3:15" x14ac:dyDescent="0.25">
      <c r="C2899" s="87"/>
      <c r="D2899" s="87"/>
      <c r="E2899" s="87"/>
      <c r="F2899" s="87"/>
      <c r="J2899" s="87"/>
      <c r="M2899" s="87"/>
      <c r="N2899" s="87"/>
      <c r="O2899" s="87"/>
    </row>
    <row r="2900" spans="3:15" x14ac:dyDescent="0.25">
      <c r="C2900" s="87"/>
      <c r="D2900" s="87"/>
      <c r="E2900" s="87"/>
      <c r="F2900" s="87"/>
      <c r="J2900" s="87"/>
      <c r="M2900" s="87"/>
      <c r="N2900" s="87"/>
      <c r="O2900" s="87"/>
    </row>
    <row r="2901" spans="3:15" x14ac:dyDescent="0.25">
      <c r="C2901" s="87"/>
      <c r="D2901" s="87"/>
      <c r="E2901" s="87"/>
      <c r="F2901" s="87"/>
      <c r="J2901" s="87"/>
      <c r="M2901" s="87"/>
      <c r="N2901" s="87"/>
      <c r="O2901" s="87"/>
    </row>
    <row r="2902" spans="3:15" x14ac:dyDescent="0.25">
      <c r="C2902" s="87"/>
      <c r="D2902" s="87"/>
      <c r="E2902" s="87"/>
      <c r="F2902" s="87"/>
      <c r="J2902" s="87"/>
      <c r="M2902" s="87"/>
      <c r="N2902" s="87"/>
      <c r="O2902" s="87"/>
    </row>
    <row r="2903" spans="3:15" x14ac:dyDescent="0.25">
      <c r="C2903" s="87"/>
      <c r="D2903" s="87"/>
      <c r="E2903" s="87"/>
      <c r="F2903" s="87"/>
      <c r="J2903" s="87"/>
      <c r="M2903" s="87"/>
      <c r="N2903" s="87"/>
      <c r="O2903" s="87"/>
    </row>
    <row r="2904" spans="3:15" x14ac:dyDescent="0.25">
      <c r="C2904" s="87"/>
      <c r="D2904" s="87"/>
      <c r="E2904" s="87"/>
      <c r="F2904" s="87"/>
      <c r="J2904" s="87"/>
      <c r="M2904" s="87"/>
      <c r="N2904" s="87"/>
      <c r="O2904" s="87"/>
    </row>
    <row r="2905" spans="3:15" x14ac:dyDescent="0.25">
      <c r="C2905" s="87"/>
      <c r="D2905" s="87"/>
      <c r="E2905" s="87"/>
      <c r="F2905" s="87"/>
      <c r="J2905" s="87"/>
      <c r="M2905" s="87"/>
      <c r="N2905" s="87"/>
      <c r="O2905" s="87"/>
    </row>
    <row r="2906" spans="3:15" x14ac:dyDescent="0.25">
      <c r="C2906" s="87"/>
      <c r="D2906" s="87"/>
      <c r="E2906" s="87"/>
      <c r="F2906" s="87"/>
      <c r="J2906" s="87"/>
      <c r="M2906" s="87"/>
      <c r="N2906" s="87"/>
      <c r="O2906" s="87"/>
    </row>
    <row r="2907" spans="3:15" x14ac:dyDescent="0.25">
      <c r="C2907" s="87"/>
      <c r="D2907" s="87"/>
      <c r="E2907" s="87"/>
      <c r="F2907" s="87"/>
      <c r="J2907" s="87"/>
      <c r="M2907" s="87"/>
      <c r="N2907" s="87"/>
      <c r="O2907" s="87"/>
    </row>
    <row r="2908" spans="3:15" x14ac:dyDescent="0.25">
      <c r="C2908" s="87"/>
      <c r="D2908" s="87"/>
      <c r="E2908" s="87"/>
      <c r="F2908" s="87"/>
      <c r="J2908" s="87"/>
      <c r="M2908" s="87"/>
      <c r="N2908" s="87"/>
      <c r="O2908" s="87"/>
    </row>
    <row r="2909" spans="3:15" x14ac:dyDescent="0.25">
      <c r="C2909" s="87"/>
      <c r="D2909" s="87"/>
      <c r="E2909" s="87"/>
      <c r="F2909" s="87"/>
      <c r="J2909" s="87"/>
      <c r="M2909" s="87"/>
      <c r="N2909" s="87"/>
      <c r="O2909" s="87"/>
    </row>
    <row r="2910" spans="3:15" x14ac:dyDescent="0.25">
      <c r="C2910" s="87"/>
      <c r="D2910" s="87"/>
      <c r="E2910" s="87"/>
      <c r="F2910" s="87"/>
      <c r="J2910" s="87"/>
      <c r="M2910" s="87"/>
      <c r="N2910" s="87"/>
      <c r="O2910" s="87"/>
    </row>
    <row r="2911" spans="3:15" x14ac:dyDescent="0.25">
      <c r="C2911" s="87"/>
      <c r="D2911" s="87"/>
      <c r="E2911" s="87"/>
      <c r="F2911" s="87"/>
      <c r="J2911" s="87"/>
      <c r="M2911" s="87"/>
      <c r="N2911" s="87"/>
      <c r="O2911" s="87"/>
    </row>
    <row r="2912" spans="3:15" x14ac:dyDescent="0.25">
      <c r="C2912" s="87"/>
      <c r="D2912" s="87"/>
      <c r="E2912" s="87"/>
      <c r="F2912" s="87"/>
      <c r="J2912" s="87"/>
      <c r="M2912" s="87"/>
      <c r="N2912" s="87"/>
      <c r="O2912" s="87"/>
    </row>
    <row r="2913" spans="3:15" x14ac:dyDescent="0.25">
      <c r="C2913" s="87"/>
      <c r="D2913" s="87"/>
      <c r="E2913" s="87"/>
      <c r="F2913" s="87"/>
      <c r="J2913" s="87"/>
      <c r="M2913" s="87"/>
      <c r="N2913" s="87"/>
      <c r="O2913" s="87"/>
    </row>
    <row r="2914" spans="3:15" x14ac:dyDescent="0.25">
      <c r="C2914" s="87"/>
      <c r="D2914" s="87"/>
      <c r="E2914" s="87"/>
      <c r="F2914" s="87"/>
      <c r="J2914" s="87"/>
      <c r="M2914" s="87"/>
      <c r="N2914" s="87"/>
      <c r="O2914" s="87"/>
    </row>
    <row r="2915" spans="3:15" x14ac:dyDescent="0.25">
      <c r="C2915" s="87"/>
      <c r="D2915" s="87"/>
      <c r="E2915" s="87"/>
      <c r="F2915" s="87"/>
      <c r="J2915" s="87"/>
      <c r="M2915" s="87"/>
      <c r="N2915" s="87"/>
      <c r="O2915" s="87"/>
    </row>
    <row r="2916" spans="3:15" x14ac:dyDescent="0.25">
      <c r="C2916" s="87"/>
      <c r="D2916" s="87"/>
      <c r="E2916" s="87"/>
      <c r="F2916" s="87"/>
      <c r="J2916" s="87"/>
      <c r="M2916" s="87"/>
      <c r="N2916" s="87"/>
      <c r="O2916" s="87"/>
    </row>
    <row r="2917" spans="3:15" x14ac:dyDescent="0.25">
      <c r="C2917" s="87"/>
      <c r="D2917" s="87"/>
      <c r="E2917" s="87"/>
      <c r="F2917" s="87"/>
      <c r="J2917" s="87"/>
      <c r="M2917" s="87"/>
      <c r="N2917" s="87"/>
      <c r="O2917" s="87"/>
    </row>
    <row r="2918" spans="3:15" x14ac:dyDescent="0.25">
      <c r="C2918" s="87"/>
      <c r="D2918" s="87"/>
      <c r="E2918" s="87"/>
      <c r="F2918" s="87"/>
      <c r="J2918" s="87"/>
      <c r="M2918" s="87"/>
      <c r="N2918" s="87"/>
      <c r="O2918" s="87"/>
    </row>
    <row r="2919" spans="3:15" x14ac:dyDescent="0.25">
      <c r="C2919" s="87"/>
      <c r="D2919" s="87"/>
      <c r="E2919" s="87"/>
      <c r="F2919" s="87"/>
      <c r="J2919" s="87"/>
      <c r="M2919" s="87"/>
      <c r="N2919" s="87"/>
      <c r="O2919" s="87"/>
    </row>
    <row r="2920" spans="3:15" x14ac:dyDescent="0.25">
      <c r="C2920" s="87"/>
      <c r="D2920" s="87"/>
      <c r="E2920" s="87"/>
      <c r="F2920" s="87"/>
      <c r="J2920" s="87"/>
      <c r="M2920" s="87"/>
      <c r="N2920" s="87"/>
      <c r="O2920" s="87"/>
    </row>
    <row r="2921" spans="3:15" x14ac:dyDescent="0.25">
      <c r="C2921" s="87"/>
      <c r="D2921" s="87"/>
      <c r="E2921" s="87"/>
      <c r="F2921" s="87"/>
      <c r="J2921" s="87"/>
      <c r="M2921" s="87"/>
      <c r="N2921" s="87"/>
      <c r="O2921" s="87"/>
    </row>
    <row r="2922" spans="3:15" x14ac:dyDescent="0.25">
      <c r="C2922" s="87"/>
      <c r="D2922" s="87"/>
      <c r="E2922" s="87"/>
      <c r="F2922" s="87"/>
      <c r="J2922" s="87"/>
      <c r="M2922" s="87"/>
      <c r="N2922" s="87"/>
      <c r="O2922" s="87"/>
    </row>
    <row r="2923" spans="3:15" x14ac:dyDescent="0.25">
      <c r="C2923" s="87"/>
      <c r="D2923" s="87"/>
      <c r="E2923" s="87"/>
      <c r="F2923" s="87"/>
      <c r="J2923" s="87"/>
      <c r="M2923" s="87"/>
      <c r="N2923" s="87"/>
      <c r="O2923" s="87"/>
    </row>
    <row r="2924" spans="3:15" x14ac:dyDescent="0.25">
      <c r="C2924" s="87"/>
      <c r="D2924" s="87"/>
      <c r="E2924" s="87"/>
      <c r="F2924" s="87"/>
      <c r="J2924" s="87"/>
      <c r="M2924" s="87"/>
      <c r="N2924" s="87"/>
      <c r="O2924" s="87"/>
    </row>
    <row r="2925" spans="3:15" x14ac:dyDescent="0.25">
      <c r="C2925" s="87"/>
      <c r="D2925" s="87"/>
      <c r="E2925" s="87"/>
      <c r="F2925" s="87"/>
      <c r="J2925" s="87"/>
      <c r="M2925" s="87"/>
      <c r="N2925" s="87"/>
      <c r="O2925" s="87"/>
    </row>
    <row r="2926" spans="3:15" x14ac:dyDescent="0.25">
      <c r="C2926" s="87"/>
      <c r="D2926" s="87"/>
      <c r="E2926" s="87"/>
      <c r="F2926" s="87"/>
      <c r="J2926" s="87"/>
      <c r="M2926" s="87"/>
      <c r="N2926" s="87"/>
      <c r="O2926" s="87"/>
    </row>
    <row r="2927" spans="3:15" x14ac:dyDescent="0.25">
      <c r="C2927" s="87"/>
      <c r="D2927" s="87"/>
      <c r="E2927" s="87"/>
      <c r="F2927" s="87"/>
      <c r="J2927" s="87"/>
      <c r="M2927" s="87"/>
      <c r="N2927" s="87"/>
      <c r="O2927" s="87"/>
    </row>
    <row r="2928" spans="3:15" x14ac:dyDescent="0.25">
      <c r="C2928" s="87"/>
      <c r="D2928" s="87"/>
      <c r="E2928" s="87"/>
      <c r="F2928" s="87"/>
      <c r="J2928" s="87"/>
      <c r="M2928" s="87"/>
      <c r="N2928" s="87"/>
      <c r="O2928" s="87"/>
    </row>
    <row r="2929" spans="3:15" x14ac:dyDescent="0.25">
      <c r="C2929" s="87"/>
      <c r="D2929" s="87"/>
      <c r="E2929" s="87"/>
      <c r="F2929" s="87"/>
      <c r="J2929" s="87"/>
      <c r="M2929" s="87"/>
      <c r="N2929" s="87"/>
      <c r="O2929" s="87"/>
    </row>
    <row r="2930" spans="3:15" x14ac:dyDescent="0.25">
      <c r="C2930" s="87"/>
      <c r="D2930" s="87"/>
      <c r="E2930" s="87"/>
      <c r="F2930" s="87"/>
      <c r="J2930" s="87"/>
      <c r="M2930" s="87"/>
      <c r="N2930" s="87"/>
      <c r="O2930" s="87"/>
    </row>
    <row r="2931" spans="3:15" x14ac:dyDescent="0.25">
      <c r="C2931" s="87"/>
      <c r="D2931" s="87"/>
      <c r="E2931" s="87"/>
      <c r="F2931" s="87"/>
      <c r="J2931" s="87"/>
      <c r="M2931" s="87"/>
      <c r="N2931" s="87"/>
      <c r="O2931" s="87"/>
    </row>
    <row r="2932" spans="3:15" x14ac:dyDescent="0.25">
      <c r="C2932" s="87"/>
      <c r="D2932" s="87"/>
      <c r="E2932" s="87"/>
      <c r="F2932" s="87"/>
      <c r="J2932" s="87"/>
      <c r="M2932" s="87"/>
      <c r="N2932" s="87"/>
      <c r="O2932" s="87"/>
    </row>
    <row r="2933" spans="3:15" x14ac:dyDescent="0.25">
      <c r="C2933" s="87"/>
      <c r="D2933" s="87"/>
      <c r="E2933" s="87"/>
      <c r="F2933" s="87"/>
      <c r="J2933" s="87"/>
      <c r="M2933" s="87"/>
      <c r="N2933" s="87"/>
      <c r="O2933" s="87"/>
    </row>
    <row r="2934" spans="3:15" x14ac:dyDescent="0.25">
      <c r="C2934" s="87"/>
      <c r="D2934" s="87"/>
      <c r="E2934" s="87"/>
      <c r="F2934" s="87"/>
      <c r="J2934" s="87"/>
      <c r="M2934" s="87"/>
      <c r="N2934" s="87"/>
      <c r="O2934" s="87"/>
    </row>
    <row r="2935" spans="3:15" x14ac:dyDescent="0.25">
      <c r="C2935" s="87"/>
      <c r="D2935" s="87"/>
      <c r="E2935" s="87"/>
      <c r="F2935" s="87"/>
      <c r="J2935" s="87"/>
      <c r="M2935" s="87"/>
      <c r="N2935" s="87"/>
      <c r="O2935" s="87"/>
    </row>
    <row r="2936" spans="3:15" x14ac:dyDescent="0.25">
      <c r="C2936" s="87"/>
      <c r="D2936" s="87"/>
      <c r="E2936" s="87"/>
      <c r="F2936" s="87"/>
      <c r="J2936" s="87"/>
      <c r="M2936" s="87"/>
      <c r="N2936" s="87"/>
      <c r="O2936" s="87"/>
    </row>
    <row r="2937" spans="3:15" x14ac:dyDescent="0.25">
      <c r="C2937" s="87"/>
      <c r="D2937" s="87"/>
      <c r="E2937" s="87"/>
      <c r="F2937" s="87"/>
      <c r="J2937" s="87"/>
      <c r="M2937" s="87"/>
      <c r="N2937" s="87"/>
      <c r="O2937" s="87"/>
    </row>
    <row r="2938" spans="3:15" x14ac:dyDescent="0.25">
      <c r="C2938" s="87"/>
      <c r="D2938" s="87"/>
      <c r="E2938" s="87"/>
      <c r="F2938" s="87"/>
      <c r="J2938" s="87"/>
      <c r="M2938" s="87"/>
      <c r="N2938" s="87"/>
      <c r="O2938" s="87"/>
    </row>
    <row r="2939" spans="3:15" x14ac:dyDescent="0.25">
      <c r="C2939" s="87"/>
      <c r="D2939" s="87"/>
      <c r="E2939" s="87"/>
      <c r="F2939" s="87"/>
      <c r="J2939" s="87"/>
      <c r="M2939" s="87"/>
      <c r="N2939" s="87"/>
      <c r="O2939" s="87"/>
    </row>
    <row r="2940" spans="3:15" x14ac:dyDescent="0.25">
      <c r="C2940" s="87"/>
      <c r="D2940" s="87"/>
      <c r="E2940" s="87"/>
      <c r="F2940" s="87"/>
      <c r="J2940" s="87"/>
      <c r="M2940" s="87"/>
      <c r="N2940" s="87"/>
      <c r="O2940" s="87"/>
    </row>
    <row r="2941" spans="3:15" x14ac:dyDescent="0.25">
      <c r="C2941" s="87"/>
      <c r="D2941" s="87"/>
      <c r="E2941" s="87"/>
      <c r="F2941" s="87"/>
      <c r="J2941" s="87"/>
      <c r="M2941" s="87"/>
      <c r="N2941" s="87"/>
      <c r="O2941" s="87"/>
    </row>
    <row r="2942" spans="3:15" x14ac:dyDescent="0.25">
      <c r="C2942" s="87"/>
      <c r="D2942" s="87"/>
      <c r="E2942" s="87"/>
      <c r="F2942" s="87"/>
      <c r="J2942" s="87"/>
      <c r="M2942" s="87"/>
      <c r="N2942" s="87"/>
      <c r="O2942" s="87"/>
    </row>
    <row r="2943" spans="3:15" x14ac:dyDescent="0.25">
      <c r="C2943" s="87"/>
      <c r="D2943" s="87"/>
      <c r="E2943" s="87"/>
      <c r="F2943" s="87"/>
      <c r="J2943" s="87"/>
      <c r="M2943" s="87"/>
      <c r="N2943" s="87"/>
      <c r="O2943" s="87"/>
    </row>
    <row r="2944" spans="3:15" x14ac:dyDescent="0.25">
      <c r="C2944" s="87"/>
      <c r="D2944" s="87"/>
      <c r="E2944" s="87"/>
      <c r="F2944" s="87"/>
      <c r="J2944" s="87"/>
      <c r="M2944" s="87"/>
      <c r="N2944" s="87"/>
      <c r="O2944" s="87"/>
    </row>
    <row r="2945" spans="3:15" x14ac:dyDescent="0.25">
      <c r="C2945" s="87"/>
      <c r="D2945" s="87"/>
      <c r="E2945" s="87"/>
      <c r="F2945" s="87"/>
      <c r="J2945" s="87"/>
      <c r="M2945" s="87"/>
      <c r="N2945" s="87"/>
      <c r="O2945" s="87"/>
    </row>
    <row r="2946" spans="3:15" x14ac:dyDescent="0.25">
      <c r="C2946" s="87"/>
      <c r="D2946" s="87"/>
      <c r="E2946" s="87"/>
      <c r="F2946" s="87"/>
      <c r="J2946" s="87"/>
      <c r="M2946" s="87"/>
      <c r="N2946" s="87"/>
      <c r="O2946" s="87"/>
    </row>
    <row r="2947" spans="3:15" x14ac:dyDescent="0.25">
      <c r="C2947" s="87"/>
      <c r="D2947" s="87"/>
      <c r="E2947" s="87"/>
      <c r="F2947" s="87"/>
      <c r="J2947" s="87"/>
      <c r="M2947" s="87"/>
      <c r="N2947" s="87"/>
      <c r="O2947" s="87"/>
    </row>
    <row r="2948" spans="3:15" x14ac:dyDescent="0.25">
      <c r="C2948" s="87"/>
      <c r="D2948" s="87"/>
      <c r="E2948" s="87"/>
      <c r="F2948" s="87"/>
      <c r="J2948" s="87"/>
      <c r="M2948" s="87"/>
      <c r="N2948" s="87"/>
      <c r="O2948" s="87"/>
    </row>
    <row r="2949" spans="3:15" x14ac:dyDescent="0.25">
      <c r="C2949" s="87"/>
      <c r="D2949" s="87"/>
      <c r="E2949" s="87"/>
      <c r="F2949" s="87"/>
      <c r="J2949" s="87"/>
      <c r="M2949" s="87"/>
      <c r="N2949" s="87"/>
      <c r="O2949" s="87"/>
    </row>
    <row r="2950" spans="3:15" x14ac:dyDescent="0.25">
      <c r="C2950" s="87"/>
      <c r="D2950" s="87"/>
      <c r="E2950" s="87"/>
      <c r="F2950" s="87"/>
      <c r="J2950" s="87"/>
      <c r="M2950" s="87"/>
      <c r="N2950" s="87"/>
      <c r="O2950" s="87"/>
    </row>
    <row r="2951" spans="3:15" x14ac:dyDescent="0.25">
      <c r="C2951" s="87"/>
      <c r="D2951" s="87"/>
      <c r="E2951" s="87"/>
      <c r="F2951" s="87"/>
      <c r="J2951" s="87"/>
      <c r="M2951" s="87"/>
      <c r="N2951" s="87"/>
      <c r="O2951" s="87"/>
    </row>
    <row r="2952" spans="3:15" x14ac:dyDescent="0.25">
      <c r="C2952" s="87"/>
      <c r="D2952" s="87"/>
      <c r="E2952" s="87"/>
      <c r="F2952" s="87"/>
      <c r="J2952" s="87"/>
      <c r="M2952" s="87"/>
      <c r="N2952" s="87"/>
      <c r="O2952" s="87"/>
    </row>
    <row r="2953" spans="3:15" x14ac:dyDescent="0.25">
      <c r="C2953" s="87"/>
      <c r="D2953" s="87"/>
      <c r="E2953" s="87"/>
      <c r="F2953" s="87"/>
      <c r="J2953" s="87"/>
      <c r="M2953" s="87"/>
      <c r="N2953" s="87"/>
      <c r="O2953" s="87"/>
    </row>
    <row r="2954" spans="3:15" x14ac:dyDescent="0.25">
      <c r="C2954" s="87"/>
      <c r="D2954" s="87"/>
      <c r="E2954" s="87"/>
      <c r="F2954" s="87"/>
      <c r="J2954" s="87"/>
      <c r="M2954" s="87"/>
      <c r="N2954" s="87"/>
      <c r="O2954" s="87"/>
    </row>
    <row r="2955" spans="3:15" x14ac:dyDescent="0.25">
      <c r="C2955" s="87"/>
      <c r="D2955" s="87"/>
      <c r="E2955" s="87"/>
      <c r="F2955" s="87"/>
      <c r="J2955" s="87"/>
      <c r="M2955" s="87"/>
      <c r="N2955" s="87"/>
      <c r="O2955" s="87"/>
    </row>
    <row r="2956" spans="3:15" x14ac:dyDescent="0.25">
      <c r="C2956" s="87"/>
      <c r="D2956" s="87"/>
      <c r="E2956" s="87"/>
      <c r="F2956" s="87"/>
      <c r="J2956" s="87"/>
      <c r="M2956" s="87"/>
      <c r="N2956" s="87"/>
      <c r="O2956" s="87"/>
    </row>
    <row r="2957" spans="3:15" x14ac:dyDescent="0.25">
      <c r="C2957" s="87"/>
      <c r="D2957" s="87"/>
      <c r="E2957" s="87"/>
      <c r="F2957" s="87"/>
      <c r="J2957" s="87"/>
      <c r="M2957" s="87"/>
      <c r="N2957" s="87"/>
      <c r="O2957" s="87"/>
    </row>
    <row r="2958" spans="3:15" x14ac:dyDescent="0.25">
      <c r="C2958" s="87"/>
      <c r="D2958" s="87"/>
      <c r="E2958" s="87"/>
      <c r="F2958" s="87"/>
      <c r="J2958" s="87"/>
      <c r="M2958" s="87"/>
      <c r="N2958" s="87"/>
      <c r="O2958" s="87"/>
    </row>
    <row r="2959" spans="3:15" x14ac:dyDescent="0.25">
      <c r="C2959" s="87"/>
      <c r="D2959" s="87"/>
      <c r="E2959" s="87"/>
      <c r="F2959" s="87"/>
      <c r="J2959" s="87"/>
      <c r="M2959" s="87"/>
      <c r="N2959" s="87"/>
      <c r="O2959" s="87"/>
    </row>
    <row r="2960" spans="3:15" x14ac:dyDescent="0.25">
      <c r="C2960" s="87"/>
      <c r="D2960" s="87"/>
      <c r="E2960" s="87"/>
      <c r="F2960" s="87"/>
      <c r="J2960" s="87"/>
      <c r="M2960" s="87"/>
      <c r="N2960" s="87"/>
      <c r="O2960" s="87"/>
    </row>
    <row r="2961" spans="3:15" x14ac:dyDescent="0.25">
      <c r="C2961" s="87"/>
      <c r="D2961" s="87"/>
      <c r="E2961" s="87"/>
      <c r="F2961" s="87"/>
      <c r="J2961" s="87"/>
      <c r="M2961" s="87"/>
      <c r="N2961" s="87"/>
      <c r="O2961" s="87"/>
    </row>
    <row r="2962" spans="3:15" x14ac:dyDescent="0.25">
      <c r="C2962" s="87"/>
      <c r="D2962" s="87"/>
      <c r="E2962" s="87"/>
      <c r="F2962" s="87"/>
      <c r="J2962" s="87"/>
      <c r="M2962" s="87"/>
      <c r="N2962" s="87"/>
      <c r="O2962" s="87"/>
    </row>
    <row r="2963" spans="3:15" x14ac:dyDescent="0.25">
      <c r="C2963" s="87"/>
      <c r="D2963" s="87"/>
      <c r="E2963" s="87"/>
      <c r="F2963" s="87"/>
      <c r="J2963" s="87"/>
      <c r="M2963" s="87"/>
      <c r="N2963" s="87"/>
      <c r="O2963" s="87"/>
    </row>
    <row r="2964" spans="3:15" x14ac:dyDescent="0.25">
      <c r="C2964" s="87"/>
      <c r="D2964" s="87"/>
      <c r="E2964" s="87"/>
      <c r="F2964" s="87"/>
      <c r="J2964" s="87"/>
      <c r="M2964" s="87"/>
      <c r="N2964" s="87"/>
      <c r="O2964" s="87"/>
    </row>
    <row r="2965" spans="3:15" x14ac:dyDescent="0.25">
      <c r="C2965" s="87"/>
      <c r="D2965" s="87"/>
      <c r="E2965" s="87"/>
      <c r="F2965" s="87"/>
      <c r="J2965" s="87"/>
      <c r="M2965" s="87"/>
      <c r="N2965" s="87"/>
      <c r="O2965" s="87"/>
    </row>
    <row r="2966" spans="3:15" x14ac:dyDescent="0.25">
      <c r="C2966" s="87"/>
      <c r="D2966" s="87"/>
      <c r="E2966" s="87"/>
      <c r="F2966" s="87"/>
      <c r="J2966" s="87"/>
      <c r="M2966" s="87"/>
      <c r="N2966" s="87"/>
      <c r="O2966" s="87"/>
    </row>
    <row r="2967" spans="3:15" x14ac:dyDescent="0.25">
      <c r="C2967" s="87"/>
      <c r="D2967" s="87"/>
      <c r="E2967" s="87"/>
      <c r="F2967" s="87"/>
      <c r="J2967" s="87"/>
      <c r="M2967" s="87"/>
      <c r="N2967" s="87"/>
      <c r="O2967" s="87"/>
    </row>
    <row r="2968" spans="3:15" x14ac:dyDescent="0.25">
      <c r="C2968" s="87"/>
      <c r="D2968" s="87"/>
      <c r="E2968" s="87"/>
      <c r="F2968" s="87"/>
      <c r="J2968" s="87"/>
      <c r="M2968" s="87"/>
      <c r="N2968" s="87"/>
      <c r="O2968" s="87"/>
    </row>
    <row r="2969" spans="3:15" x14ac:dyDescent="0.25">
      <c r="C2969" s="87"/>
      <c r="D2969" s="87"/>
      <c r="E2969" s="87"/>
      <c r="F2969" s="87"/>
      <c r="J2969" s="87"/>
      <c r="M2969" s="87"/>
      <c r="N2969" s="87"/>
      <c r="O2969" s="87"/>
    </row>
    <row r="2970" spans="3:15" x14ac:dyDescent="0.25">
      <c r="C2970" s="87"/>
      <c r="D2970" s="87"/>
      <c r="E2970" s="87"/>
      <c r="F2970" s="87"/>
      <c r="J2970" s="87"/>
      <c r="M2970" s="87"/>
      <c r="N2970" s="87"/>
      <c r="O2970" s="87"/>
    </row>
    <row r="2971" spans="3:15" x14ac:dyDescent="0.25">
      <c r="C2971" s="87"/>
      <c r="D2971" s="87"/>
      <c r="E2971" s="87"/>
      <c r="F2971" s="87"/>
      <c r="J2971" s="87"/>
      <c r="M2971" s="87"/>
      <c r="N2971" s="87"/>
      <c r="O2971" s="87"/>
    </row>
    <row r="2972" spans="3:15" x14ac:dyDescent="0.25">
      <c r="C2972" s="87"/>
      <c r="D2972" s="87"/>
      <c r="E2972" s="87"/>
      <c r="F2972" s="87"/>
      <c r="J2972" s="87"/>
      <c r="M2972" s="87"/>
      <c r="N2972" s="87"/>
      <c r="O2972" s="87"/>
    </row>
    <row r="2973" spans="3:15" x14ac:dyDescent="0.25">
      <c r="C2973" s="87"/>
      <c r="D2973" s="87"/>
      <c r="E2973" s="87"/>
      <c r="F2973" s="87"/>
      <c r="J2973" s="87"/>
      <c r="M2973" s="87"/>
      <c r="N2973" s="87"/>
      <c r="O2973" s="87"/>
    </row>
    <row r="2974" spans="3:15" x14ac:dyDescent="0.25">
      <c r="C2974" s="87"/>
      <c r="D2974" s="87"/>
      <c r="E2974" s="87"/>
      <c r="F2974" s="87"/>
      <c r="J2974" s="87"/>
      <c r="M2974" s="87"/>
      <c r="N2974" s="87"/>
      <c r="O2974" s="87"/>
    </row>
    <row r="2975" spans="3:15" x14ac:dyDescent="0.25">
      <c r="C2975" s="87"/>
      <c r="D2975" s="87"/>
      <c r="E2975" s="87"/>
      <c r="F2975" s="87"/>
      <c r="J2975" s="87"/>
      <c r="M2975" s="87"/>
      <c r="N2975" s="87"/>
      <c r="O2975" s="87"/>
    </row>
    <row r="2976" spans="3:15" x14ac:dyDescent="0.25">
      <c r="C2976" s="87"/>
      <c r="D2976" s="87"/>
      <c r="E2976" s="87"/>
      <c r="F2976" s="87"/>
      <c r="J2976" s="87"/>
      <c r="M2976" s="87"/>
      <c r="N2976" s="87"/>
      <c r="O2976" s="87"/>
    </row>
    <row r="2977" spans="3:15" x14ac:dyDescent="0.25">
      <c r="C2977" s="87"/>
      <c r="D2977" s="87"/>
      <c r="E2977" s="87"/>
      <c r="F2977" s="87"/>
      <c r="J2977" s="87"/>
      <c r="M2977" s="87"/>
      <c r="N2977" s="87"/>
      <c r="O2977" s="87"/>
    </row>
    <row r="2978" spans="3:15" x14ac:dyDescent="0.25">
      <c r="C2978" s="87"/>
      <c r="D2978" s="87"/>
      <c r="E2978" s="87"/>
      <c r="F2978" s="87"/>
      <c r="J2978" s="87"/>
      <c r="M2978" s="87"/>
      <c r="N2978" s="87"/>
      <c r="O2978" s="87"/>
    </row>
    <row r="2979" spans="3:15" x14ac:dyDescent="0.25">
      <c r="C2979" s="87"/>
      <c r="D2979" s="87"/>
      <c r="E2979" s="87"/>
      <c r="F2979" s="87"/>
      <c r="J2979" s="87"/>
      <c r="M2979" s="87"/>
      <c r="N2979" s="87"/>
      <c r="O2979" s="87"/>
    </row>
    <row r="2980" spans="3:15" x14ac:dyDescent="0.25">
      <c r="C2980" s="87"/>
      <c r="D2980" s="87"/>
      <c r="E2980" s="87"/>
      <c r="F2980" s="87"/>
      <c r="J2980" s="87"/>
      <c r="M2980" s="87"/>
      <c r="N2980" s="87"/>
      <c r="O2980" s="87"/>
    </row>
    <row r="2981" spans="3:15" x14ac:dyDescent="0.25">
      <c r="C2981" s="87"/>
      <c r="D2981" s="87"/>
      <c r="E2981" s="87"/>
      <c r="F2981" s="87"/>
      <c r="J2981" s="87"/>
      <c r="M2981" s="87"/>
      <c r="N2981" s="87"/>
      <c r="O2981" s="87"/>
    </row>
    <row r="2982" spans="3:15" x14ac:dyDescent="0.25">
      <c r="C2982" s="87"/>
      <c r="D2982" s="87"/>
      <c r="E2982" s="87"/>
      <c r="F2982" s="87"/>
      <c r="J2982" s="87"/>
      <c r="M2982" s="87"/>
      <c r="N2982" s="87"/>
      <c r="O2982" s="87"/>
    </row>
    <row r="2983" spans="3:15" x14ac:dyDescent="0.25">
      <c r="C2983" s="87"/>
      <c r="D2983" s="87"/>
      <c r="E2983" s="87"/>
      <c r="F2983" s="87"/>
      <c r="J2983" s="87"/>
      <c r="M2983" s="87"/>
      <c r="N2983" s="87"/>
      <c r="O2983" s="87"/>
    </row>
    <row r="2984" spans="3:15" x14ac:dyDescent="0.25">
      <c r="C2984" s="87"/>
      <c r="D2984" s="87"/>
      <c r="E2984" s="87"/>
      <c r="F2984" s="87"/>
      <c r="J2984" s="87"/>
      <c r="M2984" s="87"/>
      <c r="N2984" s="87"/>
      <c r="O2984" s="87"/>
    </row>
    <row r="2985" spans="3:15" x14ac:dyDescent="0.25">
      <c r="C2985" s="87"/>
      <c r="D2985" s="87"/>
      <c r="E2985" s="87"/>
      <c r="F2985" s="87"/>
      <c r="J2985" s="87"/>
      <c r="M2985" s="87"/>
      <c r="N2985" s="87"/>
      <c r="O2985" s="87"/>
    </row>
    <row r="2986" spans="3:15" x14ac:dyDescent="0.25">
      <c r="C2986" s="87"/>
      <c r="D2986" s="87"/>
      <c r="E2986" s="87"/>
      <c r="F2986" s="87"/>
      <c r="J2986" s="87"/>
      <c r="M2986" s="87"/>
      <c r="N2986" s="87"/>
      <c r="O2986" s="87"/>
    </row>
    <row r="2987" spans="3:15" x14ac:dyDescent="0.25">
      <c r="C2987" s="87"/>
      <c r="D2987" s="87"/>
      <c r="E2987" s="87"/>
      <c r="F2987" s="87"/>
      <c r="J2987" s="87"/>
      <c r="M2987" s="87"/>
      <c r="N2987" s="87"/>
      <c r="O2987" s="87"/>
    </row>
    <row r="2988" spans="3:15" x14ac:dyDescent="0.25">
      <c r="C2988" s="87"/>
      <c r="D2988" s="87"/>
      <c r="E2988" s="87"/>
      <c r="F2988" s="87"/>
      <c r="J2988" s="87"/>
      <c r="M2988" s="87"/>
      <c r="N2988" s="87"/>
      <c r="O2988" s="87"/>
    </row>
    <row r="2989" spans="3:15" x14ac:dyDescent="0.25">
      <c r="C2989" s="87"/>
      <c r="D2989" s="87"/>
      <c r="E2989" s="87"/>
      <c r="F2989" s="87"/>
      <c r="J2989" s="87"/>
      <c r="M2989" s="87"/>
      <c r="N2989" s="87"/>
      <c r="O2989" s="87"/>
    </row>
    <row r="2990" spans="3:15" x14ac:dyDescent="0.25">
      <c r="C2990" s="87"/>
      <c r="D2990" s="87"/>
      <c r="E2990" s="87"/>
      <c r="F2990" s="87"/>
      <c r="J2990" s="87"/>
      <c r="M2990" s="87"/>
      <c r="N2990" s="87"/>
      <c r="O2990" s="87"/>
    </row>
    <row r="2991" spans="3:15" x14ac:dyDescent="0.25">
      <c r="C2991" s="87"/>
      <c r="D2991" s="87"/>
      <c r="E2991" s="87"/>
      <c r="F2991" s="87"/>
      <c r="J2991" s="87"/>
      <c r="M2991" s="87"/>
      <c r="N2991" s="87"/>
      <c r="O2991" s="87"/>
    </row>
    <row r="2992" spans="3:15" x14ac:dyDescent="0.25">
      <c r="C2992" s="87"/>
      <c r="D2992" s="87"/>
      <c r="E2992" s="87"/>
      <c r="F2992" s="87"/>
      <c r="J2992" s="87"/>
      <c r="M2992" s="87"/>
      <c r="N2992" s="87"/>
      <c r="O2992" s="87"/>
    </row>
    <row r="2993" spans="3:15" x14ac:dyDescent="0.25">
      <c r="C2993" s="87"/>
      <c r="D2993" s="87"/>
      <c r="E2993" s="87"/>
      <c r="F2993" s="87"/>
      <c r="J2993" s="87"/>
      <c r="M2993" s="87"/>
      <c r="N2993" s="87"/>
      <c r="O2993" s="87"/>
    </row>
    <row r="2994" spans="3:15" x14ac:dyDescent="0.25">
      <c r="C2994" s="87"/>
      <c r="D2994" s="87"/>
      <c r="E2994" s="87"/>
      <c r="F2994" s="87"/>
      <c r="J2994" s="87"/>
      <c r="M2994" s="87"/>
      <c r="N2994" s="87"/>
      <c r="O2994" s="87"/>
    </row>
    <row r="2995" spans="3:15" x14ac:dyDescent="0.25">
      <c r="C2995" s="87"/>
      <c r="D2995" s="87"/>
      <c r="E2995" s="87"/>
      <c r="F2995" s="87"/>
      <c r="J2995" s="87"/>
      <c r="M2995" s="87"/>
      <c r="N2995" s="87"/>
      <c r="O2995" s="87"/>
    </row>
    <row r="2996" spans="3:15" x14ac:dyDescent="0.25">
      <c r="C2996" s="87"/>
      <c r="D2996" s="87"/>
      <c r="E2996" s="87"/>
      <c r="F2996" s="87"/>
      <c r="J2996" s="87"/>
      <c r="M2996" s="87"/>
      <c r="N2996" s="87"/>
      <c r="O2996" s="87"/>
    </row>
    <row r="2997" spans="3:15" x14ac:dyDescent="0.25">
      <c r="C2997" s="87"/>
      <c r="D2997" s="87"/>
      <c r="E2997" s="87"/>
      <c r="F2997" s="87"/>
      <c r="J2997" s="87"/>
      <c r="M2997" s="87"/>
      <c r="N2997" s="87"/>
      <c r="O2997" s="87"/>
    </row>
    <row r="2998" spans="3:15" x14ac:dyDescent="0.25">
      <c r="C2998" s="87"/>
      <c r="D2998" s="87"/>
      <c r="E2998" s="87"/>
      <c r="F2998" s="87"/>
      <c r="J2998" s="87"/>
      <c r="M2998" s="87"/>
      <c r="N2998" s="87"/>
      <c r="O2998" s="87"/>
    </row>
    <row r="2999" spans="3:15" x14ac:dyDescent="0.25">
      <c r="C2999" s="87"/>
      <c r="D2999" s="87"/>
      <c r="E2999" s="87"/>
      <c r="F2999" s="87"/>
      <c r="J2999" s="87"/>
      <c r="M2999" s="87"/>
      <c r="N2999" s="87"/>
      <c r="O2999" s="87"/>
    </row>
    <row r="3000" spans="3:15" x14ac:dyDescent="0.25">
      <c r="C3000" s="87"/>
      <c r="D3000" s="87"/>
      <c r="E3000" s="87"/>
      <c r="F3000" s="87"/>
      <c r="J3000" s="87"/>
      <c r="M3000" s="87"/>
      <c r="N3000" s="87"/>
      <c r="O3000" s="87"/>
    </row>
    <row r="3001" spans="3:15" x14ac:dyDescent="0.25">
      <c r="C3001" s="87"/>
      <c r="D3001" s="87"/>
      <c r="E3001" s="87"/>
      <c r="F3001" s="87"/>
      <c r="J3001" s="87"/>
      <c r="M3001" s="87"/>
      <c r="N3001" s="87"/>
      <c r="O3001" s="87"/>
    </row>
    <row r="3002" spans="3:15" x14ac:dyDescent="0.25">
      <c r="C3002" s="87"/>
      <c r="D3002" s="87"/>
      <c r="E3002" s="87"/>
      <c r="F3002" s="87"/>
      <c r="J3002" s="87"/>
      <c r="M3002" s="87"/>
      <c r="N3002" s="87"/>
      <c r="O3002" s="87"/>
    </row>
    <row r="3003" spans="3:15" x14ac:dyDescent="0.25">
      <c r="C3003" s="87"/>
      <c r="D3003" s="87"/>
      <c r="E3003" s="87"/>
      <c r="F3003" s="87"/>
      <c r="J3003" s="87"/>
      <c r="M3003" s="87"/>
      <c r="N3003" s="87"/>
      <c r="O3003" s="87"/>
    </row>
    <row r="3004" spans="3:15" x14ac:dyDescent="0.25">
      <c r="C3004" s="87"/>
      <c r="D3004" s="87"/>
      <c r="E3004" s="87"/>
      <c r="F3004" s="87"/>
      <c r="J3004" s="87"/>
      <c r="M3004" s="87"/>
      <c r="N3004" s="87"/>
      <c r="O3004" s="87"/>
    </row>
    <row r="3005" spans="3:15" x14ac:dyDescent="0.25">
      <c r="C3005" s="87"/>
      <c r="D3005" s="87"/>
      <c r="E3005" s="87"/>
      <c r="F3005" s="87"/>
      <c r="J3005" s="87"/>
      <c r="M3005" s="87"/>
      <c r="N3005" s="87"/>
      <c r="O3005" s="87"/>
    </row>
    <row r="3006" spans="3:15" x14ac:dyDescent="0.25">
      <c r="C3006" s="87"/>
      <c r="D3006" s="87"/>
      <c r="E3006" s="87"/>
      <c r="F3006" s="87"/>
      <c r="J3006" s="87"/>
      <c r="M3006" s="87"/>
      <c r="N3006" s="87"/>
      <c r="O3006" s="87"/>
    </row>
    <row r="3007" spans="3:15" x14ac:dyDescent="0.25">
      <c r="C3007" s="87"/>
      <c r="D3007" s="87"/>
      <c r="E3007" s="87"/>
      <c r="F3007" s="87"/>
      <c r="J3007" s="87"/>
      <c r="M3007" s="87"/>
      <c r="N3007" s="87"/>
      <c r="O3007" s="87"/>
    </row>
    <row r="3008" spans="3:15" x14ac:dyDescent="0.25">
      <c r="C3008" s="87"/>
      <c r="D3008" s="87"/>
      <c r="E3008" s="87"/>
      <c r="F3008" s="87"/>
      <c r="J3008" s="87"/>
      <c r="M3008" s="87"/>
      <c r="N3008" s="87"/>
      <c r="O3008" s="87"/>
    </row>
    <row r="3009" spans="3:15" x14ac:dyDescent="0.25">
      <c r="C3009" s="87"/>
      <c r="D3009" s="87"/>
      <c r="E3009" s="87"/>
      <c r="F3009" s="87"/>
      <c r="J3009" s="87"/>
      <c r="M3009" s="87"/>
      <c r="N3009" s="87"/>
      <c r="O3009" s="87"/>
    </row>
    <row r="3010" spans="3:15" x14ac:dyDescent="0.25">
      <c r="C3010" s="87"/>
      <c r="D3010" s="87"/>
      <c r="E3010" s="87"/>
      <c r="F3010" s="87"/>
      <c r="J3010" s="87"/>
      <c r="M3010" s="87"/>
      <c r="N3010" s="87"/>
      <c r="O3010" s="87"/>
    </row>
    <row r="3011" spans="3:15" x14ac:dyDescent="0.25">
      <c r="C3011" s="87"/>
      <c r="D3011" s="87"/>
      <c r="E3011" s="87"/>
      <c r="F3011" s="87"/>
      <c r="J3011" s="87"/>
      <c r="M3011" s="87"/>
      <c r="N3011" s="87"/>
      <c r="O3011" s="87"/>
    </row>
    <row r="3012" spans="3:15" x14ac:dyDescent="0.25">
      <c r="C3012" s="87"/>
      <c r="D3012" s="87"/>
      <c r="E3012" s="87"/>
      <c r="F3012" s="87"/>
      <c r="J3012" s="87"/>
      <c r="M3012" s="87"/>
      <c r="N3012" s="87"/>
      <c r="O3012" s="87"/>
    </row>
    <row r="3013" spans="3:15" x14ac:dyDescent="0.25">
      <c r="C3013" s="87"/>
      <c r="D3013" s="87"/>
      <c r="E3013" s="87"/>
      <c r="F3013" s="87"/>
      <c r="J3013" s="87"/>
      <c r="M3013" s="87"/>
      <c r="N3013" s="87"/>
      <c r="O3013" s="87"/>
    </row>
    <row r="3014" spans="3:15" x14ac:dyDescent="0.25">
      <c r="C3014" s="87"/>
      <c r="D3014" s="87"/>
      <c r="E3014" s="87"/>
      <c r="F3014" s="87"/>
      <c r="J3014" s="87"/>
      <c r="M3014" s="87"/>
      <c r="N3014" s="87"/>
      <c r="O3014" s="87"/>
    </row>
    <row r="3015" spans="3:15" x14ac:dyDescent="0.25">
      <c r="C3015" s="87"/>
      <c r="D3015" s="87"/>
      <c r="E3015" s="87"/>
      <c r="F3015" s="87"/>
      <c r="J3015" s="87"/>
      <c r="M3015" s="87"/>
      <c r="N3015" s="87"/>
      <c r="O3015" s="87"/>
    </row>
    <row r="3016" spans="3:15" x14ac:dyDescent="0.25">
      <c r="C3016" s="87"/>
      <c r="D3016" s="87"/>
      <c r="E3016" s="87"/>
      <c r="F3016" s="87"/>
      <c r="J3016" s="87"/>
      <c r="M3016" s="87"/>
      <c r="N3016" s="87"/>
      <c r="O3016" s="87"/>
    </row>
    <row r="3017" spans="3:15" x14ac:dyDescent="0.25">
      <c r="C3017" s="87"/>
      <c r="D3017" s="87"/>
      <c r="E3017" s="87"/>
      <c r="F3017" s="87"/>
      <c r="J3017" s="87"/>
      <c r="M3017" s="87"/>
      <c r="N3017" s="87"/>
      <c r="O3017" s="87"/>
    </row>
    <row r="3018" spans="3:15" x14ac:dyDescent="0.25">
      <c r="C3018" s="87"/>
      <c r="D3018" s="87"/>
      <c r="E3018" s="87"/>
      <c r="F3018" s="87"/>
      <c r="J3018" s="87"/>
      <c r="M3018" s="87"/>
      <c r="N3018" s="87"/>
      <c r="O3018" s="87"/>
    </row>
    <row r="3019" spans="3:15" x14ac:dyDescent="0.25">
      <c r="C3019" s="87"/>
      <c r="D3019" s="87"/>
      <c r="E3019" s="87"/>
      <c r="F3019" s="87"/>
      <c r="J3019" s="87"/>
      <c r="M3019" s="87"/>
      <c r="N3019" s="87"/>
      <c r="O3019" s="87"/>
    </row>
    <row r="3020" spans="3:15" x14ac:dyDescent="0.25">
      <c r="C3020" s="87"/>
      <c r="D3020" s="87"/>
      <c r="E3020" s="87"/>
      <c r="F3020" s="87"/>
      <c r="J3020" s="87"/>
      <c r="M3020" s="87"/>
      <c r="N3020" s="87"/>
      <c r="O3020" s="87"/>
    </row>
    <row r="3021" spans="3:15" x14ac:dyDescent="0.25">
      <c r="C3021" s="87"/>
      <c r="D3021" s="87"/>
      <c r="E3021" s="87"/>
      <c r="F3021" s="87"/>
      <c r="J3021" s="87"/>
      <c r="M3021" s="87"/>
      <c r="N3021" s="87"/>
      <c r="O3021" s="87"/>
    </row>
    <row r="3022" spans="3:15" x14ac:dyDescent="0.25">
      <c r="C3022" s="87"/>
      <c r="D3022" s="87"/>
      <c r="E3022" s="87"/>
      <c r="F3022" s="87"/>
      <c r="J3022" s="87"/>
      <c r="M3022" s="87"/>
      <c r="N3022" s="87"/>
      <c r="O3022" s="87"/>
    </row>
    <row r="3023" spans="3:15" x14ac:dyDescent="0.25">
      <c r="C3023" s="87"/>
      <c r="D3023" s="87"/>
      <c r="E3023" s="87"/>
      <c r="F3023" s="87"/>
      <c r="J3023" s="87"/>
      <c r="M3023" s="87"/>
      <c r="N3023" s="87"/>
      <c r="O3023" s="87"/>
    </row>
    <row r="3024" spans="3:15" x14ac:dyDescent="0.25">
      <c r="C3024" s="87"/>
      <c r="D3024" s="87"/>
      <c r="E3024" s="87"/>
      <c r="F3024" s="87"/>
      <c r="J3024" s="87"/>
      <c r="M3024" s="87"/>
      <c r="N3024" s="87"/>
      <c r="O3024" s="87"/>
    </row>
    <row r="3025" spans="3:15" x14ac:dyDescent="0.25">
      <c r="C3025" s="87"/>
      <c r="D3025" s="87"/>
      <c r="E3025" s="87"/>
      <c r="F3025" s="87"/>
      <c r="J3025" s="87"/>
      <c r="M3025" s="87"/>
      <c r="N3025" s="87"/>
      <c r="O3025" s="87"/>
    </row>
    <row r="3026" spans="3:15" x14ac:dyDescent="0.25">
      <c r="C3026" s="87"/>
      <c r="D3026" s="87"/>
      <c r="E3026" s="87"/>
      <c r="F3026" s="87"/>
      <c r="J3026" s="87"/>
      <c r="M3026" s="87"/>
      <c r="N3026" s="87"/>
      <c r="O3026" s="87"/>
    </row>
    <row r="3027" spans="3:15" x14ac:dyDescent="0.25">
      <c r="C3027" s="87"/>
      <c r="D3027" s="87"/>
      <c r="E3027" s="87"/>
      <c r="F3027" s="87"/>
      <c r="J3027" s="87"/>
      <c r="M3027" s="87"/>
      <c r="N3027" s="87"/>
      <c r="O3027" s="87"/>
    </row>
    <row r="3028" spans="3:15" x14ac:dyDescent="0.25">
      <c r="C3028" s="87"/>
      <c r="D3028" s="87"/>
      <c r="E3028" s="87"/>
      <c r="F3028" s="87"/>
      <c r="J3028" s="87"/>
      <c r="M3028" s="87"/>
      <c r="N3028" s="87"/>
      <c r="O3028" s="87"/>
    </row>
    <row r="3029" spans="3:15" x14ac:dyDescent="0.25">
      <c r="C3029" s="87"/>
      <c r="D3029" s="87"/>
      <c r="E3029" s="87"/>
      <c r="F3029" s="87"/>
      <c r="J3029" s="87"/>
      <c r="M3029" s="87"/>
      <c r="N3029" s="87"/>
      <c r="O3029" s="87"/>
    </row>
    <row r="3030" spans="3:15" x14ac:dyDescent="0.25">
      <c r="C3030" s="87"/>
      <c r="D3030" s="87"/>
      <c r="E3030" s="87"/>
      <c r="F3030" s="87"/>
      <c r="J3030" s="87"/>
      <c r="M3030" s="87"/>
      <c r="N3030" s="87"/>
      <c r="O3030" s="87"/>
    </row>
    <row r="3031" spans="3:15" x14ac:dyDescent="0.25">
      <c r="C3031" s="87"/>
      <c r="D3031" s="87"/>
      <c r="E3031" s="87"/>
      <c r="F3031" s="87"/>
      <c r="J3031" s="87"/>
      <c r="M3031" s="87"/>
      <c r="N3031" s="87"/>
      <c r="O3031" s="87"/>
    </row>
    <row r="3032" spans="3:15" x14ac:dyDescent="0.25">
      <c r="C3032" s="87"/>
      <c r="D3032" s="87"/>
      <c r="E3032" s="87"/>
      <c r="F3032" s="87"/>
      <c r="J3032" s="87"/>
      <c r="M3032" s="87"/>
      <c r="N3032" s="87"/>
      <c r="O3032" s="87"/>
    </row>
    <row r="3033" spans="3:15" x14ac:dyDescent="0.25">
      <c r="C3033" s="87"/>
      <c r="D3033" s="87"/>
      <c r="E3033" s="87"/>
      <c r="F3033" s="87"/>
      <c r="J3033" s="87"/>
      <c r="M3033" s="87"/>
      <c r="N3033" s="87"/>
      <c r="O3033" s="87"/>
    </row>
    <row r="3034" spans="3:15" x14ac:dyDescent="0.25">
      <c r="C3034" s="87"/>
      <c r="D3034" s="87"/>
      <c r="E3034" s="87"/>
      <c r="F3034" s="87"/>
      <c r="J3034" s="87"/>
      <c r="M3034" s="87"/>
      <c r="N3034" s="87"/>
      <c r="O3034" s="87"/>
    </row>
    <row r="3035" spans="3:15" x14ac:dyDescent="0.25">
      <c r="C3035" s="87"/>
      <c r="D3035" s="87"/>
      <c r="E3035" s="87"/>
      <c r="F3035" s="87"/>
      <c r="J3035" s="87"/>
      <c r="M3035" s="87"/>
      <c r="N3035" s="87"/>
      <c r="O3035" s="87"/>
    </row>
    <row r="3036" spans="3:15" x14ac:dyDescent="0.25">
      <c r="C3036" s="87"/>
      <c r="D3036" s="87"/>
      <c r="E3036" s="87"/>
      <c r="F3036" s="87"/>
      <c r="J3036" s="87"/>
      <c r="M3036" s="87"/>
      <c r="N3036" s="87"/>
      <c r="O3036" s="87"/>
    </row>
    <row r="3037" spans="3:15" x14ac:dyDescent="0.25">
      <c r="C3037" s="87"/>
      <c r="D3037" s="87"/>
      <c r="E3037" s="87"/>
      <c r="F3037" s="87"/>
      <c r="J3037" s="87"/>
      <c r="M3037" s="87"/>
      <c r="N3037" s="87"/>
      <c r="O3037" s="87"/>
    </row>
    <row r="3038" spans="3:15" x14ac:dyDescent="0.25">
      <c r="C3038" s="87"/>
      <c r="D3038" s="87"/>
      <c r="E3038" s="87"/>
      <c r="F3038" s="87"/>
      <c r="J3038" s="87"/>
      <c r="M3038" s="87"/>
      <c r="N3038" s="87"/>
      <c r="O3038" s="87"/>
    </row>
    <row r="3039" spans="3:15" x14ac:dyDescent="0.25">
      <c r="C3039" s="87"/>
      <c r="D3039" s="87"/>
      <c r="E3039" s="87"/>
      <c r="F3039" s="87"/>
      <c r="J3039" s="87"/>
      <c r="M3039" s="87"/>
      <c r="N3039" s="87"/>
      <c r="O3039" s="87"/>
    </row>
    <row r="3040" spans="3:15" x14ac:dyDescent="0.25">
      <c r="C3040" s="87"/>
      <c r="D3040" s="87"/>
      <c r="E3040" s="87"/>
      <c r="F3040" s="87"/>
      <c r="J3040" s="87"/>
      <c r="M3040" s="87"/>
      <c r="N3040" s="87"/>
      <c r="O3040" s="87"/>
    </row>
    <row r="3041" spans="3:15" x14ac:dyDescent="0.25">
      <c r="C3041" s="87"/>
      <c r="D3041" s="87"/>
      <c r="E3041" s="87"/>
      <c r="F3041" s="87"/>
      <c r="J3041" s="87"/>
      <c r="M3041" s="87"/>
      <c r="N3041" s="87"/>
      <c r="O3041" s="87"/>
    </row>
    <row r="3042" spans="3:15" x14ac:dyDescent="0.25">
      <c r="C3042" s="87"/>
      <c r="D3042" s="87"/>
      <c r="E3042" s="87"/>
      <c r="F3042" s="87"/>
      <c r="J3042" s="87"/>
      <c r="M3042" s="87"/>
      <c r="N3042" s="87"/>
      <c r="O3042" s="87"/>
    </row>
    <row r="3043" spans="3:15" x14ac:dyDescent="0.25">
      <c r="C3043" s="87"/>
      <c r="D3043" s="87"/>
      <c r="E3043" s="87"/>
      <c r="F3043" s="87"/>
      <c r="J3043" s="87"/>
      <c r="M3043" s="87"/>
      <c r="N3043" s="87"/>
      <c r="O3043" s="87"/>
    </row>
    <row r="3044" spans="3:15" x14ac:dyDescent="0.25">
      <c r="C3044" s="87"/>
      <c r="D3044" s="87"/>
      <c r="E3044" s="87"/>
      <c r="F3044" s="87"/>
      <c r="J3044" s="87"/>
      <c r="M3044" s="87"/>
      <c r="N3044" s="87"/>
      <c r="O3044" s="87"/>
    </row>
    <row r="3045" spans="3:15" x14ac:dyDescent="0.25">
      <c r="C3045" s="87"/>
      <c r="D3045" s="87"/>
      <c r="E3045" s="87"/>
      <c r="F3045" s="87"/>
      <c r="J3045" s="87"/>
      <c r="M3045" s="87"/>
      <c r="N3045" s="87"/>
      <c r="O3045" s="87"/>
    </row>
    <row r="3046" spans="3:15" x14ac:dyDescent="0.25">
      <c r="C3046" s="87"/>
      <c r="D3046" s="87"/>
      <c r="E3046" s="87"/>
      <c r="F3046" s="87"/>
      <c r="J3046" s="87"/>
      <c r="M3046" s="87"/>
      <c r="N3046" s="87"/>
      <c r="O3046" s="87"/>
    </row>
    <row r="3047" spans="3:15" x14ac:dyDescent="0.25">
      <c r="C3047" s="87"/>
      <c r="D3047" s="87"/>
      <c r="E3047" s="87"/>
      <c r="F3047" s="87"/>
      <c r="J3047" s="87"/>
      <c r="M3047" s="87"/>
      <c r="N3047" s="87"/>
      <c r="O3047" s="87"/>
    </row>
    <row r="3048" spans="3:15" x14ac:dyDescent="0.25">
      <c r="C3048" s="87"/>
      <c r="D3048" s="87"/>
      <c r="E3048" s="87"/>
      <c r="F3048" s="87"/>
      <c r="J3048" s="87"/>
      <c r="M3048" s="87"/>
      <c r="N3048" s="87"/>
      <c r="O3048" s="87"/>
    </row>
    <row r="3049" spans="3:15" x14ac:dyDescent="0.25">
      <c r="C3049" s="87"/>
      <c r="D3049" s="87"/>
      <c r="E3049" s="87"/>
      <c r="F3049" s="87"/>
      <c r="J3049" s="87"/>
      <c r="M3049" s="87"/>
      <c r="N3049" s="87"/>
      <c r="O3049" s="87"/>
    </row>
    <row r="3050" spans="3:15" x14ac:dyDescent="0.25">
      <c r="C3050" s="87"/>
      <c r="D3050" s="87"/>
      <c r="E3050" s="87"/>
      <c r="F3050" s="87"/>
      <c r="J3050" s="87"/>
      <c r="M3050" s="87"/>
      <c r="N3050" s="87"/>
      <c r="O3050" s="87"/>
    </row>
    <row r="3051" spans="3:15" x14ac:dyDescent="0.25">
      <c r="C3051" s="87"/>
      <c r="D3051" s="87"/>
      <c r="E3051" s="87"/>
      <c r="F3051" s="87"/>
      <c r="J3051" s="87"/>
      <c r="M3051" s="87"/>
      <c r="N3051" s="87"/>
      <c r="O3051" s="87"/>
    </row>
    <row r="3052" spans="3:15" x14ac:dyDescent="0.25">
      <c r="C3052" s="87"/>
      <c r="D3052" s="87"/>
      <c r="E3052" s="87"/>
      <c r="F3052" s="87"/>
      <c r="J3052" s="87"/>
      <c r="M3052" s="87"/>
      <c r="N3052" s="87"/>
      <c r="O3052" s="87"/>
    </row>
    <row r="3053" spans="3:15" x14ac:dyDescent="0.25">
      <c r="C3053" s="87"/>
      <c r="D3053" s="87"/>
      <c r="E3053" s="87"/>
      <c r="F3053" s="87"/>
      <c r="J3053" s="87"/>
      <c r="M3053" s="87"/>
      <c r="N3053" s="87"/>
      <c r="O3053" s="87"/>
    </row>
    <row r="3054" spans="3:15" x14ac:dyDescent="0.25">
      <c r="C3054" s="87"/>
      <c r="D3054" s="87"/>
      <c r="E3054" s="87"/>
      <c r="F3054" s="87"/>
      <c r="J3054" s="87"/>
      <c r="M3054" s="87"/>
      <c r="N3054" s="87"/>
      <c r="O3054" s="87"/>
    </row>
    <row r="3055" spans="3:15" x14ac:dyDescent="0.25">
      <c r="C3055" s="87"/>
      <c r="D3055" s="87"/>
      <c r="E3055" s="87"/>
      <c r="F3055" s="87"/>
      <c r="J3055" s="87"/>
      <c r="M3055" s="87"/>
      <c r="N3055" s="87"/>
      <c r="O3055" s="87"/>
    </row>
    <row r="3056" spans="3:15" x14ac:dyDescent="0.25">
      <c r="C3056" s="87"/>
      <c r="D3056" s="87"/>
      <c r="E3056" s="87"/>
      <c r="F3056" s="87"/>
      <c r="J3056" s="87"/>
      <c r="M3056" s="87"/>
      <c r="N3056" s="87"/>
      <c r="O3056" s="87"/>
    </row>
    <row r="3057" spans="3:15" x14ac:dyDescent="0.25">
      <c r="C3057" s="87"/>
      <c r="D3057" s="87"/>
      <c r="E3057" s="87"/>
      <c r="F3057" s="87"/>
      <c r="J3057" s="87"/>
      <c r="M3057" s="87"/>
      <c r="N3057" s="87"/>
      <c r="O3057" s="87"/>
    </row>
    <row r="3058" spans="3:15" x14ac:dyDescent="0.25">
      <c r="C3058" s="87"/>
      <c r="D3058" s="87"/>
      <c r="E3058" s="87"/>
      <c r="F3058" s="87"/>
      <c r="J3058" s="87"/>
      <c r="M3058" s="87"/>
      <c r="N3058" s="87"/>
      <c r="O3058" s="87"/>
    </row>
    <row r="3059" spans="3:15" x14ac:dyDescent="0.25">
      <c r="C3059" s="87"/>
      <c r="D3059" s="87"/>
      <c r="E3059" s="87"/>
      <c r="F3059" s="87"/>
      <c r="J3059" s="87"/>
      <c r="M3059" s="87"/>
      <c r="N3059" s="87"/>
      <c r="O3059" s="87"/>
    </row>
    <row r="3060" spans="3:15" x14ac:dyDescent="0.25">
      <c r="C3060" s="87"/>
      <c r="D3060" s="87"/>
      <c r="E3060" s="87"/>
      <c r="F3060" s="87"/>
      <c r="J3060" s="87"/>
      <c r="M3060" s="87"/>
      <c r="N3060" s="87"/>
      <c r="O3060" s="87"/>
    </row>
    <row r="3061" spans="3:15" x14ac:dyDescent="0.25">
      <c r="C3061" s="87"/>
      <c r="D3061" s="87"/>
      <c r="E3061" s="87"/>
      <c r="F3061" s="87"/>
      <c r="J3061" s="87"/>
      <c r="M3061" s="87"/>
      <c r="N3061" s="87"/>
      <c r="O3061" s="87"/>
    </row>
    <row r="3062" spans="3:15" x14ac:dyDescent="0.25">
      <c r="C3062" s="87"/>
      <c r="D3062" s="87"/>
      <c r="E3062" s="87"/>
      <c r="F3062" s="87"/>
      <c r="J3062" s="87"/>
      <c r="M3062" s="87"/>
      <c r="N3062" s="87"/>
      <c r="O3062" s="87"/>
    </row>
    <row r="3063" spans="3:15" x14ac:dyDescent="0.25">
      <c r="C3063" s="87"/>
      <c r="D3063" s="87"/>
      <c r="E3063" s="87"/>
      <c r="F3063" s="87"/>
      <c r="J3063" s="87"/>
      <c r="M3063" s="87"/>
      <c r="N3063" s="87"/>
      <c r="O3063" s="87"/>
    </row>
    <row r="3064" spans="3:15" x14ac:dyDescent="0.25">
      <c r="C3064" s="87"/>
      <c r="D3064" s="87"/>
      <c r="E3064" s="87"/>
      <c r="F3064" s="87"/>
      <c r="J3064" s="87"/>
      <c r="M3064" s="87"/>
      <c r="N3064" s="87"/>
      <c r="O3064" s="87"/>
    </row>
    <row r="3065" spans="3:15" x14ac:dyDescent="0.25">
      <c r="C3065" s="87"/>
      <c r="D3065" s="87"/>
      <c r="E3065" s="87"/>
      <c r="F3065" s="87"/>
      <c r="J3065" s="87"/>
      <c r="M3065" s="87"/>
      <c r="N3065" s="87"/>
      <c r="O3065" s="87"/>
    </row>
    <row r="3066" spans="3:15" x14ac:dyDescent="0.25">
      <c r="C3066" s="87"/>
      <c r="D3066" s="87"/>
      <c r="E3066" s="87"/>
      <c r="F3066" s="87"/>
      <c r="J3066" s="87"/>
      <c r="M3066" s="87"/>
      <c r="N3066" s="87"/>
      <c r="O3066" s="87"/>
    </row>
    <row r="3067" spans="3:15" x14ac:dyDescent="0.25">
      <c r="C3067" s="87"/>
      <c r="D3067" s="87"/>
      <c r="E3067" s="87"/>
      <c r="F3067" s="87"/>
      <c r="J3067" s="87"/>
      <c r="M3067" s="87"/>
      <c r="N3067" s="87"/>
      <c r="O3067" s="87"/>
    </row>
    <row r="3068" spans="3:15" x14ac:dyDescent="0.25">
      <c r="C3068" s="87"/>
      <c r="D3068" s="87"/>
      <c r="E3068" s="87"/>
      <c r="F3068" s="87"/>
      <c r="J3068" s="87"/>
      <c r="M3068" s="87"/>
      <c r="N3068" s="87"/>
      <c r="O3068" s="87"/>
    </row>
    <row r="3069" spans="3:15" x14ac:dyDescent="0.25">
      <c r="C3069" s="87"/>
      <c r="D3069" s="87"/>
      <c r="E3069" s="87"/>
      <c r="F3069" s="87"/>
      <c r="J3069" s="87"/>
      <c r="M3069" s="87"/>
      <c r="N3069" s="87"/>
      <c r="O3069" s="87"/>
    </row>
    <row r="3070" spans="3:15" x14ac:dyDescent="0.25">
      <c r="C3070" s="87"/>
      <c r="D3070" s="87"/>
      <c r="E3070" s="87"/>
      <c r="F3070" s="87"/>
      <c r="J3070" s="87"/>
      <c r="M3070" s="87"/>
      <c r="N3070" s="87"/>
      <c r="O3070" s="87"/>
    </row>
    <row r="3071" spans="3:15" x14ac:dyDescent="0.25">
      <c r="C3071" s="87"/>
      <c r="D3071" s="87"/>
      <c r="E3071" s="87"/>
      <c r="F3071" s="87"/>
      <c r="J3071" s="87"/>
      <c r="M3071" s="87"/>
      <c r="N3071" s="87"/>
      <c r="O3071" s="87"/>
    </row>
    <row r="3072" spans="3:15" x14ac:dyDescent="0.25">
      <c r="C3072" s="87"/>
      <c r="D3072" s="87"/>
      <c r="E3072" s="87"/>
      <c r="F3072" s="87"/>
      <c r="J3072" s="87"/>
      <c r="M3072" s="87"/>
      <c r="N3072" s="87"/>
      <c r="O3072" s="87"/>
    </row>
    <row r="3073" spans="3:15" x14ac:dyDescent="0.25">
      <c r="C3073" s="87"/>
      <c r="D3073" s="87"/>
      <c r="E3073" s="87"/>
      <c r="F3073" s="87"/>
      <c r="J3073" s="87"/>
      <c r="M3073" s="87"/>
      <c r="N3073" s="87"/>
      <c r="O3073" s="87"/>
    </row>
    <row r="3074" spans="3:15" x14ac:dyDescent="0.25">
      <c r="C3074" s="87"/>
      <c r="D3074" s="87"/>
      <c r="E3074" s="87"/>
      <c r="F3074" s="87"/>
      <c r="J3074" s="87"/>
      <c r="M3074" s="87"/>
      <c r="N3074" s="87"/>
      <c r="O3074" s="87"/>
    </row>
    <row r="3075" spans="3:15" x14ac:dyDescent="0.25">
      <c r="C3075" s="87"/>
      <c r="D3075" s="87"/>
      <c r="E3075" s="87"/>
      <c r="F3075" s="87"/>
      <c r="J3075" s="87"/>
      <c r="M3075" s="87"/>
      <c r="N3075" s="87"/>
      <c r="O3075" s="87"/>
    </row>
    <row r="3076" spans="3:15" x14ac:dyDescent="0.25">
      <c r="C3076" s="87"/>
      <c r="D3076" s="87"/>
      <c r="E3076" s="87"/>
      <c r="F3076" s="87"/>
      <c r="J3076" s="87"/>
      <c r="M3076" s="87"/>
      <c r="N3076" s="87"/>
      <c r="O3076" s="87"/>
    </row>
    <row r="3077" spans="3:15" x14ac:dyDescent="0.25">
      <c r="C3077" s="87"/>
      <c r="D3077" s="87"/>
      <c r="E3077" s="87"/>
      <c r="F3077" s="87"/>
      <c r="J3077" s="87"/>
      <c r="M3077" s="87"/>
      <c r="N3077" s="87"/>
      <c r="O3077" s="87"/>
    </row>
    <row r="3078" spans="3:15" x14ac:dyDescent="0.25">
      <c r="C3078" s="87"/>
      <c r="D3078" s="87"/>
      <c r="E3078" s="87"/>
      <c r="F3078" s="87"/>
      <c r="J3078" s="87"/>
      <c r="M3078" s="87"/>
      <c r="N3078" s="87"/>
      <c r="O3078" s="87"/>
    </row>
    <row r="3079" spans="3:15" x14ac:dyDescent="0.25">
      <c r="C3079" s="87"/>
      <c r="D3079" s="87"/>
      <c r="E3079" s="87"/>
      <c r="F3079" s="87"/>
      <c r="J3079" s="87"/>
      <c r="M3079" s="87"/>
      <c r="N3079" s="87"/>
      <c r="O3079" s="87"/>
    </row>
    <row r="3080" spans="3:15" x14ac:dyDescent="0.25">
      <c r="C3080" s="87"/>
      <c r="D3080" s="87"/>
      <c r="E3080" s="87"/>
      <c r="F3080" s="87"/>
      <c r="J3080" s="87"/>
      <c r="M3080" s="87"/>
      <c r="N3080" s="87"/>
      <c r="O3080" s="87"/>
    </row>
    <row r="3081" spans="3:15" x14ac:dyDescent="0.25">
      <c r="C3081" s="87"/>
      <c r="D3081" s="87"/>
      <c r="E3081" s="87"/>
      <c r="F3081" s="87"/>
      <c r="J3081" s="87"/>
      <c r="M3081" s="87"/>
      <c r="N3081" s="87"/>
      <c r="O3081" s="87"/>
    </row>
    <row r="3082" spans="3:15" x14ac:dyDescent="0.25">
      <c r="C3082" s="87"/>
      <c r="D3082" s="87"/>
      <c r="E3082" s="87"/>
      <c r="F3082" s="87"/>
      <c r="J3082" s="87"/>
      <c r="M3082" s="87"/>
      <c r="N3082" s="87"/>
      <c r="O3082" s="87"/>
    </row>
    <row r="3083" spans="3:15" x14ac:dyDescent="0.25">
      <c r="C3083" s="87"/>
      <c r="D3083" s="87"/>
      <c r="E3083" s="87"/>
      <c r="F3083" s="87"/>
      <c r="J3083" s="87"/>
      <c r="M3083" s="87"/>
      <c r="N3083" s="87"/>
      <c r="O3083" s="87"/>
    </row>
    <row r="3084" spans="3:15" x14ac:dyDescent="0.25">
      <c r="C3084" s="87"/>
      <c r="D3084" s="87"/>
      <c r="E3084" s="87"/>
      <c r="F3084" s="87"/>
      <c r="J3084" s="87"/>
      <c r="M3084" s="87"/>
      <c r="N3084" s="87"/>
      <c r="O3084" s="87"/>
    </row>
    <row r="3085" spans="3:15" x14ac:dyDescent="0.25">
      <c r="C3085" s="87"/>
      <c r="D3085" s="87"/>
      <c r="E3085" s="87"/>
      <c r="F3085" s="87"/>
      <c r="J3085" s="87"/>
      <c r="M3085" s="87"/>
      <c r="N3085" s="87"/>
      <c r="O3085" s="87"/>
    </row>
    <row r="3086" spans="3:15" x14ac:dyDescent="0.25">
      <c r="C3086" s="87"/>
      <c r="D3086" s="87"/>
      <c r="E3086" s="87"/>
      <c r="F3086" s="87"/>
      <c r="J3086" s="87"/>
      <c r="M3086" s="87"/>
      <c r="N3086" s="87"/>
      <c r="O3086" s="87"/>
    </row>
    <row r="3087" spans="3:15" x14ac:dyDescent="0.25">
      <c r="C3087" s="87"/>
      <c r="D3087" s="87"/>
      <c r="E3087" s="87"/>
      <c r="F3087" s="87"/>
      <c r="J3087" s="87"/>
      <c r="M3087" s="87"/>
      <c r="N3087" s="87"/>
      <c r="O3087" s="87"/>
    </row>
    <row r="3088" spans="3:15" x14ac:dyDescent="0.25">
      <c r="C3088" s="87"/>
      <c r="D3088" s="87"/>
      <c r="E3088" s="87"/>
      <c r="F3088" s="87"/>
      <c r="J3088" s="87"/>
      <c r="M3088" s="87"/>
      <c r="N3088" s="87"/>
      <c r="O3088" s="87"/>
    </row>
    <row r="3089" spans="3:15" x14ac:dyDescent="0.25">
      <c r="C3089" s="87"/>
      <c r="D3089" s="87"/>
      <c r="E3089" s="87"/>
      <c r="F3089" s="87"/>
      <c r="J3089" s="87"/>
      <c r="M3089" s="87"/>
      <c r="N3089" s="87"/>
      <c r="O3089" s="87"/>
    </row>
    <row r="3090" spans="3:15" x14ac:dyDescent="0.25">
      <c r="C3090" s="87"/>
      <c r="D3090" s="87"/>
      <c r="E3090" s="87"/>
      <c r="F3090" s="87"/>
      <c r="J3090" s="87"/>
      <c r="M3090" s="87"/>
      <c r="N3090" s="87"/>
      <c r="O3090" s="87"/>
    </row>
    <row r="3091" spans="3:15" x14ac:dyDescent="0.25">
      <c r="C3091" s="87"/>
      <c r="D3091" s="87"/>
      <c r="E3091" s="87"/>
      <c r="F3091" s="87"/>
      <c r="J3091" s="87"/>
      <c r="M3091" s="87"/>
      <c r="N3091" s="87"/>
      <c r="O3091" s="87"/>
    </row>
    <row r="3092" spans="3:15" x14ac:dyDescent="0.25">
      <c r="C3092" s="87"/>
      <c r="D3092" s="87"/>
      <c r="E3092" s="87"/>
      <c r="F3092" s="87"/>
      <c r="J3092" s="87"/>
      <c r="M3092" s="87"/>
      <c r="N3092" s="87"/>
      <c r="O3092" s="87"/>
    </row>
    <row r="3093" spans="3:15" x14ac:dyDescent="0.25">
      <c r="C3093" s="87"/>
      <c r="D3093" s="87"/>
      <c r="E3093" s="87"/>
      <c r="F3093" s="87"/>
      <c r="J3093" s="87"/>
      <c r="M3093" s="87"/>
      <c r="N3093" s="87"/>
      <c r="O3093" s="87"/>
    </row>
    <row r="3094" spans="3:15" x14ac:dyDescent="0.25">
      <c r="C3094" s="87"/>
      <c r="D3094" s="87"/>
      <c r="E3094" s="87"/>
      <c r="F3094" s="87"/>
      <c r="J3094" s="87"/>
      <c r="M3094" s="87"/>
      <c r="N3094" s="87"/>
      <c r="O3094" s="87"/>
    </row>
    <row r="3095" spans="3:15" x14ac:dyDescent="0.25">
      <c r="C3095" s="87"/>
      <c r="D3095" s="87"/>
      <c r="E3095" s="87"/>
      <c r="F3095" s="87"/>
      <c r="J3095" s="87"/>
      <c r="M3095" s="87"/>
      <c r="N3095" s="87"/>
      <c r="O3095" s="87"/>
    </row>
    <row r="3096" spans="3:15" x14ac:dyDescent="0.25">
      <c r="C3096" s="87"/>
      <c r="D3096" s="87"/>
      <c r="E3096" s="87"/>
      <c r="F3096" s="87"/>
      <c r="J3096" s="87"/>
      <c r="M3096" s="87"/>
      <c r="N3096" s="87"/>
      <c r="O3096" s="87"/>
    </row>
    <row r="3097" spans="3:15" x14ac:dyDescent="0.25">
      <c r="C3097" s="87"/>
      <c r="D3097" s="87"/>
      <c r="E3097" s="87"/>
      <c r="F3097" s="87"/>
      <c r="J3097" s="87"/>
      <c r="M3097" s="87"/>
      <c r="N3097" s="87"/>
      <c r="O3097" s="87"/>
    </row>
    <row r="3098" spans="3:15" x14ac:dyDescent="0.25">
      <c r="C3098" s="87"/>
      <c r="D3098" s="87"/>
      <c r="E3098" s="87"/>
      <c r="F3098" s="87"/>
      <c r="J3098" s="87"/>
      <c r="M3098" s="87"/>
      <c r="N3098" s="87"/>
      <c r="O3098" s="87"/>
    </row>
    <row r="3099" spans="3:15" x14ac:dyDescent="0.25">
      <c r="C3099" s="87"/>
      <c r="D3099" s="87"/>
      <c r="E3099" s="87"/>
      <c r="F3099" s="87"/>
      <c r="J3099" s="87"/>
      <c r="M3099" s="87"/>
      <c r="N3099" s="87"/>
      <c r="O3099" s="87"/>
    </row>
    <row r="3100" spans="3:15" x14ac:dyDescent="0.25">
      <c r="C3100" s="87"/>
      <c r="D3100" s="87"/>
      <c r="E3100" s="87"/>
      <c r="F3100" s="87"/>
      <c r="J3100" s="87"/>
      <c r="M3100" s="87"/>
      <c r="N3100" s="87"/>
      <c r="O3100" s="87"/>
    </row>
    <row r="3101" spans="3:15" x14ac:dyDescent="0.25">
      <c r="C3101" s="87"/>
      <c r="D3101" s="87"/>
      <c r="E3101" s="87"/>
      <c r="F3101" s="87"/>
      <c r="J3101" s="87"/>
      <c r="M3101" s="87"/>
      <c r="N3101" s="87"/>
      <c r="O3101" s="87"/>
    </row>
    <row r="3102" spans="3:15" x14ac:dyDescent="0.25">
      <c r="C3102" s="87"/>
      <c r="D3102" s="87"/>
      <c r="E3102" s="87"/>
      <c r="F3102" s="87"/>
      <c r="J3102" s="87"/>
      <c r="M3102" s="87"/>
      <c r="N3102" s="87"/>
      <c r="O3102" s="87"/>
    </row>
    <row r="3103" spans="3:15" x14ac:dyDescent="0.25">
      <c r="C3103" s="87"/>
      <c r="D3103" s="87"/>
      <c r="E3103" s="87"/>
      <c r="F3103" s="87"/>
      <c r="J3103" s="87"/>
      <c r="M3103" s="87"/>
      <c r="N3103" s="87"/>
      <c r="O3103" s="87"/>
    </row>
    <row r="3104" spans="3:15" x14ac:dyDescent="0.25">
      <c r="C3104" s="87"/>
      <c r="D3104" s="87"/>
      <c r="E3104" s="87"/>
      <c r="F3104" s="87"/>
      <c r="J3104" s="87"/>
      <c r="M3104" s="87"/>
      <c r="N3104" s="87"/>
      <c r="O3104" s="87"/>
    </row>
    <row r="3105" spans="3:15" x14ac:dyDescent="0.25">
      <c r="C3105" s="87"/>
      <c r="D3105" s="87"/>
      <c r="E3105" s="87"/>
      <c r="F3105" s="87"/>
      <c r="J3105" s="87"/>
      <c r="M3105" s="87"/>
      <c r="N3105" s="87"/>
      <c r="O3105" s="87"/>
    </row>
    <row r="3106" spans="3:15" x14ac:dyDescent="0.25">
      <c r="C3106" s="87"/>
      <c r="D3106" s="87"/>
      <c r="E3106" s="87"/>
      <c r="F3106" s="87"/>
      <c r="J3106" s="87"/>
      <c r="M3106" s="87"/>
      <c r="N3106" s="87"/>
      <c r="O3106" s="87"/>
    </row>
    <row r="3107" spans="3:15" x14ac:dyDescent="0.25">
      <c r="C3107" s="87"/>
      <c r="D3107" s="87"/>
      <c r="E3107" s="87"/>
      <c r="F3107" s="87"/>
      <c r="J3107" s="87"/>
      <c r="M3107" s="87"/>
      <c r="N3107" s="87"/>
      <c r="O3107" s="87"/>
    </row>
    <row r="3108" spans="3:15" x14ac:dyDescent="0.25">
      <c r="C3108" s="87"/>
      <c r="D3108" s="87"/>
      <c r="E3108" s="87"/>
      <c r="F3108" s="87"/>
      <c r="J3108" s="87"/>
      <c r="M3108" s="87"/>
      <c r="N3108" s="87"/>
      <c r="O3108" s="87"/>
    </row>
    <row r="3109" spans="3:15" x14ac:dyDescent="0.25">
      <c r="C3109" s="87"/>
      <c r="D3109" s="87"/>
      <c r="E3109" s="87"/>
      <c r="F3109" s="87"/>
      <c r="J3109" s="87"/>
      <c r="M3109" s="87"/>
      <c r="N3109" s="87"/>
      <c r="O3109" s="87"/>
    </row>
    <row r="3110" spans="3:15" x14ac:dyDescent="0.25">
      <c r="C3110" s="87"/>
      <c r="D3110" s="87"/>
      <c r="E3110" s="87"/>
      <c r="F3110" s="87"/>
      <c r="J3110" s="87"/>
      <c r="M3110" s="87"/>
      <c r="N3110" s="87"/>
      <c r="O3110" s="87"/>
    </row>
    <row r="3111" spans="3:15" x14ac:dyDescent="0.25">
      <c r="C3111" s="87"/>
      <c r="D3111" s="87"/>
      <c r="E3111" s="87"/>
      <c r="F3111" s="87"/>
      <c r="J3111" s="87"/>
      <c r="M3111" s="87"/>
      <c r="N3111" s="87"/>
      <c r="O3111" s="87"/>
    </row>
    <row r="3112" spans="3:15" x14ac:dyDescent="0.25">
      <c r="C3112" s="87"/>
      <c r="D3112" s="87"/>
      <c r="E3112" s="87"/>
      <c r="F3112" s="87"/>
      <c r="J3112" s="87"/>
      <c r="M3112" s="87"/>
      <c r="N3112" s="87"/>
      <c r="O3112" s="87"/>
    </row>
    <row r="3113" spans="3:15" x14ac:dyDescent="0.25">
      <c r="C3113" s="87"/>
      <c r="D3113" s="87"/>
      <c r="E3113" s="87"/>
      <c r="F3113" s="87"/>
      <c r="J3113" s="87"/>
      <c r="M3113" s="87"/>
      <c r="N3113" s="87"/>
      <c r="O3113" s="87"/>
    </row>
    <row r="3114" spans="3:15" x14ac:dyDescent="0.25">
      <c r="C3114" s="87"/>
      <c r="D3114" s="87"/>
      <c r="E3114" s="87"/>
      <c r="F3114" s="87"/>
      <c r="J3114" s="87"/>
      <c r="M3114" s="87"/>
      <c r="N3114" s="87"/>
      <c r="O3114" s="87"/>
    </row>
    <row r="3115" spans="3:15" x14ac:dyDescent="0.25">
      <c r="C3115" s="87"/>
      <c r="D3115" s="87"/>
      <c r="E3115" s="87"/>
      <c r="F3115" s="87"/>
      <c r="J3115" s="87"/>
      <c r="M3115" s="87"/>
      <c r="N3115" s="87"/>
      <c r="O3115" s="87"/>
    </row>
    <row r="3116" spans="3:15" x14ac:dyDescent="0.25">
      <c r="C3116" s="87"/>
      <c r="D3116" s="87"/>
      <c r="E3116" s="87"/>
      <c r="F3116" s="87"/>
      <c r="J3116" s="87"/>
      <c r="M3116" s="87"/>
      <c r="N3116" s="87"/>
      <c r="O3116" s="87"/>
    </row>
    <row r="3117" spans="3:15" x14ac:dyDescent="0.25">
      <c r="C3117" s="87"/>
      <c r="D3117" s="87"/>
      <c r="E3117" s="87"/>
      <c r="F3117" s="87"/>
      <c r="J3117" s="87"/>
      <c r="M3117" s="87"/>
      <c r="N3117" s="87"/>
      <c r="O3117" s="87"/>
    </row>
    <row r="3118" spans="3:15" x14ac:dyDescent="0.25">
      <c r="C3118" s="87"/>
      <c r="D3118" s="87"/>
      <c r="E3118" s="87"/>
      <c r="F3118" s="87"/>
      <c r="J3118" s="87"/>
      <c r="M3118" s="87"/>
      <c r="N3118" s="87"/>
      <c r="O3118" s="87"/>
    </row>
    <row r="3119" spans="3:15" x14ac:dyDescent="0.25">
      <c r="C3119" s="87"/>
      <c r="D3119" s="87"/>
      <c r="E3119" s="87"/>
      <c r="F3119" s="87"/>
      <c r="J3119" s="87"/>
      <c r="M3119" s="87"/>
      <c r="N3119" s="87"/>
      <c r="O3119" s="87"/>
    </row>
    <row r="3120" spans="3:15" x14ac:dyDescent="0.25">
      <c r="C3120" s="87"/>
      <c r="D3120" s="87"/>
      <c r="E3120" s="87"/>
      <c r="F3120" s="87"/>
      <c r="J3120" s="87"/>
      <c r="M3120" s="87"/>
      <c r="N3120" s="87"/>
      <c r="O3120" s="87"/>
    </row>
    <row r="3121" spans="3:15" x14ac:dyDescent="0.25">
      <c r="C3121" s="87"/>
      <c r="D3121" s="87"/>
      <c r="E3121" s="87"/>
      <c r="F3121" s="87"/>
      <c r="J3121" s="87"/>
      <c r="M3121" s="87"/>
      <c r="N3121" s="87"/>
      <c r="O3121" s="87"/>
    </row>
    <row r="3122" spans="3:15" x14ac:dyDescent="0.25">
      <c r="C3122" s="87"/>
      <c r="D3122" s="87"/>
      <c r="E3122" s="87"/>
      <c r="F3122" s="87"/>
      <c r="J3122" s="87"/>
      <c r="M3122" s="87"/>
      <c r="N3122" s="87"/>
      <c r="O3122" s="87"/>
    </row>
    <row r="3123" spans="3:15" x14ac:dyDescent="0.25">
      <c r="C3123" s="87"/>
      <c r="D3123" s="87"/>
      <c r="E3123" s="87"/>
      <c r="F3123" s="87"/>
      <c r="J3123" s="87"/>
      <c r="M3123" s="87"/>
      <c r="N3123" s="87"/>
      <c r="O3123" s="87"/>
    </row>
    <row r="3124" spans="3:15" x14ac:dyDescent="0.25">
      <c r="C3124" s="87"/>
      <c r="D3124" s="87"/>
      <c r="E3124" s="87"/>
      <c r="F3124" s="87"/>
      <c r="J3124" s="87"/>
      <c r="M3124" s="87"/>
      <c r="N3124" s="87"/>
      <c r="O3124" s="87"/>
    </row>
    <row r="3125" spans="3:15" x14ac:dyDescent="0.25">
      <c r="C3125" s="87"/>
      <c r="D3125" s="87"/>
      <c r="E3125" s="87"/>
      <c r="F3125" s="87"/>
      <c r="J3125" s="87"/>
      <c r="M3125" s="87"/>
      <c r="N3125" s="87"/>
      <c r="O3125" s="87"/>
    </row>
    <row r="3126" spans="3:15" x14ac:dyDescent="0.25">
      <c r="C3126" s="87"/>
      <c r="D3126" s="87"/>
      <c r="E3126" s="87"/>
      <c r="F3126" s="87"/>
      <c r="J3126" s="87"/>
      <c r="M3126" s="87"/>
      <c r="N3126" s="87"/>
      <c r="O3126" s="87"/>
    </row>
    <row r="3127" spans="3:15" x14ac:dyDescent="0.25">
      <c r="C3127" s="87"/>
      <c r="D3127" s="87"/>
      <c r="E3127" s="87"/>
      <c r="F3127" s="87"/>
      <c r="J3127" s="87"/>
      <c r="M3127" s="87"/>
      <c r="N3127" s="87"/>
      <c r="O3127" s="87"/>
    </row>
    <row r="3128" spans="3:15" x14ac:dyDescent="0.25">
      <c r="C3128" s="87"/>
      <c r="D3128" s="87"/>
      <c r="E3128" s="87"/>
      <c r="F3128" s="87"/>
      <c r="J3128" s="87"/>
      <c r="M3128" s="87"/>
      <c r="N3128" s="87"/>
      <c r="O3128" s="87"/>
    </row>
    <row r="3129" spans="3:15" x14ac:dyDescent="0.25">
      <c r="C3129" s="87"/>
      <c r="D3129" s="87"/>
      <c r="E3129" s="87"/>
      <c r="F3129" s="87"/>
      <c r="J3129" s="87"/>
      <c r="M3129" s="87"/>
      <c r="N3129" s="87"/>
      <c r="O3129" s="87"/>
    </row>
    <row r="3130" spans="3:15" x14ac:dyDescent="0.25">
      <c r="C3130" s="87"/>
      <c r="D3130" s="87"/>
      <c r="E3130" s="87"/>
      <c r="F3130" s="87"/>
      <c r="J3130" s="87"/>
      <c r="M3130" s="87"/>
      <c r="N3130" s="87"/>
      <c r="O3130" s="87"/>
    </row>
    <row r="3131" spans="3:15" x14ac:dyDescent="0.25">
      <c r="C3131" s="87"/>
      <c r="D3131" s="87"/>
      <c r="E3131" s="87"/>
      <c r="F3131" s="87"/>
      <c r="J3131" s="87"/>
      <c r="M3131" s="87"/>
      <c r="N3131" s="87"/>
      <c r="O3131" s="87"/>
    </row>
    <row r="3132" spans="3:15" x14ac:dyDescent="0.25">
      <c r="C3132" s="87"/>
      <c r="D3132" s="87"/>
      <c r="E3132" s="87"/>
      <c r="F3132" s="87"/>
      <c r="J3132" s="87"/>
      <c r="M3132" s="87"/>
      <c r="N3132" s="87"/>
      <c r="O3132" s="87"/>
    </row>
    <row r="3133" spans="3:15" x14ac:dyDescent="0.25">
      <c r="C3133" s="87"/>
      <c r="D3133" s="87"/>
      <c r="E3133" s="87"/>
      <c r="F3133" s="87"/>
      <c r="J3133" s="87"/>
      <c r="M3133" s="87"/>
      <c r="N3133" s="87"/>
      <c r="O3133" s="87"/>
    </row>
    <row r="3134" spans="3:15" x14ac:dyDescent="0.25">
      <c r="C3134" s="87"/>
      <c r="D3134" s="87"/>
      <c r="E3134" s="87"/>
      <c r="F3134" s="87"/>
      <c r="J3134" s="87"/>
      <c r="M3134" s="87"/>
      <c r="N3134" s="87"/>
      <c r="O3134" s="87"/>
    </row>
    <row r="3135" spans="3:15" x14ac:dyDescent="0.25">
      <c r="C3135" s="87"/>
      <c r="D3135" s="87"/>
      <c r="E3135" s="87"/>
      <c r="F3135" s="87"/>
      <c r="J3135" s="87"/>
      <c r="M3135" s="87"/>
      <c r="N3135" s="87"/>
      <c r="O3135" s="87"/>
    </row>
    <row r="3136" spans="3:15" x14ac:dyDescent="0.25">
      <c r="C3136" s="87"/>
      <c r="D3136" s="87"/>
      <c r="E3136" s="87"/>
      <c r="F3136" s="87"/>
      <c r="J3136" s="87"/>
      <c r="M3136" s="87"/>
      <c r="N3136" s="87"/>
      <c r="O3136" s="87"/>
    </row>
    <row r="3137" spans="3:15" x14ac:dyDescent="0.25">
      <c r="C3137" s="87"/>
      <c r="D3137" s="87"/>
      <c r="E3137" s="87"/>
      <c r="F3137" s="87"/>
      <c r="J3137" s="87"/>
      <c r="M3137" s="87"/>
      <c r="N3137" s="87"/>
      <c r="O3137" s="87"/>
    </row>
    <row r="3138" spans="3:15" x14ac:dyDescent="0.25">
      <c r="C3138" s="87"/>
      <c r="D3138" s="87"/>
      <c r="E3138" s="87"/>
      <c r="F3138" s="87"/>
      <c r="J3138" s="87"/>
      <c r="M3138" s="87"/>
      <c r="N3138" s="87"/>
      <c r="O3138" s="87"/>
    </row>
    <row r="3139" spans="3:15" x14ac:dyDescent="0.25">
      <c r="C3139" s="87"/>
      <c r="D3139" s="87"/>
      <c r="E3139" s="87"/>
      <c r="F3139" s="87"/>
      <c r="J3139" s="87"/>
      <c r="M3139" s="87"/>
      <c r="N3139" s="87"/>
      <c r="O3139" s="87"/>
    </row>
    <row r="3140" spans="3:15" x14ac:dyDescent="0.25">
      <c r="C3140" s="87"/>
      <c r="D3140" s="87"/>
      <c r="E3140" s="87"/>
      <c r="F3140" s="87"/>
      <c r="J3140" s="87"/>
      <c r="M3140" s="87"/>
      <c r="N3140" s="87"/>
      <c r="O3140" s="87"/>
    </row>
    <row r="3141" spans="3:15" x14ac:dyDescent="0.25">
      <c r="C3141" s="87"/>
      <c r="D3141" s="87"/>
      <c r="E3141" s="87"/>
      <c r="F3141" s="87"/>
      <c r="J3141" s="87"/>
      <c r="M3141" s="87"/>
      <c r="N3141" s="87"/>
      <c r="O3141" s="87"/>
    </row>
    <row r="3142" spans="3:15" x14ac:dyDescent="0.25">
      <c r="C3142" s="87"/>
      <c r="D3142" s="87"/>
      <c r="E3142" s="87"/>
      <c r="F3142" s="87"/>
      <c r="J3142" s="87"/>
      <c r="M3142" s="87"/>
      <c r="N3142" s="87"/>
      <c r="O3142" s="87"/>
    </row>
    <row r="3143" spans="3:15" x14ac:dyDescent="0.25">
      <c r="C3143" s="87"/>
      <c r="D3143" s="87"/>
      <c r="E3143" s="87"/>
      <c r="F3143" s="87"/>
      <c r="J3143" s="87"/>
      <c r="M3143" s="87"/>
      <c r="N3143" s="87"/>
      <c r="O3143" s="87"/>
    </row>
    <row r="3144" spans="3:15" x14ac:dyDescent="0.25">
      <c r="C3144" s="87"/>
      <c r="D3144" s="87"/>
      <c r="E3144" s="87"/>
      <c r="F3144" s="87"/>
      <c r="J3144" s="87"/>
      <c r="M3144" s="87"/>
      <c r="N3144" s="87"/>
      <c r="O3144" s="87"/>
    </row>
    <row r="3145" spans="3:15" x14ac:dyDescent="0.25">
      <c r="C3145" s="87"/>
      <c r="D3145" s="87"/>
      <c r="E3145" s="87"/>
      <c r="F3145" s="87"/>
      <c r="J3145" s="87"/>
      <c r="M3145" s="87"/>
      <c r="N3145" s="87"/>
      <c r="O3145" s="87"/>
    </row>
    <row r="3146" spans="3:15" x14ac:dyDescent="0.25">
      <c r="C3146" s="87"/>
      <c r="D3146" s="87"/>
      <c r="E3146" s="87"/>
      <c r="F3146" s="87"/>
      <c r="J3146" s="87"/>
      <c r="M3146" s="87"/>
      <c r="N3146" s="87"/>
      <c r="O3146" s="87"/>
    </row>
    <row r="3147" spans="3:15" x14ac:dyDescent="0.25">
      <c r="C3147" s="87"/>
      <c r="D3147" s="87"/>
      <c r="E3147" s="87"/>
      <c r="F3147" s="87"/>
      <c r="J3147" s="87"/>
      <c r="M3147" s="87"/>
      <c r="N3147" s="87"/>
      <c r="O3147" s="87"/>
    </row>
    <row r="3148" spans="3:15" x14ac:dyDescent="0.25">
      <c r="C3148" s="87"/>
      <c r="D3148" s="87"/>
      <c r="E3148" s="87"/>
      <c r="F3148" s="87"/>
      <c r="J3148" s="87"/>
      <c r="M3148" s="87"/>
      <c r="N3148" s="87"/>
      <c r="O3148" s="87"/>
    </row>
    <row r="3149" spans="3:15" x14ac:dyDescent="0.25">
      <c r="C3149" s="87"/>
      <c r="D3149" s="87"/>
      <c r="E3149" s="87"/>
      <c r="F3149" s="87"/>
      <c r="J3149" s="87"/>
      <c r="M3149" s="87"/>
      <c r="N3149" s="87"/>
      <c r="O3149" s="87"/>
    </row>
    <row r="3150" spans="3:15" x14ac:dyDescent="0.25">
      <c r="C3150" s="87"/>
      <c r="D3150" s="87"/>
      <c r="E3150" s="87"/>
      <c r="F3150" s="87"/>
      <c r="J3150" s="87"/>
      <c r="M3150" s="87"/>
      <c r="N3150" s="87"/>
      <c r="O3150" s="87"/>
    </row>
    <row r="3151" spans="3:15" x14ac:dyDescent="0.25">
      <c r="C3151" s="87"/>
      <c r="D3151" s="87"/>
      <c r="E3151" s="87"/>
      <c r="F3151" s="87"/>
      <c r="J3151" s="87"/>
      <c r="M3151" s="87"/>
      <c r="N3151" s="87"/>
      <c r="O3151" s="87"/>
    </row>
    <row r="3152" spans="3:15" x14ac:dyDescent="0.25">
      <c r="C3152" s="87"/>
      <c r="D3152" s="87"/>
      <c r="E3152" s="87"/>
      <c r="F3152" s="87"/>
      <c r="J3152" s="87"/>
      <c r="M3152" s="87"/>
      <c r="N3152" s="87"/>
      <c r="O3152" s="87"/>
    </row>
    <row r="3153" spans="3:15" x14ac:dyDescent="0.25">
      <c r="C3153" s="87"/>
      <c r="D3153" s="87"/>
      <c r="E3153" s="87"/>
      <c r="F3153" s="87"/>
      <c r="J3153" s="87"/>
      <c r="M3153" s="87"/>
      <c r="N3153" s="87"/>
      <c r="O3153" s="87"/>
    </row>
    <row r="3154" spans="3:15" x14ac:dyDescent="0.25">
      <c r="C3154" s="87"/>
      <c r="D3154" s="87"/>
      <c r="E3154" s="87"/>
      <c r="F3154" s="87"/>
      <c r="J3154" s="87"/>
      <c r="M3154" s="87"/>
      <c r="N3154" s="87"/>
      <c r="O3154" s="87"/>
    </row>
    <row r="3155" spans="3:15" x14ac:dyDescent="0.25">
      <c r="C3155" s="87"/>
      <c r="D3155" s="87"/>
      <c r="E3155" s="87"/>
      <c r="F3155" s="87"/>
      <c r="J3155" s="87"/>
      <c r="M3155" s="87"/>
      <c r="N3155" s="87"/>
      <c r="O3155" s="87"/>
    </row>
    <row r="3156" spans="3:15" x14ac:dyDescent="0.25">
      <c r="C3156" s="87"/>
      <c r="D3156" s="87"/>
      <c r="E3156" s="87"/>
      <c r="F3156" s="87"/>
      <c r="J3156" s="87"/>
      <c r="M3156" s="87"/>
      <c r="N3156" s="87"/>
      <c r="O3156" s="87"/>
    </row>
    <row r="3157" spans="3:15" x14ac:dyDescent="0.25">
      <c r="C3157" s="87"/>
      <c r="D3157" s="87"/>
      <c r="E3157" s="87"/>
      <c r="F3157" s="87"/>
      <c r="J3157" s="87"/>
      <c r="M3157" s="87"/>
      <c r="N3157" s="87"/>
      <c r="O3157" s="87"/>
    </row>
    <row r="3158" spans="3:15" x14ac:dyDescent="0.25">
      <c r="C3158" s="87"/>
      <c r="D3158" s="87"/>
      <c r="E3158" s="87"/>
      <c r="F3158" s="87"/>
      <c r="J3158" s="87"/>
      <c r="M3158" s="87"/>
      <c r="N3158" s="87"/>
      <c r="O3158" s="87"/>
    </row>
    <row r="3159" spans="3:15" x14ac:dyDescent="0.25">
      <c r="C3159" s="87"/>
      <c r="D3159" s="87"/>
      <c r="E3159" s="87"/>
      <c r="F3159" s="87"/>
      <c r="J3159" s="87"/>
      <c r="M3159" s="87"/>
      <c r="N3159" s="87"/>
      <c r="O3159" s="87"/>
    </row>
    <row r="3160" spans="3:15" x14ac:dyDescent="0.25">
      <c r="C3160" s="87"/>
      <c r="D3160" s="87"/>
      <c r="E3160" s="87"/>
      <c r="F3160" s="87"/>
      <c r="J3160" s="87"/>
      <c r="M3160" s="87"/>
      <c r="N3160" s="87"/>
      <c r="O3160" s="87"/>
    </row>
    <row r="3161" spans="3:15" x14ac:dyDescent="0.25">
      <c r="C3161" s="87"/>
      <c r="D3161" s="87"/>
      <c r="E3161" s="87"/>
      <c r="F3161" s="87"/>
      <c r="J3161" s="87"/>
      <c r="M3161" s="87"/>
      <c r="N3161" s="87"/>
      <c r="O3161" s="87"/>
    </row>
    <row r="3162" spans="3:15" x14ac:dyDescent="0.25">
      <c r="C3162" s="87"/>
      <c r="D3162" s="87"/>
      <c r="E3162" s="87"/>
      <c r="F3162" s="87"/>
      <c r="J3162" s="87"/>
      <c r="M3162" s="87"/>
      <c r="N3162" s="87"/>
      <c r="O3162" s="87"/>
    </row>
    <row r="3163" spans="3:15" x14ac:dyDescent="0.25">
      <c r="C3163" s="87"/>
      <c r="D3163" s="87"/>
      <c r="E3163" s="87"/>
      <c r="F3163" s="87"/>
      <c r="J3163" s="87"/>
      <c r="M3163" s="87"/>
      <c r="N3163" s="87"/>
      <c r="O3163" s="87"/>
    </row>
    <row r="3164" spans="3:15" x14ac:dyDescent="0.25">
      <c r="C3164" s="87"/>
      <c r="D3164" s="87"/>
      <c r="E3164" s="87"/>
      <c r="F3164" s="87"/>
      <c r="J3164" s="87"/>
      <c r="M3164" s="87"/>
      <c r="N3164" s="87"/>
      <c r="O3164" s="87"/>
    </row>
    <row r="3165" spans="3:15" x14ac:dyDescent="0.25">
      <c r="C3165" s="87"/>
      <c r="D3165" s="87"/>
      <c r="E3165" s="87"/>
      <c r="F3165" s="87"/>
      <c r="J3165" s="87"/>
      <c r="M3165" s="87"/>
      <c r="N3165" s="87"/>
      <c r="O3165" s="87"/>
    </row>
    <row r="3166" spans="3:15" x14ac:dyDescent="0.25">
      <c r="C3166" s="87"/>
      <c r="D3166" s="87"/>
      <c r="E3166" s="87"/>
      <c r="F3166" s="87"/>
      <c r="J3166" s="87"/>
      <c r="M3166" s="87"/>
      <c r="N3166" s="87"/>
      <c r="O3166" s="87"/>
    </row>
    <row r="3167" spans="3:15" x14ac:dyDescent="0.25">
      <c r="C3167" s="87"/>
      <c r="D3167" s="87"/>
      <c r="E3167" s="87"/>
      <c r="F3167" s="87"/>
      <c r="J3167" s="87"/>
      <c r="M3167" s="87"/>
      <c r="N3167" s="87"/>
      <c r="O3167" s="87"/>
    </row>
    <row r="3168" spans="3:15" x14ac:dyDescent="0.25">
      <c r="C3168" s="87"/>
      <c r="D3168" s="87"/>
      <c r="E3168" s="87"/>
      <c r="F3168" s="87"/>
      <c r="J3168" s="87"/>
      <c r="M3168" s="87"/>
      <c r="N3168" s="87"/>
      <c r="O3168" s="87"/>
    </row>
    <row r="3169" spans="3:15" x14ac:dyDescent="0.25">
      <c r="C3169" s="87"/>
      <c r="D3169" s="87"/>
      <c r="E3169" s="87"/>
      <c r="F3169" s="87"/>
      <c r="J3169" s="87"/>
      <c r="M3169" s="87"/>
      <c r="N3169" s="87"/>
      <c r="O3169" s="87"/>
    </row>
    <row r="3170" spans="3:15" x14ac:dyDescent="0.25">
      <c r="C3170" s="87"/>
      <c r="D3170" s="87"/>
      <c r="E3170" s="87"/>
      <c r="F3170" s="87"/>
      <c r="J3170" s="87"/>
      <c r="M3170" s="87"/>
      <c r="N3170" s="87"/>
      <c r="O3170" s="87"/>
    </row>
    <row r="3171" spans="3:15" x14ac:dyDescent="0.25">
      <c r="C3171" s="87"/>
      <c r="D3171" s="87"/>
      <c r="E3171" s="87"/>
      <c r="F3171" s="87"/>
      <c r="J3171" s="87"/>
      <c r="M3171" s="87"/>
      <c r="N3171" s="87"/>
      <c r="O3171" s="87"/>
    </row>
    <row r="3172" spans="3:15" x14ac:dyDescent="0.25">
      <c r="C3172" s="87"/>
      <c r="D3172" s="87"/>
      <c r="E3172" s="87"/>
      <c r="F3172" s="87"/>
      <c r="J3172" s="87"/>
      <c r="M3172" s="87"/>
      <c r="N3172" s="87"/>
      <c r="O3172" s="87"/>
    </row>
    <row r="3173" spans="3:15" x14ac:dyDescent="0.25">
      <c r="C3173" s="87"/>
      <c r="D3173" s="87"/>
      <c r="E3173" s="87"/>
      <c r="F3173" s="87"/>
      <c r="J3173" s="87"/>
      <c r="M3173" s="87"/>
      <c r="N3173" s="87"/>
      <c r="O3173" s="87"/>
    </row>
    <row r="3174" spans="3:15" x14ac:dyDescent="0.25">
      <c r="C3174" s="87"/>
      <c r="D3174" s="87"/>
      <c r="E3174" s="87"/>
      <c r="F3174" s="87"/>
      <c r="J3174" s="87"/>
      <c r="M3174" s="87"/>
      <c r="N3174" s="87"/>
      <c r="O3174" s="87"/>
    </row>
    <row r="3175" spans="3:15" x14ac:dyDescent="0.25">
      <c r="C3175" s="87"/>
      <c r="D3175" s="87"/>
      <c r="E3175" s="87"/>
      <c r="F3175" s="87"/>
      <c r="J3175" s="87"/>
      <c r="M3175" s="87"/>
      <c r="N3175" s="87"/>
      <c r="O3175" s="87"/>
    </row>
    <row r="3176" spans="3:15" x14ac:dyDescent="0.25">
      <c r="C3176" s="87"/>
      <c r="D3176" s="87"/>
      <c r="E3176" s="87"/>
      <c r="F3176" s="87"/>
      <c r="J3176" s="87"/>
      <c r="M3176" s="87"/>
      <c r="N3176" s="87"/>
      <c r="O3176" s="87"/>
    </row>
    <row r="3177" spans="3:15" x14ac:dyDescent="0.25">
      <c r="C3177" s="87"/>
      <c r="D3177" s="87"/>
      <c r="E3177" s="87"/>
      <c r="F3177" s="87"/>
      <c r="J3177" s="87"/>
      <c r="M3177" s="87"/>
      <c r="N3177" s="87"/>
      <c r="O3177" s="87"/>
    </row>
    <row r="3178" spans="3:15" x14ac:dyDescent="0.25">
      <c r="C3178" s="87"/>
      <c r="D3178" s="87"/>
      <c r="E3178" s="87"/>
      <c r="F3178" s="87"/>
      <c r="J3178" s="87"/>
      <c r="M3178" s="87"/>
      <c r="N3178" s="87"/>
      <c r="O3178" s="87"/>
    </row>
    <row r="3179" spans="3:15" x14ac:dyDescent="0.25">
      <c r="C3179" s="87"/>
      <c r="D3179" s="87"/>
      <c r="E3179" s="87"/>
      <c r="F3179" s="87"/>
      <c r="J3179" s="87"/>
      <c r="M3179" s="87"/>
      <c r="N3179" s="87"/>
      <c r="O3179" s="87"/>
    </row>
    <row r="3180" spans="3:15" x14ac:dyDescent="0.25">
      <c r="C3180" s="87"/>
      <c r="D3180" s="87"/>
      <c r="E3180" s="87"/>
      <c r="F3180" s="87"/>
      <c r="J3180" s="87"/>
      <c r="M3180" s="87"/>
      <c r="N3180" s="87"/>
      <c r="O3180" s="87"/>
    </row>
    <row r="3181" spans="3:15" x14ac:dyDescent="0.25">
      <c r="C3181" s="87"/>
      <c r="D3181" s="87"/>
      <c r="E3181" s="87"/>
      <c r="F3181" s="87"/>
      <c r="J3181" s="87"/>
      <c r="M3181" s="87"/>
      <c r="N3181" s="87"/>
      <c r="O3181" s="87"/>
    </row>
    <row r="3182" spans="3:15" x14ac:dyDescent="0.25">
      <c r="C3182" s="87"/>
      <c r="D3182" s="87"/>
      <c r="E3182" s="87"/>
      <c r="F3182" s="87"/>
      <c r="J3182" s="87"/>
      <c r="M3182" s="87"/>
      <c r="N3182" s="87"/>
      <c r="O3182" s="87"/>
    </row>
    <row r="3183" spans="3:15" x14ac:dyDescent="0.25">
      <c r="C3183" s="87"/>
      <c r="D3183" s="87"/>
      <c r="E3183" s="87"/>
      <c r="F3183" s="87"/>
      <c r="J3183" s="87"/>
      <c r="M3183" s="87"/>
      <c r="N3183" s="87"/>
      <c r="O3183" s="87"/>
    </row>
    <row r="3184" spans="3:15" x14ac:dyDescent="0.25">
      <c r="C3184" s="87"/>
      <c r="D3184" s="87"/>
      <c r="E3184" s="87"/>
      <c r="F3184" s="87"/>
      <c r="J3184" s="87"/>
      <c r="M3184" s="87"/>
      <c r="N3184" s="87"/>
      <c r="O3184" s="87"/>
    </row>
    <row r="3185" spans="3:15" x14ac:dyDescent="0.25">
      <c r="C3185" s="87"/>
      <c r="D3185" s="87"/>
      <c r="E3185" s="87"/>
      <c r="F3185" s="87"/>
      <c r="J3185" s="87"/>
      <c r="M3185" s="87"/>
      <c r="N3185" s="87"/>
      <c r="O3185" s="87"/>
    </row>
    <row r="3186" spans="3:15" x14ac:dyDescent="0.25">
      <c r="C3186" s="87"/>
      <c r="D3186" s="87"/>
      <c r="E3186" s="87"/>
      <c r="F3186" s="87"/>
      <c r="J3186" s="87"/>
      <c r="M3186" s="87"/>
      <c r="N3186" s="87"/>
      <c r="O3186" s="87"/>
    </row>
    <row r="3187" spans="3:15" x14ac:dyDescent="0.25">
      <c r="C3187" s="87"/>
      <c r="D3187" s="87"/>
      <c r="E3187" s="87"/>
      <c r="F3187" s="87"/>
      <c r="J3187" s="87"/>
      <c r="M3187" s="87"/>
      <c r="N3187" s="87"/>
      <c r="O3187" s="87"/>
    </row>
    <row r="3188" spans="3:15" x14ac:dyDescent="0.25">
      <c r="C3188" s="87"/>
      <c r="D3188" s="87"/>
      <c r="E3188" s="87"/>
      <c r="F3188" s="87"/>
      <c r="J3188" s="87"/>
      <c r="M3188" s="87"/>
      <c r="N3188" s="87"/>
      <c r="O3188" s="87"/>
    </row>
    <row r="3189" spans="3:15" x14ac:dyDescent="0.25">
      <c r="C3189" s="87"/>
      <c r="D3189" s="87"/>
      <c r="E3189" s="87"/>
      <c r="F3189" s="87"/>
      <c r="J3189" s="87"/>
      <c r="M3189" s="87"/>
      <c r="N3189" s="87"/>
      <c r="O3189" s="87"/>
    </row>
    <row r="3190" spans="3:15" x14ac:dyDescent="0.25">
      <c r="C3190" s="87"/>
      <c r="D3190" s="87"/>
      <c r="E3190" s="87"/>
      <c r="F3190" s="87"/>
      <c r="J3190" s="87"/>
      <c r="M3190" s="87"/>
      <c r="N3190" s="87"/>
      <c r="O3190" s="87"/>
    </row>
    <row r="3191" spans="3:15" x14ac:dyDescent="0.25">
      <c r="C3191" s="87"/>
      <c r="D3191" s="87"/>
      <c r="E3191" s="87"/>
      <c r="F3191" s="87"/>
      <c r="J3191" s="87"/>
      <c r="M3191" s="87"/>
      <c r="N3191" s="87"/>
      <c r="O3191" s="87"/>
    </row>
    <row r="3192" spans="3:15" x14ac:dyDescent="0.25">
      <c r="C3192" s="87"/>
      <c r="D3192" s="87"/>
      <c r="E3192" s="87"/>
      <c r="F3192" s="87"/>
      <c r="J3192" s="87"/>
      <c r="M3192" s="87"/>
      <c r="N3192" s="87"/>
      <c r="O3192" s="87"/>
    </row>
    <row r="3193" spans="3:15" x14ac:dyDescent="0.25">
      <c r="C3193" s="87"/>
      <c r="D3193" s="87"/>
      <c r="E3193" s="87"/>
      <c r="F3193" s="87"/>
      <c r="J3193" s="87"/>
      <c r="M3193" s="87"/>
      <c r="N3193" s="87"/>
      <c r="O3193" s="87"/>
    </row>
    <row r="3194" spans="3:15" x14ac:dyDescent="0.25">
      <c r="C3194" s="87"/>
      <c r="D3194" s="87"/>
      <c r="E3194" s="87"/>
      <c r="F3194" s="87"/>
      <c r="J3194" s="87"/>
      <c r="M3194" s="87"/>
      <c r="N3194" s="87"/>
      <c r="O3194" s="87"/>
    </row>
    <row r="3195" spans="3:15" x14ac:dyDescent="0.25">
      <c r="C3195" s="87"/>
      <c r="D3195" s="87"/>
      <c r="E3195" s="87"/>
      <c r="F3195" s="87"/>
      <c r="J3195" s="87"/>
      <c r="M3195" s="87"/>
      <c r="N3195" s="87"/>
      <c r="O3195" s="87"/>
    </row>
    <row r="3196" spans="3:15" x14ac:dyDescent="0.25">
      <c r="C3196" s="87"/>
      <c r="D3196" s="87"/>
      <c r="E3196" s="87"/>
      <c r="F3196" s="87"/>
      <c r="J3196" s="87"/>
      <c r="M3196" s="87"/>
      <c r="N3196" s="87"/>
      <c r="O3196" s="87"/>
    </row>
    <row r="3197" spans="3:15" x14ac:dyDescent="0.25">
      <c r="C3197" s="87"/>
      <c r="D3197" s="87"/>
      <c r="E3197" s="87"/>
      <c r="F3197" s="87"/>
      <c r="J3197" s="87"/>
      <c r="M3197" s="87"/>
      <c r="N3197" s="87"/>
      <c r="O3197" s="87"/>
    </row>
    <row r="3198" spans="3:15" x14ac:dyDescent="0.25">
      <c r="C3198" s="87"/>
      <c r="D3198" s="87"/>
      <c r="E3198" s="87"/>
      <c r="F3198" s="87"/>
      <c r="J3198" s="87"/>
      <c r="M3198" s="87"/>
      <c r="N3198" s="87"/>
      <c r="O3198" s="87"/>
    </row>
    <row r="3199" spans="3:15" x14ac:dyDescent="0.25">
      <c r="C3199" s="87"/>
      <c r="D3199" s="87"/>
      <c r="E3199" s="87"/>
      <c r="F3199" s="87"/>
      <c r="J3199" s="87"/>
      <c r="M3199" s="87"/>
      <c r="N3199" s="87"/>
      <c r="O3199" s="87"/>
    </row>
    <row r="3200" spans="3:15" x14ac:dyDescent="0.25">
      <c r="C3200" s="87"/>
      <c r="D3200" s="87"/>
      <c r="E3200" s="87"/>
      <c r="F3200" s="87"/>
      <c r="J3200" s="87"/>
      <c r="M3200" s="87"/>
      <c r="N3200" s="87"/>
      <c r="O3200" s="87"/>
    </row>
    <row r="3201" spans="3:15" x14ac:dyDescent="0.25">
      <c r="C3201" s="87"/>
      <c r="D3201" s="87"/>
      <c r="E3201" s="87"/>
      <c r="F3201" s="87"/>
      <c r="J3201" s="87"/>
      <c r="M3201" s="87"/>
      <c r="N3201" s="87"/>
      <c r="O3201" s="87"/>
    </row>
    <row r="3202" spans="3:15" x14ac:dyDescent="0.25">
      <c r="C3202" s="87"/>
      <c r="D3202" s="87"/>
      <c r="E3202" s="87"/>
      <c r="F3202" s="87"/>
      <c r="J3202" s="87"/>
      <c r="M3202" s="87"/>
      <c r="N3202" s="87"/>
      <c r="O3202" s="87"/>
    </row>
    <row r="3203" spans="3:15" x14ac:dyDescent="0.25">
      <c r="C3203" s="87"/>
      <c r="D3203" s="87"/>
      <c r="E3203" s="87"/>
      <c r="F3203" s="87"/>
      <c r="J3203" s="87"/>
      <c r="M3203" s="87"/>
      <c r="N3203" s="87"/>
      <c r="O3203" s="87"/>
    </row>
    <row r="3204" spans="3:15" x14ac:dyDescent="0.25">
      <c r="C3204" s="87"/>
      <c r="D3204" s="87"/>
      <c r="E3204" s="87"/>
      <c r="F3204" s="87"/>
      <c r="J3204" s="87"/>
      <c r="M3204" s="87"/>
      <c r="N3204" s="87"/>
      <c r="O3204" s="87"/>
    </row>
    <row r="3205" spans="3:15" x14ac:dyDescent="0.25">
      <c r="C3205" s="87"/>
      <c r="D3205" s="87"/>
      <c r="E3205" s="87"/>
      <c r="F3205" s="87"/>
      <c r="J3205" s="87"/>
      <c r="M3205" s="87"/>
      <c r="N3205" s="87"/>
      <c r="O3205" s="87"/>
    </row>
    <row r="3206" spans="3:15" x14ac:dyDescent="0.25">
      <c r="C3206" s="87"/>
      <c r="D3206" s="87"/>
      <c r="E3206" s="87"/>
      <c r="F3206" s="87"/>
      <c r="J3206" s="87"/>
      <c r="M3206" s="87"/>
      <c r="N3206" s="87"/>
      <c r="O3206" s="87"/>
    </row>
    <row r="3207" spans="3:15" x14ac:dyDescent="0.25">
      <c r="C3207" s="87"/>
      <c r="D3207" s="87"/>
      <c r="E3207" s="87"/>
      <c r="F3207" s="87"/>
      <c r="J3207" s="87"/>
      <c r="M3207" s="87"/>
      <c r="N3207" s="87"/>
      <c r="O3207" s="87"/>
    </row>
    <row r="3208" spans="3:15" x14ac:dyDescent="0.25">
      <c r="C3208" s="87"/>
      <c r="D3208" s="87"/>
      <c r="E3208" s="87"/>
      <c r="F3208" s="87"/>
      <c r="J3208" s="87"/>
      <c r="M3208" s="87"/>
      <c r="N3208" s="87"/>
      <c r="O3208" s="87"/>
    </row>
    <row r="3209" spans="3:15" x14ac:dyDescent="0.25">
      <c r="C3209" s="87"/>
      <c r="D3209" s="87"/>
      <c r="E3209" s="87"/>
      <c r="F3209" s="87"/>
      <c r="J3209" s="87"/>
      <c r="M3209" s="87"/>
      <c r="N3209" s="87"/>
      <c r="O3209" s="87"/>
    </row>
    <row r="3210" spans="3:15" x14ac:dyDescent="0.25">
      <c r="C3210" s="87"/>
      <c r="D3210" s="87"/>
      <c r="E3210" s="87"/>
      <c r="F3210" s="87"/>
      <c r="J3210" s="87"/>
      <c r="M3210" s="87"/>
      <c r="N3210" s="87"/>
      <c r="O3210" s="87"/>
    </row>
    <row r="3211" spans="3:15" x14ac:dyDescent="0.25">
      <c r="C3211" s="87"/>
      <c r="D3211" s="87"/>
      <c r="E3211" s="87"/>
      <c r="F3211" s="87"/>
      <c r="J3211" s="87"/>
      <c r="M3211" s="87"/>
      <c r="N3211" s="87"/>
      <c r="O3211" s="87"/>
    </row>
    <row r="3212" spans="3:15" x14ac:dyDescent="0.25">
      <c r="C3212" s="87"/>
      <c r="D3212" s="87"/>
      <c r="E3212" s="87"/>
      <c r="F3212" s="87"/>
      <c r="J3212" s="87"/>
      <c r="M3212" s="87"/>
      <c r="N3212" s="87"/>
      <c r="O3212" s="87"/>
    </row>
    <row r="3213" spans="3:15" x14ac:dyDescent="0.25">
      <c r="C3213" s="87"/>
      <c r="D3213" s="87"/>
      <c r="E3213" s="87"/>
      <c r="F3213" s="87"/>
      <c r="J3213" s="87"/>
      <c r="M3213" s="87"/>
      <c r="N3213" s="87"/>
      <c r="O3213" s="87"/>
    </row>
    <row r="3214" spans="3:15" x14ac:dyDescent="0.25">
      <c r="C3214" s="87"/>
      <c r="D3214" s="87"/>
      <c r="E3214" s="87"/>
      <c r="F3214" s="87"/>
      <c r="J3214" s="87"/>
      <c r="M3214" s="87"/>
      <c r="N3214" s="87"/>
      <c r="O3214" s="87"/>
    </row>
    <row r="3215" spans="3:15" x14ac:dyDescent="0.25">
      <c r="C3215" s="87"/>
      <c r="D3215" s="87"/>
      <c r="E3215" s="87"/>
      <c r="F3215" s="87"/>
      <c r="J3215" s="87"/>
      <c r="M3215" s="87"/>
      <c r="N3215" s="87"/>
      <c r="O3215" s="87"/>
    </row>
    <row r="3216" spans="3:15" x14ac:dyDescent="0.25">
      <c r="C3216" s="87"/>
      <c r="D3216" s="87"/>
      <c r="E3216" s="87"/>
      <c r="F3216" s="87"/>
      <c r="J3216" s="87"/>
      <c r="M3216" s="87"/>
      <c r="N3216" s="87"/>
      <c r="O3216" s="87"/>
    </row>
    <row r="3217" spans="3:15" x14ac:dyDescent="0.25">
      <c r="C3217" s="87"/>
      <c r="D3217" s="87"/>
      <c r="E3217" s="87"/>
      <c r="F3217" s="87"/>
      <c r="J3217" s="87"/>
      <c r="M3217" s="87"/>
      <c r="N3217" s="87"/>
      <c r="O3217" s="87"/>
    </row>
    <row r="3218" spans="3:15" x14ac:dyDescent="0.25">
      <c r="C3218" s="87"/>
      <c r="D3218" s="87"/>
      <c r="E3218" s="87"/>
      <c r="F3218" s="87"/>
      <c r="J3218" s="87"/>
      <c r="M3218" s="87"/>
      <c r="N3218" s="87"/>
      <c r="O3218" s="87"/>
    </row>
    <row r="3219" spans="3:15" x14ac:dyDescent="0.25">
      <c r="C3219" s="87"/>
      <c r="D3219" s="87"/>
      <c r="E3219" s="87"/>
      <c r="F3219" s="87"/>
      <c r="J3219" s="87"/>
      <c r="M3219" s="87"/>
      <c r="N3219" s="87"/>
      <c r="O3219" s="87"/>
    </row>
    <row r="3220" spans="3:15" x14ac:dyDescent="0.25">
      <c r="C3220" s="87"/>
      <c r="D3220" s="87"/>
      <c r="E3220" s="87"/>
      <c r="F3220" s="87"/>
      <c r="J3220" s="87"/>
      <c r="M3220" s="87"/>
      <c r="N3220" s="87"/>
      <c r="O3220" s="87"/>
    </row>
    <row r="3221" spans="3:15" x14ac:dyDescent="0.25">
      <c r="C3221" s="87"/>
      <c r="D3221" s="87"/>
      <c r="E3221" s="87"/>
      <c r="F3221" s="87"/>
      <c r="J3221" s="87"/>
      <c r="M3221" s="87"/>
      <c r="N3221" s="87"/>
      <c r="O3221" s="87"/>
    </row>
    <row r="3222" spans="3:15" x14ac:dyDescent="0.25">
      <c r="C3222" s="87"/>
      <c r="D3222" s="87"/>
      <c r="E3222" s="87"/>
      <c r="F3222" s="87"/>
      <c r="J3222" s="87"/>
      <c r="M3222" s="87"/>
      <c r="N3222" s="87"/>
      <c r="O3222" s="87"/>
    </row>
    <row r="3223" spans="3:15" x14ac:dyDescent="0.25">
      <c r="C3223" s="87"/>
      <c r="D3223" s="87"/>
      <c r="E3223" s="87"/>
      <c r="F3223" s="87"/>
      <c r="J3223" s="87"/>
      <c r="M3223" s="87"/>
      <c r="N3223" s="87"/>
      <c r="O3223" s="87"/>
    </row>
    <row r="3224" spans="3:15" x14ac:dyDescent="0.25">
      <c r="C3224" s="87"/>
      <c r="D3224" s="87"/>
      <c r="E3224" s="87"/>
      <c r="F3224" s="87"/>
      <c r="J3224" s="87"/>
      <c r="M3224" s="87"/>
      <c r="N3224" s="87"/>
      <c r="O3224" s="87"/>
    </row>
    <row r="3225" spans="3:15" x14ac:dyDescent="0.25">
      <c r="C3225" s="87"/>
      <c r="D3225" s="87"/>
      <c r="E3225" s="87"/>
      <c r="F3225" s="87"/>
      <c r="J3225" s="87"/>
      <c r="M3225" s="87"/>
      <c r="N3225" s="87"/>
      <c r="O3225" s="87"/>
    </row>
    <row r="3226" spans="3:15" x14ac:dyDescent="0.25">
      <c r="C3226" s="87"/>
      <c r="D3226" s="87"/>
      <c r="E3226" s="87"/>
      <c r="F3226" s="87"/>
      <c r="J3226" s="87"/>
      <c r="M3226" s="87"/>
      <c r="N3226" s="87"/>
      <c r="O3226" s="87"/>
    </row>
    <row r="3227" spans="3:15" x14ac:dyDescent="0.25">
      <c r="C3227" s="87"/>
      <c r="D3227" s="87"/>
      <c r="E3227" s="87"/>
      <c r="F3227" s="87"/>
      <c r="J3227" s="87"/>
      <c r="M3227" s="87"/>
      <c r="N3227" s="87"/>
      <c r="O3227" s="87"/>
    </row>
    <row r="3228" spans="3:15" x14ac:dyDescent="0.25">
      <c r="C3228" s="87"/>
      <c r="D3228" s="87"/>
      <c r="E3228" s="87"/>
      <c r="F3228" s="87"/>
      <c r="J3228" s="87"/>
      <c r="M3228" s="87"/>
      <c r="N3228" s="87"/>
      <c r="O3228" s="87"/>
    </row>
    <row r="3229" spans="3:15" x14ac:dyDescent="0.25">
      <c r="C3229" s="87"/>
      <c r="D3229" s="87"/>
      <c r="E3229" s="87"/>
      <c r="F3229" s="87"/>
      <c r="J3229" s="87"/>
      <c r="M3229" s="87"/>
      <c r="N3229" s="87"/>
      <c r="O3229" s="87"/>
    </row>
    <row r="3230" spans="3:15" x14ac:dyDescent="0.25">
      <c r="C3230" s="87"/>
      <c r="D3230" s="87"/>
      <c r="E3230" s="87"/>
      <c r="F3230" s="87"/>
      <c r="J3230" s="87"/>
      <c r="M3230" s="87"/>
      <c r="N3230" s="87"/>
      <c r="O3230" s="87"/>
    </row>
    <row r="3231" spans="3:15" x14ac:dyDescent="0.25">
      <c r="C3231" s="87"/>
      <c r="D3231" s="87"/>
      <c r="E3231" s="87"/>
      <c r="F3231" s="87"/>
      <c r="J3231" s="87"/>
      <c r="M3231" s="87"/>
      <c r="N3231" s="87"/>
      <c r="O3231" s="87"/>
    </row>
    <row r="3232" spans="3:15" x14ac:dyDescent="0.25">
      <c r="C3232" s="87"/>
      <c r="D3232" s="87"/>
      <c r="E3232" s="87"/>
      <c r="F3232" s="87"/>
      <c r="J3232" s="87"/>
      <c r="M3232" s="87"/>
      <c r="N3232" s="87"/>
      <c r="O3232" s="87"/>
    </row>
    <row r="3233" spans="3:15" x14ac:dyDescent="0.25">
      <c r="C3233" s="87"/>
      <c r="D3233" s="87"/>
      <c r="E3233" s="87"/>
      <c r="F3233" s="87"/>
      <c r="J3233" s="87"/>
      <c r="M3233" s="87"/>
      <c r="N3233" s="87"/>
      <c r="O3233" s="87"/>
    </row>
    <row r="3234" spans="3:15" x14ac:dyDescent="0.25">
      <c r="C3234" s="87"/>
      <c r="D3234" s="87"/>
      <c r="E3234" s="87"/>
      <c r="F3234" s="87"/>
      <c r="J3234" s="87"/>
      <c r="M3234" s="87"/>
      <c r="N3234" s="87"/>
      <c r="O3234" s="87"/>
    </row>
    <row r="3235" spans="3:15" x14ac:dyDescent="0.25">
      <c r="C3235" s="87"/>
      <c r="D3235" s="87"/>
      <c r="E3235" s="87"/>
      <c r="F3235" s="87"/>
      <c r="J3235" s="87"/>
      <c r="M3235" s="87"/>
      <c r="N3235" s="87"/>
      <c r="O3235" s="87"/>
    </row>
    <row r="3236" spans="3:15" x14ac:dyDescent="0.25">
      <c r="C3236" s="87"/>
      <c r="D3236" s="87"/>
      <c r="E3236" s="87"/>
      <c r="F3236" s="87"/>
      <c r="J3236" s="87"/>
      <c r="M3236" s="87"/>
      <c r="N3236" s="87"/>
      <c r="O3236" s="87"/>
    </row>
    <row r="3237" spans="3:15" x14ac:dyDescent="0.25">
      <c r="C3237" s="87"/>
      <c r="D3237" s="87"/>
      <c r="E3237" s="87"/>
      <c r="F3237" s="87"/>
      <c r="J3237" s="87"/>
      <c r="M3237" s="87"/>
      <c r="N3237" s="87"/>
      <c r="O3237" s="87"/>
    </row>
    <row r="3238" spans="3:15" x14ac:dyDescent="0.25">
      <c r="C3238" s="87"/>
      <c r="D3238" s="87"/>
      <c r="E3238" s="87"/>
      <c r="F3238" s="87"/>
      <c r="J3238" s="87"/>
      <c r="M3238" s="87"/>
      <c r="N3238" s="87"/>
      <c r="O3238" s="87"/>
    </row>
    <row r="3239" spans="3:15" x14ac:dyDescent="0.25">
      <c r="C3239" s="87"/>
      <c r="D3239" s="87"/>
      <c r="E3239" s="87"/>
      <c r="F3239" s="87"/>
      <c r="J3239" s="87"/>
      <c r="M3239" s="87"/>
      <c r="N3239" s="87"/>
      <c r="O3239" s="87"/>
    </row>
    <row r="3240" spans="3:15" x14ac:dyDescent="0.25">
      <c r="C3240" s="87"/>
      <c r="D3240" s="87"/>
      <c r="E3240" s="87"/>
      <c r="F3240" s="87"/>
      <c r="J3240" s="87"/>
      <c r="M3240" s="87"/>
      <c r="N3240" s="87"/>
      <c r="O3240" s="87"/>
    </row>
    <row r="3241" spans="3:15" x14ac:dyDescent="0.25">
      <c r="C3241" s="87"/>
      <c r="D3241" s="87"/>
      <c r="E3241" s="87"/>
      <c r="F3241" s="87"/>
      <c r="J3241" s="87"/>
      <c r="M3241" s="87"/>
      <c r="N3241" s="87"/>
      <c r="O3241" s="87"/>
    </row>
    <row r="3242" spans="3:15" x14ac:dyDescent="0.25">
      <c r="C3242" s="87"/>
      <c r="D3242" s="87"/>
      <c r="E3242" s="87"/>
      <c r="F3242" s="87"/>
      <c r="J3242" s="87"/>
      <c r="M3242" s="87"/>
      <c r="N3242" s="87"/>
      <c r="O3242" s="87"/>
    </row>
    <row r="3243" spans="3:15" x14ac:dyDescent="0.25">
      <c r="C3243" s="87"/>
      <c r="D3243" s="87"/>
      <c r="E3243" s="87"/>
      <c r="F3243" s="87"/>
      <c r="J3243" s="87"/>
      <c r="M3243" s="87"/>
      <c r="N3243" s="87"/>
      <c r="O3243" s="87"/>
    </row>
    <row r="3244" spans="3:15" x14ac:dyDescent="0.25">
      <c r="C3244" s="87"/>
      <c r="D3244" s="87"/>
      <c r="E3244" s="87"/>
      <c r="F3244" s="87"/>
      <c r="J3244" s="87"/>
      <c r="M3244" s="87"/>
      <c r="N3244" s="87"/>
      <c r="O3244" s="87"/>
    </row>
    <row r="3245" spans="3:15" x14ac:dyDescent="0.25">
      <c r="C3245" s="87"/>
      <c r="D3245" s="87"/>
      <c r="E3245" s="87"/>
      <c r="F3245" s="87"/>
      <c r="J3245" s="87"/>
      <c r="M3245" s="87"/>
      <c r="N3245" s="87"/>
      <c r="O3245" s="87"/>
    </row>
    <row r="3246" spans="3:15" x14ac:dyDescent="0.25">
      <c r="C3246" s="87"/>
      <c r="D3246" s="87"/>
      <c r="E3246" s="87"/>
      <c r="F3246" s="87"/>
      <c r="J3246" s="87"/>
      <c r="M3246" s="87"/>
      <c r="N3246" s="87"/>
      <c r="O3246" s="87"/>
    </row>
    <row r="3247" spans="3:15" x14ac:dyDescent="0.25">
      <c r="C3247" s="87"/>
      <c r="D3247" s="87"/>
      <c r="E3247" s="87"/>
      <c r="F3247" s="87"/>
      <c r="J3247" s="87"/>
      <c r="M3247" s="87"/>
      <c r="N3247" s="87"/>
      <c r="O3247" s="87"/>
    </row>
    <row r="3248" spans="3:15" x14ac:dyDescent="0.25">
      <c r="C3248" s="87"/>
      <c r="D3248" s="87"/>
      <c r="E3248" s="87"/>
      <c r="F3248" s="87"/>
      <c r="J3248" s="87"/>
      <c r="M3248" s="87"/>
      <c r="N3248" s="87"/>
      <c r="O3248" s="87"/>
    </row>
    <row r="3249" spans="3:15" x14ac:dyDescent="0.25">
      <c r="C3249" s="87"/>
      <c r="D3249" s="87"/>
      <c r="E3249" s="87"/>
      <c r="F3249" s="87"/>
      <c r="J3249" s="87"/>
      <c r="M3249" s="87"/>
      <c r="N3249" s="87"/>
      <c r="O3249" s="87"/>
    </row>
    <row r="3250" spans="3:15" x14ac:dyDescent="0.25">
      <c r="C3250" s="87"/>
      <c r="D3250" s="87"/>
      <c r="E3250" s="87"/>
      <c r="F3250" s="87"/>
      <c r="J3250" s="87"/>
      <c r="M3250" s="87"/>
      <c r="N3250" s="87"/>
      <c r="O3250" s="87"/>
    </row>
    <row r="3251" spans="3:15" x14ac:dyDescent="0.25">
      <c r="C3251" s="87"/>
      <c r="D3251" s="87"/>
      <c r="E3251" s="87"/>
      <c r="F3251" s="87"/>
      <c r="J3251" s="87"/>
      <c r="M3251" s="87"/>
      <c r="N3251" s="87"/>
      <c r="O3251" s="87"/>
    </row>
    <row r="3252" spans="3:15" x14ac:dyDescent="0.25">
      <c r="C3252" s="87"/>
      <c r="D3252" s="87"/>
      <c r="E3252" s="87"/>
      <c r="F3252" s="87"/>
      <c r="J3252" s="87"/>
      <c r="M3252" s="87"/>
      <c r="N3252" s="87"/>
      <c r="O3252" s="87"/>
    </row>
    <row r="3253" spans="3:15" x14ac:dyDescent="0.25">
      <c r="C3253" s="87"/>
      <c r="D3253" s="87"/>
      <c r="E3253" s="87"/>
      <c r="F3253" s="87"/>
      <c r="J3253" s="87"/>
      <c r="M3253" s="87"/>
      <c r="N3253" s="87"/>
      <c r="O3253" s="87"/>
    </row>
    <row r="3254" spans="3:15" x14ac:dyDescent="0.25">
      <c r="C3254" s="87"/>
      <c r="D3254" s="87"/>
      <c r="E3254" s="87"/>
      <c r="F3254" s="87"/>
      <c r="J3254" s="87"/>
      <c r="M3254" s="87"/>
      <c r="N3254" s="87"/>
      <c r="O3254" s="87"/>
    </row>
    <row r="3255" spans="3:15" x14ac:dyDescent="0.25">
      <c r="C3255" s="87"/>
      <c r="D3255" s="87"/>
      <c r="E3255" s="87"/>
      <c r="F3255" s="87"/>
      <c r="J3255" s="87"/>
      <c r="M3255" s="87"/>
      <c r="N3255" s="87"/>
      <c r="O3255" s="87"/>
    </row>
    <row r="3256" spans="3:15" x14ac:dyDescent="0.25">
      <c r="C3256" s="87"/>
      <c r="D3256" s="87"/>
      <c r="E3256" s="87"/>
      <c r="F3256" s="87"/>
      <c r="J3256" s="87"/>
      <c r="M3256" s="87"/>
      <c r="N3256" s="87"/>
      <c r="O3256" s="87"/>
    </row>
    <row r="3257" spans="3:15" x14ac:dyDescent="0.25">
      <c r="C3257" s="87"/>
      <c r="D3257" s="87"/>
      <c r="E3257" s="87"/>
      <c r="F3257" s="87"/>
      <c r="J3257" s="87"/>
      <c r="M3257" s="87"/>
      <c r="N3257" s="87"/>
      <c r="O3257" s="87"/>
    </row>
    <row r="3258" spans="3:15" x14ac:dyDescent="0.25">
      <c r="C3258" s="87"/>
      <c r="D3258" s="87"/>
      <c r="E3258" s="87"/>
      <c r="F3258" s="87"/>
      <c r="J3258" s="87"/>
      <c r="M3258" s="87"/>
      <c r="N3258" s="87"/>
      <c r="O3258" s="87"/>
    </row>
    <row r="3259" spans="3:15" x14ac:dyDescent="0.25">
      <c r="C3259" s="87"/>
      <c r="D3259" s="87"/>
      <c r="E3259" s="87"/>
      <c r="F3259" s="87"/>
      <c r="J3259" s="87"/>
      <c r="M3259" s="87"/>
      <c r="N3259" s="87"/>
      <c r="O3259" s="87"/>
    </row>
    <row r="3260" spans="3:15" x14ac:dyDescent="0.25">
      <c r="C3260" s="87"/>
      <c r="D3260" s="87"/>
      <c r="E3260" s="87"/>
      <c r="F3260" s="87"/>
      <c r="J3260" s="87"/>
      <c r="M3260" s="87"/>
      <c r="N3260" s="87"/>
      <c r="O3260" s="87"/>
    </row>
    <row r="3261" spans="3:15" x14ac:dyDescent="0.25">
      <c r="C3261" s="87"/>
      <c r="D3261" s="87"/>
      <c r="E3261" s="87"/>
      <c r="F3261" s="87"/>
      <c r="J3261" s="87"/>
      <c r="M3261" s="87"/>
      <c r="N3261" s="87"/>
      <c r="O3261" s="87"/>
    </row>
    <row r="3262" spans="3:15" x14ac:dyDescent="0.25">
      <c r="C3262" s="87"/>
      <c r="D3262" s="87"/>
      <c r="E3262" s="87"/>
      <c r="F3262" s="87"/>
      <c r="J3262" s="87"/>
      <c r="M3262" s="87"/>
      <c r="N3262" s="87"/>
      <c r="O3262" s="87"/>
    </row>
    <row r="3263" spans="3:15" x14ac:dyDescent="0.25">
      <c r="C3263" s="87"/>
      <c r="D3263" s="87"/>
      <c r="E3263" s="87"/>
      <c r="F3263" s="87"/>
      <c r="J3263" s="87"/>
      <c r="M3263" s="87"/>
      <c r="N3263" s="87"/>
      <c r="O3263" s="87"/>
    </row>
    <row r="3264" spans="3:15" x14ac:dyDescent="0.25">
      <c r="C3264" s="87"/>
      <c r="D3264" s="87"/>
      <c r="E3264" s="87"/>
      <c r="F3264" s="87"/>
      <c r="J3264" s="87"/>
      <c r="M3264" s="87"/>
      <c r="N3264" s="87"/>
      <c r="O3264" s="87"/>
    </row>
    <row r="3265" spans="3:15" x14ac:dyDescent="0.25">
      <c r="C3265" s="87"/>
      <c r="D3265" s="87"/>
      <c r="E3265" s="87"/>
      <c r="F3265" s="87"/>
      <c r="J3265" s="87"/>
      <c r="M3265" s="87"/>
      <c r="N3265" s="87"/>
      <c r="O3265" s="87"/>
    </row>
    <row r="3266" spans="3:15" x14ac:dyDescent="0.25">
      <c r="C3266" s="87"/>
      <c r="D3266" s="87"/>
      <c r="E3266" s="87"/>
      <c r="F3266" s="87"/>
      <c r="J3266" s="87"/>
      <c r="M3266" s="87"/>
      <c r="N3266" s="87"/>
      <c r="O3266" s="87"/>
    </row>
    <row r="3267" spans="3:15" x14ac:dyDescent="0.25">
      <c r="C3267" s="87"/>
      <c r="D3267" s="87"/>
      <c r="E3267" s="87"/>
      <c r="F3267" s="87"/>
      <c r="J3267" s="87"/>
      <c r="M3267" s="87"/>
      <c r="N3267" s="87"/>
      <c r="O3267" s="87"/>
    </row>
    <row r="3268" spans="3:15" x14ac:dyDescent="0.25">
      <c r="C3268" s="87"/>
      <c r="D3268" s="87"/>
      <c r="E3268" s="87"/>
      <c r="F3268" s="87"/>
      <c r="J3268" s="87"/>
      <c r="M3268" s="87"/>
      <c r="N3268" s="87"/>
      <c r="O3268" s="87"/>
    </row>
    <row r="3269" spans="3:15" x14ac:dyDescent="0.25">
      <c r="C3269" s="87"/>
      <c r="D3269" s="87"/>
      <c r="E3269" s="87"/>
      <c r="F3269" s="87"/>
      <c r="J3269" s="87"/>
      <c r="M3269" s="87"/>
      <c r="N3269" s="87"/>
      <c r="O3269" s="87"/>
    </row>
    <row r="3270" spans="3:15" x14ac:dyDescent="0.25">
      <c r="C3270" s="87"/>
      <c r="D3270" s="87"/>
      <c r="E3270" s="87"/>
      <c r="F3270" s="87"/>
      <c r="J3270" s="87"/>
      <c r="M3270" s="87"/>
      <c r="N3270" s="87"/>
      <c r="O3270" s="87"/>
    </row>
    <row r="3271" spans="3:15" x14ac:dyDescent="0.25">
      <c r="C3271" s="87"/>
      <c r="D3271" s="87"/>
      <c r="E3271" s="87"/>
      <c r="F3271" s="87"/>
      <c r="J3271" s="87"/>
      <c r="M3271" s="87"/>
      <c r="N3271" s="87"/>
      <c r="O3271" s="87"/>
    </row>
    <row r="3272" spans="3:15" x14ac:dyDescent="0.25">
      <c r="C3272" s="87"/>
      <c r="D3272" s="87"/>
      <c r="E3272" s="87"/>
      <c r="F3272" s="87"/>
      <c r="J3272" s="87"/>
      <c r="M3272" s="87"/>
      <c r="N3272" s="87"/>
      <c r="O3272" s="87"/>
    </row>
    <row r="3273" spans="3:15" x14ac:dyDescent="0.25">
      <c r="C3273" s="87"/>
      <c r="D3273" s="87"/>
      <c r="E3273" s="87"/>
      <c r="F3273" s="87"/>
      <c r="J3273" s="87"/>
      <c r="M3273" s="87"/>
      <c r="N3273" s="87"/>
      <c r="O3273" s="87"/>
    </row>
    <row r="3274" spans="3:15" x14ac:dyDescent="0.25">
      <c r="C3274" s="87"/>
      <c r="D3274" s="87"/>
      <c r="E3274" s="87"/>
      <c r="F3274" s="87"/>
      <c r="J3274" s="87"/>
      <c r="M3274" s="87"/>
      <c r="N3274" s="87"/>
      <c r="O3274" s="87"/>
    </row>
    <row r="3275" spans="3:15" x14ac:dyDescent="0.25">
      <c r="C3275" s="87"/>
      <c r="D3275" s="87"/>
      <c r="E3275" s="87"/>
      <c r="F3275" s="87"/>
      <c r="J3275" s="87"/>
      <c r="M3275" s="87"/>
      <c r="N3275" s="87"/>
      <c r="O3275" s="87"/>
    </row>
    <row r="3276" spans="3:15" x14ac:dyDescent="0.25">
      <c r="C3276" s="87"/>
      <c r="D3276" s="87"/>
      <c r="E3276" s="87"/>
      <c r="F3276" s="87"/>
      <c r="J3276" s="87"/>
      <c r="M3276" s="87"/>
      <c r="N3276" s="87"/>
      <c r="O3276" s="87"/>
    </row>
    <row r="3277" spans="3:15" x14ac:dyDescent="0.25">
      <c r="C3277" s="87"/>
      <c r="D3277" s="87"/>
      <c r="E3277" s="87"/>
      <c r="F3277" s="87"/>
      <c r="J3277" s="87"/>
      <c r="M3277" s="87"/>
      <c r="N3277" s="87"/>
      <c r="O3277" s="87"/>
    </row>
    <row r="3278" spans="3:15" x14ac:dyDescent="0.25">
      <c r="C3278" s="87"/>
      <c r="D3278" s="87"/>
      <c r="E3278" s="87"/>
      <c r="F3278" s="87"/>
      <c r="J3278" s="87"/>
      <c r="M3278" s="87"/>
      <c r="N3278" s="87"/>
      <c r="O3278" s="87"/>
    </row>
    <row r="3279" spans="3:15" x14ac:dyDescent="0.25">
      <c r="C3279" s="87"/>
      <c r="D3279" s="87"/>
      <c r="E3279" s="87"/>
      <c r="F3279" s="87"/>
      <c r="J3279" s="87"/>
      <c r="M3279" s="87"/>
      <c r="N3279" s="87"/>
      <c r="O3279" s="87"/>
    </row>
    <row r="3280" spans="3:15" x14ac:dyDescent="0.25">
      <c r="C3280" s="87"/>
      <c r="D3280" s="87"/>
      <c r="E3280" s="87"/>
      <c r="F3280" s="87"/>
      <c r="J3280" s="87"/>
      <c r="M3280" s="87"/>
      <c r="N3280" s="87"/>
      <c r="O3280" s="87"/>
    </row>
    <row r="3281" spans="3:15" x14ac:dyDescent="0.25">
      <c r="C3281" s="87"/>
      <c r="D3281" s="87"/>
      <c r="E3281" s="87"/>
      <c r="F3281" s="87"/>
      <c r="J3281" s="87"/>
      <c r="M3281" s="87"/>
      <c r="N3281" s="87"/>
      <c r="O3281" s="87"/>
    </row>
    <row r="3282" spans="3:15" x14ac:dyDescent="0.25">
      <c r="C3282" s="87"/>
      <c r="D3282" s="87"/>
      <c r="E3282" s="87"/>
      <c r="F3282" s="87"/>
      <c r="J3282" s="87"/>
      <c r="M3282" s="87"/>
      <c r="N3282" s="87"/>
      <c r="O3282" s="87"/>
    </row>
    <row r="3283" spans="3:15" x14ac:dyDescent="0.25">
      <c r="C3283" s="87"/>
      <c r="D3283" s="87"/>
      <c r="E3283" s="87"/>
      <c r="F3283" s="87"/>
      <c r="J3283" s="87"/>
      <c r="M3283" s="87"/>
      <c r="N3283" s="87"/>
      <c r="O3283" s="87"/>
    </row>
    <row r="3284" spans="3:15" x14ac:dyDescent="0.25">
      <c r="C3284" s="87"/>
      <c r="D3284" s="87"/>
      <c r="E3284" s="87"/>
      <c r="F3284" s="87"/>
      <c r="J3284" s="87"/>
      <c r="M3284" s="87"/>
      <c r="N3284" s="87"/>
      <c r="O3284" s="87"/>
    </row>
    <row r="3285" spans="3:15" x14ac:dyDescent="0.25">
      <c r="C3285" s="87"/>
      <c r="D3285" s="87"/>
      <c r="E3285" s="87"/>
      <c r="F3285" s="87"/>
      <c r="J3285" s="87"/>
      <c r="M3285" s="87"/>
      <c r="N3285" s="87"/>
      <c r="O3285" s="87"/>
    </row>
    <row r="3286" spans="3:15" x14ac:dyDescent="0.25">
      <c r="C3286" s="87"/>
      <c r="D3286" s="87"/>
      <c r="E3286" s="87"/>
      <c r="F3286" s="87"/>
      <c r="J3286" s="87"/>
      <c r="M3286" s="87"/>
      <c r="N3286" s="87"/>
      <c r="O3286" s="87"/>
    </row>
    <row r="3287" spans="3:15" x14ac:dyDescent="0.25">
      <c r="C3287" s="87"/>
      <c r="D3287" s="87"/>
      <c r="E3287" s="87"/>
      <c r="F3287" s="87"/>
      <c r="J3287" s="87"/>
      <c r="M3287" s="87"/>
      <c r="N3287" s="87"/>
      <c r="O3287" s="87"/>
    </row>
    <row r="3288" spans="3:15" x14ac:dyDescent="0.25">
      <c r="C3288" s="87"/>
      <c r="D3288" s="87"/>
      <c r="E3288" s="87"/>
      <c r="F3288" s="87"/>
      <c r="J3288" s="87"/>
      <c r="M3288" s="87"/>
      <c r="N3288" s="87"/>
      <c r="O3288" s="87"/>
    </row>
    <row r="3289" spans="3:15" x14ac:dyDescent="0.25">
      <c r="C3289" s="87"/>
      <c r="D3289" s="87"/>
      <c r="E3289" s="87"/>
      <c r="F3289" s="87"/>
      <c r="J3289" s="87"/>
      <c r="M3289" s="87"/>
      <c r="N3289" s="87"/>
      <c r="O3289" s="87"/>
    </row>
    <row r="3290" spans="3:15" x14ac:dyDescent="0.25">
      <c r="C3290" s="87"/>
      <c r="D3290" s="87"/>
      <c r="E3290" s="87"/>
      <c r="F3290" s="87"/>
      <c r="J3290" s="87"/>
      <c r="M3290" s="87"/>
      <c r="N3290" s="87"/>
      <c r="O3290" s="87"/>
    </row>
    <row r="3291" spans="3:15" x14ac:dyDescent="0.25">
      <c r="C3291" s="87"/>
      <c r="D3291" s="87"/>
      <c r="E3291" s="87"/>
      <c r="F3291" s="87"/>
      <c r="J3291" s="87"/>
      <c r="M3291" s="87"/>
      <c r="N3291" s="87"/>
      <c r="O3291" s="87"/>
    </row>
    <row r="3292" spans="3:15" x14ac:dyDescent="0.25">
      <c r="C3292" s="87"/>
      <c r="D3292" s="87"/>
      <c r="E3292" s="87"/>
      <c r="F3292" s="87"/>
      <c r="J3292" s="87"/>
      <c r="M3292" s="87"/>
      <c r="N3292" s="87"/>
      <c r="O3292" s="87"/>
    </row>
    <row r="3293" spans="3:15" x14ac:dyDescent="0.25">
      <c r="C3293" s="87"/>
      <c r="D3293" s="87"/>
      <c r="E3293" s="87"/>
      <c r="F3293" s="87"/>
      <c r="J3293" s="87"/>
      <c r="M3293" s="87"/>
      <c r="N3293" s="87"/>
      <c r="O3293" s="87"/>
    </row>
    <row r="3294" spans="3:15" x14ac:dyDescent="0.25">
      <c r="C3294" s="87"/>
      <c r="D3294" s="87"/>
      <c r="E3294" s="87"/>
      <c r="F3294" s="87"/>
      <c r="J3294" s="87"/>
      <c r="M3294" s="87"/>
      <c r="N3294" s="87"/>
      <c r="O3294" s="87"/>
    </row>
    <row r="3295" spans="3:15" x14ac:dyDescent="0.25">
      <c r="C3295" s="87"/>
      <c r="D3295" s="87"/>
      <c r="E3295" s="87"/>
      <c r="F3295" s="87"/>
      <c r="J3295" s="87"/>
      <c r="M3295" s="87"/>
      <c r="N3295" s="87"/>
      <c r="O3295" s="87"/>
    </row>
    <row r="3296" spans="3:15" x14ac:dyDescent="0.25">
      <c r="C3296" s="87"/>
      <c r="D3296" s="87"/>
      <c r="E3296" s="87"/>
      <c r="F3296" s="87"/>
      <c r="J3296" s="87"/>
      <c r="M3296" s="87"/>
      <c r="N3296" s="87"/>
      <c r="O3296" s="87"/>
    </row>
    <row r="3297" spans="3:15" x14ac:dyDescent="0.25">
      <c r="C3297" s="87"/>
      <c r="D3297" s="87"/>
      <c r="E3297" s="87"/>
      <c r="F3297" s="87"/>
      <c r="J3297" s="87"/>
      <c r="M3297" s="87"/>
      <c r="N3297" s="87"/>
      <c r="O3297" s="87"/>
    </row>
    <row r="3298" spans="3:15" x14ac:dyDescent="0.25">
      <c r="C3298" s="87"/>
      <c r="D3298" s="87"/>
      <c r="E3298" s="87"/>
      <c r="F3298" s="87"/>
      <c r="J3298" s="87"/>
      <c r="M3298" s="87"/>
      <c r="N3298" s="87"/>
      <c r="O3298" s="87"/>
    </row>
    <row r="3299" spans="3:15" x14ac:dyDescent="0.25">
      <c r="C3299" s="87"/>
      <c r="D3299" s="87"/>
      <c r="E3299" s="87"/>
      <c r="F3299" s="87"/>
      <c r="J3299" s="87"/>
      <c r="M3299" s="87"/>
      <c r="N3299" s="87"/>
      <c r="O3299" s="87"/>
    </row>
    <row r="3300" spans="3:15" x14ac:dyDescent="0.25">
      <c r="C3300" s="87"/>
      <c r="D3300" s="87"/>
      <c r="E3300" s="87"/>
      <c r="F3300" s="87"/>
      <c r="J3300" s="87"/>
      <c r="M3300" s="87"/>
      <c r="N3300" s="87"/>
      <c r="O3300" s="87"/>
    </row>
    <row r="3301" spans="3:15" x14ac:dyDescent="0.25">
      <c r="C3301" s="87"/>
      <c r="D3301" s="87"/>
      <c r="E3301" s="87"/>
      <c r="F3301" s="87"/>
      <c r="J3301" s="87"/>
      <c r="M3301" s="87"/>
      <c r="N3301" s="87"/>
      <c r="O3301" s="87"/>
    </row>
    <row r="3302" spans="3:15" x14ac:dyDescent="0.25">
      <c r="C3302" s="87"/>
      <c r="D3302" s="87"/>
      <c r="E3302" s="87"/>
      <c r="F3302" s="87"/>
      <c r="J3302" s="87"/>
      <c r="M3302" s="87"/>
      <c r="N3302" s="87"/>
      <c r="O3302" s="87"/>
    </row>
    <row r="3303" spans="3:15" x14ac:dyDescent="0.25">
      <c r="C3303" s="87"/>
      <c r="D3303" s="87"/>
      <c r="E3303" s="87"/>
      <c r="F3303" s="87"/>
      <c r="J3303" s="87"/>
      <c r="M3303" s="87"/>
      <c r="N3303" s="87"/>
      <c r="O3303" s="87"/>
    </row>
    <row r="3304" spans="3:15" x14ac:dyDescent="0.25">
      <c r="C3304" s="87"/>
      <c r="D3304" s="87"/>
      <c r="E3304" s="87"/>
      <c r="F3304" s="87"/>
      <c r="J3304" s="87"/>
      <c r="M3304" s="87"/>
      <c r="N3304" s="87"/>
      <c r="O3304" s="87"/>
    </row>
    <row r="3305" spans="3:15" x14ac:dyDescent="0.25">
      <c r="C3305" s="87"/>
      <c r="D3305" s="87"/>
      <c r="E3305" s="87"/>
      <c r="F3305" s="87"/>
      <c r="J3305" s="87"/>
      <c r="M3305" s="87"/>
      <c r="N3305" s="87"/>
      <c r="O3305" s="87"/>
    </row>
    <row r="3306" spans="3:15" x14ac:dyDescent="0.25">
      <c r="C3306" s="87"/>
      <c r="D3306" s="87"/>
      <c r="E3306" s="87"/>
      <c r="F3306" s="87"/>
      <c r="J3306" s="87"/>
      <c r="M3306" s="87"/>
      <c r="N3306" s="87"/>
      <c r="O3306" s="87"/>
    </row>
    <row r="3307" spans="3:15" x14ac:dyDescent="0.25">
      <c r="C3307" s="87"/>
      <c r="D3307" s="87"/>
      <c r="E3307" s="87"/>
      <c r="F3307" s="87"/>
      <c r="J3307" s="87"/>
      <c r="M3307" s="87"/>
      <c r="N3307" s="87"/>
      <c r="O3307" s="87"/>
    </row>
    <row r="3308" spans="3:15" x14ac:dyDescent="0.25">
      <c r="C3308" s="87"/>
      <c r="D3308" s="87"/>
      <c r="E3308" s="87"/>
      <c r="F3308" s="87"/>
      <c r="J3308" s="87"/>
      <c r="M3308" s="87"/>
      <c r="N3308" s="87"/>
      <c r="O3308" s="87"/>
    </row>
    <row r="3309" spans="3:15" x14ac:dyDescent="0.25">
      <c r="C3309" s="87"/>
      <c r="D3309" s="87"/>
      <c r="E3309" s="87"/>
      <c r="F3309" s="87"/>
      <c r="J3309" s="87"/>
      <c r="M3309" s="87"/>
      <c r="N3309" s="87"/>
      <c r="O3309" s="87"/>
    </row>
    <row r="3310" spans="3:15" x14ac:dyDescent="0.25">
      <c r="C3310" s="87"/>
      <c r="D3310" s="87"/>
      <c r="E3310" s="87"/>
      <c r="F3310" s="87"/>
      <c r="J3310" s="87"/>
      <c r="M3310" s="87"/>
      <c r="N3310" s="87"/>
      <c r="O3310" s="87"/>
    </row>
    <row r="3311" spans="3:15" x14ac:dyDescent="0.25">
      <c r="C3311" s="87"/>
      <c r="D3311" s="87"/>
      <c r="E3311" s="87"/>
      <c r="F3311" s="87"/>
      <c r="J3311" s="87"/>
      <c r="M3311" s="87"/>
      <c r="N3311" s="87"/>
      <c r="O3311" s="87"/>
    </row>
    <row r="3312" spans="3:15" x14ac:dyDescent="0.25">
      <c r="C3312" s="87"/>
      <c r="D3312" s="87"/>
      <c r="E3312" s="87"/>
      <c r="F3312" s="87"/>
      <c r="J3312" s="87"/>
      <c r="M3312" s="87"/>
      <c r="N3312" s="87"/>
      <c r="O3312" s="87"/>
    </row>
    <row r="3313" spans="3:15" x14ac:dyDescent="0.25">
      <c r="C3313" s="87"/>
      <c r="D3313" s="87"/>
      <c r="E3313" s="87"/>
      <c r="F3313" s="87"/>
      <c r="J3313" s="87"/>
      <c r="M3313" s="87"/>
      <c r="N3313" s="87"/>
      <c r="O3313" s="87"/>
    </row>
    <row r="3314" spans="3:15" x14ac:dyDescent="0.25">
      <c r="C3314" s="87"/>
      <c r="D3314" s="87"/>
      <c r="E3314" s="87"/>
      <c r="F3314" s="87"/>
      <c r="J3314" s="87"/>
      <c r="M3314" s="87"/>
      <c r="N3314" s="87"/>
      <c r="O3314" s="87"/>
    </row>
    <row r="3315" spans="3:15" x14ac:dyDescent="0.25">
      <c r="C3315" s="87"/>
      <c r="D3315" s="87"/>
      <c r="E3315" s="87"/>
      <c r="F3315" s="87"/>
      <c r="J3315" s="87"/>
      <c r="M3315" s="87"/>
      <c r="N3315" s="87"/>
      <c r="O3315" s="87"/>
    </row>
    <row r="3316" spans="3:15" x14ac:dyDescent="0.25">
      <c r="C3316" s="87"/>
      <c r="D3316" s="87"/>
      <c r="E3316" s="87"/>
      <c r="F3316" s="87"/>
      <c r="J3316" s="87"/>
      <c r="M3316" s="87"/>
      <c r="N3316" s="87"/>
      <c r="O3316" s="87"/>
    </row>
    <row r="3317" spans="3:15" x14ac:dyDescent="0.25">
      <c r="C3317" s="87"/>
      <c r="D3317" s="87"/>
      <c r="E3317" s="87"/>
      <c r="F3317" s="87"/>
      <c r="J3317" s="87"/>
      <c r="M3317" s="87"/>
      <c r="N3317" s="87"/>
      <c r="O3317" s="87"/>
    </row>
    <row r="3318" spans="3:15" x14ac:dyDescent="0.25">
      <c r="C3318" s="87"/>
      <c r="D3318" s="87"/>
      <c r="E3318" s="87"/>
      <c r="F3318" s="87"/>
      <c r="J3318" s="87"/>
      <c r="M3318" s="87"/>
      <c r="N3318" s="87"/>
      <c r="O3318" s="87"/>
    </row>
    <row r="3319" spans="3:15" x14ac:dyDescent="0.25">
      <c r="C3319" s="87"/>
      <c r="D3319" s="87"/>
      <c r="E3319" s="87"/>
      <c r="F3319" s="87"/>
      <c r="J3319" s="87"/>
      <c r="M3319" s="87"/>
      <c r="N3319" s="87"/>
      <c r="O3319" s="87"/>
    </row>
    <row r="3320" spans="3:15" x14ac:dyDescent="0.25">
      <c r="C3320" s="87"/>
      <c r="D3320" s="87"/>
      <c r="E3320" s="87"/>
      <c r="F3320" s="87"/>
      <c r="J3320" s="87"/>
      <c r="M3320" s="87"/>
      <c r="N3320" s="87"/>
      <c r="O3320" s="87"/>
    </row>
    <row r="3321" spans="3:15" x14ac:dyDescent="0.25">
      <c r="C3321" s="87"/>
      <c r="D3321" s="87"/>
      <c r="E3321" s="87"/>
      <c r="F3321" s="87"/>
      <c r="J3321" s="87"/>
      <c r="M3321" s="87"/>
      <c r="N3321" s="87"/>
      <c r="O3321" s="87"/>
    </row>
    <row r="3322" spans="3:15" x14ac:dyDescent="0.25">
      <c r="C3322" s="87"/>
      <c r="D3322" s="87"/>
      <c r="E3322" s="87"/>
      <c r="F3322" s="87"/>
      <c r="J3322" s="87"/>
      <c r="M3322" s="87"/>
      <c r="N3322" s="87"/>
      <c r="O3322" s="87"/>
    </row>
    <row r="3323" spans="3:15" x14ac:dyDescent="0.25">
      <c r="C3323" s="87"/>
      <c r="D3323" s="87"/>
      <c r="E3323" s="87"/>
      <c r="F3323" s="87"/>
      <c r="J3323" s="87"/>
      <c r="M3323" s="87"/>
      <c r="N3323" s="87"/>
      <c r="O3323" s="87"/>
    </row>
    <row r="3324" spans="3:15" x14ac:dyDescent="0.25">
      <c r="C3324" s="87"/>
      <c r="D3324" s="87"/>
      <c r="E3324" s="87"/>
      <c r="F3324" s="87"/>
      <c r="J3324" s="87"/>
      <c r="M3324" s="87"/>
      <c r="N3324" s="87"/>
      <c r="O3324" s="87"/>
    </row>
    <row r="3325" spans="3:15" x14ac:dyDescent="0.25">
      <c r="C3325" s="87"/>
      <c r="D3325" s="87"/>
      <c r="E3325" s="87"/>
      <c r="F3325" s="87"/>
      <c r="J3325" s="87"/>
      <c r="M3325" s="87"/>
      <c r="N3325" s="87"/>
      <c r="O3325" s="87"/>
    </row>
    <row r="3326" spans="3:15" x14ac:dyDescent="0.25">
      <c r="C3326" s="87"/>
      <c r="D3326" s="87"/>
      <c r="E3326" s="87"/>
      <c r="F3326" s="87"/>
      <c r="J3326" s="87"/>
      <c r="M3326" s="87"/>
      <c r="N3326" s="87"/>
      <c r="O3326" s="87"/>
    </row>
    <row r="3327" spans="3:15" x14ac:dyDescent="0.25">
      <c r="C3327" s="87"/>
      <c r="D3327" s="87"/>
      <c r="E3327" s="87"/>
      <c r="F3327" s="87"/>
      <c r="J3327" s="87"/>
      <c r="M3327" s="87"/>
      <c r="N3327" s="87"/>
      <c r="O3327" s="87"/>
    </row>
    <row r="3328" spans="3:15" x14ac:dyDescent="0.25">
      <c r="C3328" s="87"/>
      <c r="D3328" s="87"/>
      <c r="E3328" s="87"/>
      <c r="F3328" s="87"/>
      <c r="J3328" s="87"/>
      <c r="M3328" s="87"/>
      <c r="N3328" s="87"/>
      <c r="O3328" s="87"/>
    </row>
    <row r="3329" spans="3:15" x14ac:dyDescent="0.25">
      <c r="C3329" s="87"/>
      <c r="D3329" s="87"/>
      <c r="E3329" s="87"/>
      <c r="F3329" s="87"/>
      <c r="J3329" s="87"/>
      <c r="M3329" s="87"/>
      <c r="N3329" s="87"/>
      <c r="O3329" s="87"/>
    </row>
    <row r="3330" spans="3:15" x14ac:dyDescent="0.25">
      <c r="C3330" s="87"/>
      <c r="D3330" s="87"/>
      <c r="E3330" s="87"/>
      <c r="F3330" s="87"/>
      <c r="J3330" s="87"/>
      <c r="M3330" s="87"/>
      <c r="N3330" s="87"/>
      <c r="O3330" s="87"/>
    </row>
    <row r="3331" spans="3:15" x14ac:dyDescent="0.25">
      <c r="C3331" s="87"/>
      <c r="D3331" s="87"/>
      <c r="E3331" s="87"/>
      <c r="F3331" s="87"/>
      <c r="J3331" s="87"/>
      <c r="M3331" s="87"/>
      <c r="N3331" s="87"/>
      <c r="O3331" s="87"/>
    </row>
    <row r="3332" spans="3:15" x14ac:dyDescent="0.25">
      <c r="C3332" s="87"/>
      <c r="D3332" s="87"/>
      <c r="E3332" s="87"/>
      <c r="F3332" s="87"/>
      <c r="J3332" s="87"/>
      <c r="M3332" s="87"/>
      <c r="N3332" s="87"/>
      <c r="O3332" s="87"/>
    </row>
    <row r="3333" spans="3:15" x14ac:dyDescent="0.25">
      <c r="C3333" s="87"/>
      <c r="D3333" s="87"/>
      <c r="E3333" s="87"/>
      <c r="F3333" s="87"/>
      <c r="J3333" s="87"/>
      <c r="M3333" s="87"/>
      <c r="N3333" s="87"/>
      <c r="O3333" s="87"/>
    </row>
    <row r="3334" spans="3:15" x14ac:dyDescent="0.25">
      <c r="C3334" s="87"/>
      <c r="D3334" s="87"/>
      <c r="E3334" s="87"/>
      <c r="F3334" s="87"/>
      <c r="J3334" s="87"/>
      <c r="M3334" s="87"/>
      <c r="N3334" s="87"/>
      <c r="O3334" s="87"/>
    </row>
    <row r="3335" spans="3:15" x14ac:dyDescent="0.25">
      <c r="C3335" s="87"/>
      <c r="D3335" s="87"/>
      <c r="E3335" s="87"/>
      <c r="F3335" s="87"/>
      <c r="J3335" s="87"/>
      <c r="M3335" s="87"/>
      <c r="N3335" s="87"/>
      <c r="O3335" s="87"/>
    </row>
    <row r="3336" spans="3:15" x14ac:dyDescent="0.25">
      <c r="C3336" s="87"/>
      <c r="D3336" s="87"/>
      <c r="E3336" s="87"/>
      <c r="F3336" s="87"/>
      <c r="J3336" s="87"/>
      <c r="M3336" s="87"/>
      <c r="N3336" s="87"/>
      <c r="O3336" s="87"/>
    </row>
    <row r="3337" spans="3:15" x14ac:dyDescent="0.25">
      <c r="C3337" s="87"/>
      <c r="D3337" s="87"/>
      <c r="E3337" s="87"/>
      <c r="F3337" s="87"/>
      <c r="J3337" s="87"/>
      <c r="M3337" s="87"/>
      <c r="N3337" s="87"/>
      <c r="O3337" s="87"/>
    </row>
    <row r="3338" spans="3:15" x14ac:dyDescent="0.25">
      <c r="C3338" s="87"/>
      <c r="D3338" s="87"/>
      <c r="E3338" s="87"/>
      <c r="F3338" s="87"/>
      <c r="J3338" s="87"/>
      <c r="M3338" s="87"/>
      <c r="N3338" s="87"/>
      <c r="O3338" s="87"/>
    </row>
    <row r="3339" spans="3:15" x14ac:dyDescent="0.25">
      <c r="C3339" s="87"/>
      <c r="D3339" s="87"/>
      <c r="E3339" s="87"/>
      <c r="F3339" s="87"/>
      <c r="J3339" s="87"/>
      <c r="M3339" s="87"/>
      <c r="N3339" s="87"/>
      <c r="O3339" s="87"/>
    </row>
    <row r="3340" spans="3:15" x14ac:dyDescent="0.25">
      <c r="C3340" s="87"/>
      <c r="D3340" s="87"/>
      <c r="E3340" s="87"/>
      <c r="F3340" s="87"/>
      <c r="J3340" s="87"/>
      <c r="M3340" s="87"/>
      <c r="N3340" s="87"/>
      <c r="O3340" s="87"/>
    </row>
    <row r="3341" spans="3:15" x14ac:dyDescent="0.25">
      <c r="C3341" s="87"/>
      <c r="D3341" s="87"/>
      <c r="E3341" s="87"/>
      <c r="F3341" s="87"/>
      <c r="J3341" s="87"/>
      <c r="M3341" s="87"/>
      <c r="N3341" s="87"/>
      <c r="O3341" s="87"/>
    </row>
    <row r="3342" spans="3:15" x14ac:dyDescent="0.25">
      <c r="C3342" s="87"/>
      <c r="D3342" s="87"/>
      <c r="E3342" s="87"/>
      <c r="F3342" s="87"/>
      <c r="J3342" s="87"/>
      <c r="M3342" s="87"/>
      <c r="N3342" s="87"/>
      <c r="O3342" s="87"/>
    </row>
    <row r="3343" spans="3:15" x14ac:dyDescent="0.25">
      <c r="C3343" s="87"/>
      <c r="D3343" s="87"/>
      <c r="E3343" s="87"/>
      <c r="F3343" s="87"/>
      <c r="J3343" s="87"/>
      <c r="M3343" s="87"/>
      <c r="N3343" s="87"/>
      <c r="O3343" s="87"/>
    </row>
    <row r="3344" spans="3:15" x14ac:dyDescent="0.25">
      <c r="C3344" s="87"/>
      <c r="D3344" s="87"/>
      <c r="E3344" s="87"/>
      <c r="F3344" s="87"/>
      <c r="J3344" s="87"/>
      <c r="M3344" s="87"/>
      <c r="N3344" s="87"/>
      <c r="O3344" s="87"/>
    </row>
    <row r="3345" spans="3:15" x14ac:dyDescent="0.25">
      <c r="C3345" s="87"/>
      <c r="D3345" s="87"/>
      <c r="E3345" s="87"/>
      <c r="F3345" s="87"/>
      <c r="J3345" s="87"/>
      <c r="M3345" s="87"/>
      <c r="N3345" s="87"/>
      <c r="O3345" s="87"/>
    </row>
    <row r="3346" spans="3:15" x14ac:dyDescent="0.25">
      <c r="C3346" s="87"/>
      <c r="D3346" s="87"/>
      <c r="E3346" s="87"/>
      <c r="F3346" s="87"/>
      <c r="J3346" s="87"/>
      <c r="M3346" s="87"/>
      <c r="N3346" s="87"/>
      <c r="O3346" s="87"/>
    </row>
    <row r="3347" spans="3:15" x14ac:dyDescent="0.25">
      <c r="C3347" s="87"/>
      <c r="D3347" s="87"/>
      <c r="E3347" s="87"/>
      <c r="F3347" s="87"/>
      <c r="J3347" s="87"/>
      <c r="M3347" s="87"/>
      <c r="N3347" s="87"/>
      <c r="O3347" s="87"/>
    </row>
    <row r="3348" spans="3:15" x14ac:dyDescent="0.25">
      <c r="C3348" s="87"/>
      <c r="D3348" s="87"/>
      <c r="E3348" s="87"/>
      <c r="F3348" s="87"/>
      <c r="J3348" s="87"/>
      <c r="M3348" s="87"/>
      <c r="N3348" s="87"/>
      <c r="O3348" s="87"/>
    </row>
    <row r="3349" spans="3:15" x14ac:dyDescent="0.25">
      <c r="C3349" s="87"/>
      <c r="D3349" s="87"/>
      <c r="E3349" s="87"/>
      <c r="F3349" s="87"/>
      <c r="J3349" s="87"/>
      <c r="M3349" s="87"/>
      <c r="N3349" s="87"/>
      <c r="O3349" s="87"/>
    </row>
    <row r="3350" spans="3:15" x14ac:dyDescent="0.25">
      <c r="C3350" s="87"/>
      <c r="D3350" s="87"/>
      <c r="E3350" s="87"/>
      <c r="F3350" s="87"/>
      <c r="J3350" s="87"/>
      <c r="M3350" s="87"/>
      <c r="N3350" s="87"/>
      <c r="O3350" s="87"/>
    </row>
    <row r="3351" spans="3:15" x14ac:dyDescent="0.25">
      <c r="C3351" s="87"/>
      <c r="D3351" s="87"/>
      <c r="E3351" s="87"/>
      <c r="F3351" s="87"/>
      <c r="J3351" s="87"/>
      <c r="M3351" s="87"/>
      <c r="N3351" s="87"/>
      <c r="O3351" s="87"/>
    </row>
    <row r="3352" spans="3:15" x14ac:dyDescent="0.25">
      <c r="C3352" s="87"/>
      <c r="D3352" s="87"/>
      <c r="E3352" s="87"/>
      <c r="F3352" s="87"/>
      <c r="J3352" s="87"/>
      <c r="M3352" s="87"/>
      <c r="N3352" s="87"/>
      <c r="O3352" s="87"/>
    </row>
    <row r="3353" spans="3:15" x14ac:dyDescent="0.25">
      <c r="C3353" s="87"/>
      <c r="D3353" s="87"/>
      <c r="E3353" s="87"/>
      <c r="F3353" s="87"/>
      <c r="J3353" s="87"/>
      <c r="M3353" s="87"/>
      <c r="N3353" s="87"/>
      <c r="O3353" s="87"/>
    </row>
    <row r="3354" spans="3:15" x14ac:dyDescent="0.25">
      <c r="C3354" s="87"/>
      <c r="D3354" s="87"/>
      <c r="E3354" s="87"/>
      <c r="F3354" s="87"/>
      <c r="J3354" s="87"/>
      <c r="M3354" s="87"/>
      <c r="N3354" s="87"/>
      <c r="O3354" s="87"/>
    </row>
    <row r="3355" spans="3:15" x14ac:dyDescent="0.25">
      <c r="C3355" s="87"/>
      <c r="D3355" s="87"/>
      <c r="E3355" s="87"/>
      <c r="F3355" s="87"/>
      <c r="J3355" s="87"/>
      <c r="M3355" s="87"/>
      <c r="N3355" s="87"/>
      <c r="O3355" s="87"/>
    </row>
    <row r="3356" spans="3:15" x14ac:dyDescent="0.25">
      <c r="C3356" s="87"/>
      <c r="D3356" s="87"/>
      <c r="E3356" s="87"/>
      <c r="F3356" s="87"/>
      <c r="J3356" s="87"/>
      <c r="M3356" s="87"/>
      <c r="N3356" s="87"/>
      <c r="O3356" s="87"/>
    </row>
    <row r="3357" spans="3:15" x14ac:dyDescent="0.25">
      <c r="C3357" s="87"/>
      <c r="D3357" s="87"/>
      <c r="E3357" s="87"/>
      <c r="F3357" s="87"/>
      <c r="J3357" s="87"/>
      <c r="M3357" s="87"/>
      <c r="N3357" s="87"/>
      <c r="O3357" s="87"/>
    </row>
    <row r="3358" spans="3:15" x14ac:dyDescent="0.25">
      <c r="C3358" s="87"/>
      <c r="D3358" s="87"/>
      <c r="E3358" s="87"/>
      <c r="F3358" s="87"/>
      <c r="J3358" s="87"/>
      <c r="M3358" s="87"/>
      <c r="N3358" s="87"/>
      <c r="O3358" s="87"/>
    </row>
    <row r="3359" spans="3:15" x14ac:dyDescent="0.25">
      <c r="C3359" s="87"/>
      <c r="D3359" s="87"/>
      <c r="E3359" s="87"/>
      <c r="F3359" s="87"/>
      <c r="J3359" s="87"/>
      <c r="M3359" s="87"/>
      <c r="N3359" s="87"/>
      <c r="O3359" s="87"/>
    </row>
    <row r="3360" spans="3:15" x14ac:dyDescent="0.25">
      <c r="C3360" s="87"/>
      <c r="D3360" s="87"/>
      <c r="E3360" s="87"/>
      <c r="F3360" s="87"/>
      <c r="J3360" s="87"/>
      <c r="M3360" s="87"/>
      <c r="N3360" s="87"/>
      <c r="O3360" s="87"/>
    </row>
    <row r="3361" spans="3:15" x14ac:dyDescent="0.25">
      <c r="C3361" s="87"/>
      <c r="D3361" s="87"/>
      <c r="E3361" s="87"/>
      <c r="F3361" s="87"/>
      <c r="J3361" s="87"/>
      <c r="M3361" s="87"/>
      <c r="N3361" s="87"/>
      <c r="O3361" s="87"/>
    </row>
    <row r="3362" spans="3:15" x14ac:dyDescent="0.25">
      <c r="C3362" s="87"/>
      <c r="D3362" s="87"/>
      <c r="E3362" s="87"/>
      <c r="F3362" s="87"/>
      <c r="J3362" s="87"/>
      <c r="M3362" s="87"/>
      <c r="N3362" s="87"/>
      <c r="O3362" s="87"/>
    </row>
    <row r="3363" spans="3:15" x14ac:dyDescent="0.25">
      <c r="C3363" s="87"/>
      <c r="D3363" s="87"/>
      <c r="E3363" s="87"/>
      <c r="F3363" s="87"/>
      <c r="J3363" s="87"/>
      <c r="M3363" s="87"/>
      <c r="N3363" s="87"/>
      <c r="O3363" s="87"/>
    </row>
    <row r="3364" spans="3:15" x14ac:dyDescent="0.25">
      <c r="C3364" s="87"/>
      <c r="D3364" s="87"/>
      <c r="E3364" s="87"/>
      <c r="F3364" s="87"/>
      <c r="J3364" s="87"/>
      <c r="M3364" s="87"/>
      <c r="N3364" s="87"/>
      <c r="O3364" s="87"/>
    </row>
    <row r="3365" spans="3:15" x14ac:dyDescent="0.25">
      <c r="C3365" s="87"/>
      <c r="D3365" s="87"/>
      <c r="E3365" s="87"/>
      <c r="F3365" s="87"/>
      <c r="J3365" s="87"/>
      <c r="M3365" s="87"/>
      <c r="N3365" s="87"/>
      <c r="O3365" s="87"/>
    </row>
    <row r="3366" spans="3:15" x14ac:dyDescent="0.25">
      <c r="C3366" s="87"/>
      <c r="D3366" s="87"/>
      <c r="E3366" s="87"/>
      <c r="F3366" s="87"/>
      <c r="J3366" s="87"/>
      <c r="M3366" s="87"/>
      <c r="N3366" s="87"/>
      <c r="O3366" s="87"/>
    </row>
    <row r="3367" spans="3:15" x14ac:dyDescent="0.25">
      <c r="C3367" s="87"/>
      <c r="D3367" s="87"/>
      <c r="E3367" s="87"/>
      <c r="F3367" s="87"/>
      <c r="J3367" s="87"/>
      <c r="M3367" s="87"/>
      <c r="N3367" s="87"/>
      <c r="O3367" s="87"/>
    </row>
    <row r="3368" spans="3:15" x14ac:dyDescent="0.25">
      <c r="C3368" s="87"/>
      <c r="D3368" s="87"/>
      <c r="E3368" s="87"/>
      <c r="F3368" s="87"/>
      <c r="J3368" s="87"/>
      <c r="M3368" s="87"/>
      <c r="N3368" s="87"/>
      <c r="O3368" s="87"/>
    </row>
    <row r="3369" spans="3:15" x14ac:dyDescent="0.25">
      <c r="C3369" s="87"/>
      <c r="D3369" s="87"/>
      <c r="E3369" s="87"/>
      <c r="F3369" s="87"/>
      <c r="J3369" s="87"/>
      <c r="M3369" s="87"/>
      <c r="N3369" s="87"/>
      <c r="O3369" s="87"/>
    </row>
    <row r="3370" spans="3:15" x14ac:dyDescent="0.25">
      <c r="C3370" s="87"/>
      <c r="D3370" s="87"/>
      <c r="E3370" s="87"/>
      <c r="F3370" s="87"/>
      <c r="J3370" s="87"/>
      <c r="M3370" s="87"/>
      <c r="N3370" s="87"/>
      <c r="O3370" s="87"/>
    </row>
    <row r="3371" spans="3:15" x14ac:dyDescent="0.25">
      <c r="C3371" s="87"/>
      <c r="D3371" s="87"/>
      <c r="E3371" s="87"/>
      <c r="F3371" s="87"/>
      <c r="J3371" s="87"/>
      <c r="M3371" s="87"/>
      <c r="N3371" s="87"/>
      <c r="O3371" s="87"/>
    </row>
    <row r="3372" spans="3:15" x14ac:dyDescent="0.25">
      <c r="C3372" s="87"/>
      <c r="D3372" s="87"/>
      <c r="E3372" s="87"/>
      <c r="F3372" s="87"/>
      <c r="J3372" s="87"/>
      <c r="M3372" s="87"/>
      <c r="N3372" s="87"/>
      <c r="O3372" s="87"/>
    </row>
    <row r="3373" spans="3:15" x14ac:dyDescent="0.25">
      <c r="C3373" s="87"/>
      <c r="D3373" s="87"/>
      <c r="E3373" s="87"/>
      <c r="F3373" s="87"/>
      <c r="J3373" s="87"/>
      <c r="M3373" s="87"/>
      <c r="N3373" s="87"/>
      <c r="O3373" s="87"/>
    </row>
    <row r="3374" spans="3:15" x14ac:dyDescent="0.25">
      <c r="C3374" s="87"/>
      <c r="D3374" s="87"/>
      <c r="E3374" s="87"/>
      <c r="F3374" s="87"/>
      <c r="J3374" s="87"/>
      <c r="M3374" s="87"/>
      <c r="N3374" s="87"/>
      <c r="O3374" s="87"/>
    </row>
    <row r="3375" spans="3:15" x14ac:dyDescent="0.25">
      <c r="C3375" s="87"/>
      <c r="D3375" s="87"/>
      <c r="E3375" s="87"/>
      <c r="F3375" s="87"/>
      <c r="J3375" s="87"/>
      <c r="M3375" s="87"/>
      <c r="N3375" s="87"/>
      <c r="O3375" s="87"/>
    </row>
    <row r="3376" spans="3:15" x14ac:dyDescent="0.25">
      <c r="C3376" s="87"/>
      <c r="D3376" s="87"/>
      <c r="E3376" s="87"/>
      <c r="F3376" s="87"/>
      <c r="J3376" s="87"/>
      <c r="M3376" s="87"/>
      <c r="N3376" s="87"/>
      <c r="O3376" s="87"/>
    </row>
    <row r="3377" spans="3:15" x14ac:dyDescent="0.25">
      <c r="C3377" s="87"/>
      <c r="D3377" s="87"/>
      <c r="E3377" s="87"/>
      <c r="F3377" s="87"/>
      <c r="J3377" s="87"/>
      <c r="M3377" s="87"/>
      <c r="N3377" s="87"/>
      <c r="O3377" s="87"/>
    </row>
    <row r="3378" spans="3:15" x14ac:dyDescent="0.25">
      <c r="C3378" s="87"/>
      <c r="D3378" s="87"/>
      <c r="E3378" s="87"/>
      <c r="F3378" s="87"/>
      <c r="J3378" s="87"/>
      <c r="M3378" s="87"/>
      <c r="N3378" s="87"/>
      <c r="O3378" s="87"/>
    </row>
    <row r="3379" spans="3:15" x14ac:dyDescent="0.25">
      <c r="C3379" s="87"/>
      <c r="D3379" s="87"/>
      <c r="E3379" s="87"/>
      <c r="F3379" s="87"/>
      <c r="J3379" s="87"/>
      <c r="M3379" s="87"/>
      <c r="N3379" s="87"/>
      <c r="O3379" s="87"/>
    </row>
    <row r="3380" spans="3:15" x14ac:dyDescent="0.25">
      <c r="C3380" s="87"/>
      <c r="D3380" s="87"/>
      <c r="E3380" s="87"/>
      <c r="F3380" s="87"/>
      <c r="J3380" s="87"/>
      <c r="M3380" s="87"/>
      <c r="N3380" s="87"/>
      <c r="O3380" s="87"/>
    </row>
    <row r="3381" spans="3:15" x14ac:dyDescent="0.25">
      <c r="C3381" s="87"/>
      <c r="D3381" s="87"/>
      <c r="E3381" s="87"/>
      <c r="F3381" s="87"/>
      <c r="J3381" s="87"/>
      <c r="M3381" s="87"/>
      <c r="N3381" s="87"/>
      <c r="O3381" s="87"/>
    </row>
    <row r="3382" spans="3:15" x14ac:dyDescent="0.25">
      <c r="C3382" s="87"/>
      <c r="D3382" s="87"/>
      <c r="E3382" s="87"/>
      <c r="F3382" s="87"/>
      <c r="J3382" s="87"/>
      <c r="M3382" s="87"/>
      <c r="N3382" s="87"/>
      <c r="O3382" s="87"/>
    </row>
    <row r="3383" spans="3:15" x14ac:dyDescent="0.25">
      <c r="C3383" s="87"/>
      <c r="D3383" s="87"/>
      <c r="E3383" s="87"/>
      <c r="F3383" s="87"/>
      <c r="J3383" s="87"/>
      <c r="M3383" s="87"/>
      <c r="N3383" s="87"/>
      <c r="O3383" s="87"/>
    </row>
    <row r="3384" spans="3:15" x14ac:dyDescent="0.25">
      <c r="C3384" s="87"/>
      <c r="D3384" s="87"/>
      <c r="E3384" s="87"/>
      <c r="F3384" s="87"/>
      <c r="J3384" s="87"/>
      <c r="M3384" s="87"/>
      <c r="N3384" s="87"/>
      <c r="O3384" s="87"/>
    </row>
    <row r="3385" spans="3:15" x14ac:dyDescent="0.25">
      <c r="C3385" s="87"/>
      <c r="D3385" s="87"/>
      <c r="E3385" s="87"/>
      <c r="F3385" s="87"/>
      <c r="J3385" s="87"/>
      <c r="M3385" s="87"/>
      <c r="N3385" s="87"/>
      <c r="O3385" s="87"/>
    </row>
    <row r="3386" spans="3:15" x14ac:dyDescent="0.25">
      <c r="C3386" s="87"/>
      <c r="D3386" s="87"/>
      <c r="E3386" s="87"/>
      <c r="F3386" s="87"/>
      <c r="J3386" s="87"/>
      <c r="M3386" s="87"/>
      <c r="N3386" s="87"/>
      <c r="O3386" s="87"/>
    </row>
    <row r="3387" spans="3:15" x14ac:dyDescent="0.25">
      <c r="C3387" s="87"/>
      <c r="D3387" s="87"/>
      <c r="E3387" s="87"/>
      <c r="F3387" s="87"/>
      <c r="J3387" s="87"/>
      <c r="M3387" s="87"/>
      <c r="N3387" s="87"/>
      <c r="O3387" s="87"/>
    </row>
    <row r="3388" spans="3:15" x14ac:dyDescent="0.25">
      <c r="C3388" s="87"/>
      <c r="D3388" s="87"/>
      <c r="E3388" s="87"/>
      <c r="F3388" s="87"/>
      <c r="J3388" s="87"/>
      <c r="M3388" s="87"/>
      <c r="N3388" s="87"/>
      <c r="O3388" s="87"/>
    </row>
    <row r="3389" spans="3:15" x14ac:dyDescent="0.25">
      <c r="C3389" s="87"/>
      <c r="D3389" s="87"/>
      <c r="E3389" s="87"/>
      <c r="F3389" s="87"/>
      <c r="J3389" s="87"/>
      <c r="M3389" s="87"/>
      <c r="N3389" s="87"/>
      <c r="O3389" s="87"/>
    </row>
    <row r="3390" spans="3:15" x14ac:dyDescent="0.25">
      <c r="C3390" s="87"/>
      <c r="D3390" s="87"/>
      <c r="E3390" s="87"/>
      <c r="F3390" s="87"/>
      <c r="J3390" s="87"/>
      <c r="M3390" s="87"/>
      <c r="N3390" s="87"/>
      <c r="O3390" s="87"/>
    </row>
    <row r="3391" spans="3:15" x14ac:dyDescent="0.25">
      <c r="C3391" s="87"/>
      <c r="D3391" s="87"/>
      <c r="E3391" s="87"/>
      <c r="F3391" s="87"/>
      <c r="J3391" s="87"/>
      <c r="M3391" s="87"/>
      <c r="N3391" s="87"/>
      <c r="O3391" s="87"/>
    </row>
    <row r="3392" spans="3:15" x14ac:dyDescent="0.25">
      <c r="C3392" s="87"/>
      <c r="D3392" s="87"/>
      <c r="E3392" s="87"/>
      <c r="F3392" s="87"/>
      <c r="J3392" s="87"/>
      <c r="M3392" s="87"/>
      <c r="N3392" s="87"/>
      <c r="O3392" s="87"/>
    </row>
    <row r="3393" spans="3:15" x14ac:dyDescent="0.25">
      <c r="C3393" s="87"/>
      <c r="D3393" s="87"/>
      <c r="E3393" s="87"/>
      <c r="F3393" s="87"/>
      <c r="J3393" s="87"/>
      <c r="M3393" s="87"/>
      <c r="N3393" s="87"/>
      <c r="O3393" s="87"/>
    </row>
    <row r="3394" spans="3:15" x14ac:dyDescent="0.25">
      <c r="C3394" s="87"/>
      <c r="D3394" s="87"/>
      <c r="E3394" s="87"/>
      <c r="F3394" s="87"/>
      <c r="J3394" s="87"/>
      <c r="M3394" s="87"/>
      <c r="N3394" s="87"/>
      <c r="O3394" s="87"/>
    </row>
    <row r="3395" spans="3:15" x14ac:dyDescent="0.25">
      <c r="C3395" s="87"/>
      <c r="D3395" s="87"/>
      <c r="E3395" s="87"/>
      <c r="F3395" s="87"/>
      <c r="J3395" s="87"/>
      <c r="M3395" s="87"/>
      <c r="N3395" s="87"/>
      <c r="O3395" s="87"/>
    </row>
    <row r="3396" spans="3:15" x14ac:dyDescent="0.25">
      <c r="C3396" s="87"/>
      <c r="D3396" s="87"/>
      <c r="E3396" s="87"/>
      <c r="F3396" s="87"/>
      <c r="J3396" s="87"/>
      <c r="M3396" s="87"/>
      <c r="N3396" s="87"/>
      <c r="O3396" s="87"/>
    </row>
    <row r="3397" spans="3:15" x14ac:dyDescent="0.25">
      <c r="C3397" s="87"/>
      <c r="D3397" s="87"/>
      <c r="E3397" s="87"/>
      <c r="F3397" s="87"/>
      <c r="J3397" s="87"/>
      <c r="M3397" s="87"/>
      <c r="N3397" s="87"/>
      <c r="O3397" s="87"/>
    </row>
    <row r="3398" spans="3:15" x14ac:dyDescent="0.25">
      <c r="C3398" s="87"/>
      <c r="D3398" s="87"/>
      <c r="E3398" s="87"/>
      <c r="F3398" s="87"/>
      <c r="J3398" s="87"/>
      <c r="M3398" s="87"/>
      <c r="N3398" s="87"/>
      <c r="O3398" s="87"/>
    </row>
    <row r="3399" spans="3:15" x14ac:dyDescent="0.25">
      <c r="C3399" s="87"/>
      <c r="D3399" s="87"/>
      <c r="E3399" s="87"/>
      <c r="F3399" s="87"/>
      <c r="J3399" s="87"/>
      <c r="M3399" s="87"/>
      <c r="N3399" s="87"/>
      <c r="O3399" s="87"/>
    </row>
    <row r="3400" spans="3:15" x14ac:dyDescent="0.25">
      <c r="C3400" s="87"/>
      <c r="D3400" s="87"/>
      <c r="E3400" s="87"/>
      <c r="F3400" s="87"/>
      <c r="J3400" s="87"/>
      <c r="M3400" s="87"/>
      <c r="N3400" s="87"/>
      <c r="O3400" s="87"/>
    </row>
    <row r="3401" spans="3:15" x14ac:dyDescent="0.25">
      <c r="C3401" s="87"/>
      <c r="D3401" s="87"/>
      <c r="E3401" s="87"/>
      <c r="F3401" s="87"/>
      <c r="J3401" s="87"/>
      <c r="M3401" s="87"/>
      <c r="N3401" s="87"/>
      <c r="O3401" s="87"/>
    </row>
    <row r="3402" spans="3:15" x14ac:dyDescent="0.25">
      <c r="C3402" s="87"/>
      <c r="D3402" s="87"/>
      <c r="E3402" s="87"/>
      <c r="F3402" s="87"/>
      <c r="J3402" s="87"/>
      <c r="M3402" s="87"/>
      <c r="N3402" s="87"/>
      <c r="O3402" s="87"/>
    </row>
    <row r="3403" spans="3:15" x14ac:dyDescent="0.25">
      <c r="C3403" s="87"/>
      <c r="D3403" s="87"/>
      <c r="E3403" s="87"/>
      <c r="F3403" s="87"/>
      <c r="J3403" s="87"/>
      <c r="M3403" s="87"/>
      <c r="N3403" s="87"/>
      <c r="O3403" s="87"/>
    </row>
    <row r="3404" spans="3:15" x14ac:dyDescent="0.25">
      <c r="C3404" s="87"/>
      <c r="D3404" s="87"/>
      <c r="E3404" s="87"/>
      <c r="F3404" s="87"/>
      <c r="J3404" s="87"/>
      <c r="M3404" s="87"/>
      <c r="N3404" s="87"/>
      <c r="O3404" s="87"/>
    </row>
    <row r="3405" spans="3:15" x14ac:dyDescent="0.25">
      <c r="C3405" s="87"/>
      <c r="D3405" s="87"/>
      <c r="E3405" s="87"/>
      <c r="F3405" s="87"/>
      <c r="J3405" s="87"/>
      <c r="M3405" s="87"/>
      <c r="N3405" s="87"/>
      <c r="O3405" s="87"/>
    </row>
    <row r="3406" spans="3:15" x14ac:dyDescent="0.25">
      <c r="C3406" s="87"/>
      <c r="D3406" s="87"/>
      <c r="E3406" s="87"/>
      <c r="F3406" s="87"/>
      <c r="J3406" s="87"/>
      <c r="M3406" s="87"/>
      <c r="N3406" s="87"/>
      <c r="O3406" s="87"/>
    </row>
    <row r="3407" spans="3:15" x14ac:dyDescent="0.25">
      <c r="C3407" s="87"/>
      <c r="D3407" s="87"/>
      <c r="E3407" s="87"/>
      <c r="F3407" s="87"/>
      <c r="J3407" s="87"/>
      <c r="M3407" s="87"/>
      <c r="N3407" s="87"/>
      <c r="O3407" s="87"/>
    </row>
    <row r="3408" spans="3:15" x14ac:dyDescent="0.25">
      <c r="C3408" s="87"/>
      <c r="D3408" s="87"/>
      <c r="E3408" s="87"/>
      <c r="F3408" s="87"/>
      <c r="J3408" s="87"/>
      <c r="M3408" s="87"/>
      <c r="N3408" s="87"/>
      <c r="O3408" s="87"/>
    </row>
    <row r="3409" spans="3:15" x14ac:dyDescent="0.25">
      <c r="C3409" s="87"/>
      <c r="D3409" s="87"/>
      <c r="E3409" s="87"/>
      <c r="F3409" s="87"/>
      <c r="J3409" s="87"/>
      <c r="M3409" s="87"/>
      <c r="N3409" s="87"/>
      <c r="O3409" s="87"/>
    </row>
    <row r="3410" spans="3:15" x14ac:dyDescent="0.25">
      <c r="C3410" s="87"/>
      <c r="D3410" s="87"/>
      <c r="E3410" s="87"/>
      <c r="F3410" s="87"/>
      <c r="J3410" s="87"/>
      <c r="M3410" s="87"/>
      <c r="N3410" s="87"/>
      <c r="O3410" s="87"/>
    </row>
    <row r="3411" spans="3:15" x14ac:dyDescent="0.25">
      <c r="C3411" s="87"/>
      <c r="D3411" s="87"/>
      <c r="E3411" s="87"/>
      <c r="F3411" s="87"/>
      <c r="J3411" s="87"/>
      <c r="M3411" s="87"/>
      <c r="N3411" s="87"/>
      <c r="O3411" s="87"/>
    </row>
    <row r="3412" spans="3:15" x14ac:dyDescent="0.25">
      <c r="C3412" s="87"/>
      <c r="D3412" s="87"/>
      <c r="E3412" s="87"/>
      <c r="F3412" s="87"/>
      <c r="J3412" s="87"/>
      <c r="M3412" s="87"/>
      <c r="N3412" s="87"/>
      <c r="O3412" s="87"/>
    </row>
    <row r="3413" spans="3:15" x14ac:dyDescent="0.25">
      <c r="C3413" s="87"/>
      <c r="D3413" s="87"/>
      <c r="E3413" s="87"/>
      <c r="F3413" s="87"/>
      <c r="J3413" s="87"/>
      <c r="M3413" s="87"/>
      <c r="N3413" s="87"/>
      <c r="O3413" s="87"/>
    </row>
    <row r="3414" spans="3:15" x14ac:dyDescent="0.25">
      <c r="C3414" s="87"/>
      <c r="D3414" s="87"/>
      <c r="E3414" s="87"/>
      <c r="F3414" s="87"/>
      <c r="J3414" s="87"/>
      <c r="M3414" s="87"/>
      <c r="N3414" s="87"/>
      <c r="O3414" s="87"/>
    </row>
    <row r="3415" spans="3:15" x14ac:dyDescent="0.25">
      <c r="C3415" s="87"/>
      <c r="D3415" s="87"/>
      <c r="E3415" s="87"/>
      <c r="F3415" s="87"/>
      <c r="J3415" s="87"/>
      <c r="M3415" s="87"/>
      <c r="N3415" s="87"/>
      <c r="O3415" s="87"/>
    </row>
    <row r="3416" spans="3:15" x14ac:dyDescent="0.25">
      <c r="C3416" s="87"/>
      <c r="D3416" s="87"/>
      <c r="E3416" s="87"/>
      <c r="F3416" s="87"/>
      <c r="J3416" s="87"/>
      <c r="M3416" s="87"/>
      <c r="N3416" s="87"/>
      <c r="O3416" s="87"/>
    </row>
    <row r="3417" spans="3:15" x14ac:dyDescent="0.25">
      <c r="C3417" s="87"/>
      <c r="D3417" s="87"/>
      <c r="E3417" s="87"/>
      <c r="F3417" s="87"/>
      <c r="J3417" s="87"/>
      <c r="M3417" s="87"/>
      <c r="N3417" s="87"/>
      <c r="O3417" s="87"/>
    </row>
    <row r="3418" spans="3:15" x14ac:dyDescent="0.25">
      <c r="C3418" s="87"/>
      <c r="D3418" s="87"/>
      <c r="E3418" s="87"/>
      <c r="F3418" s="87"/>
      <c r="J3418" s="87"/>
      <c r="M3418" s="87"/>
      <c r="N3418" s="87"/>
      <c r="O3418" s="87"/>
    </row>
    <row r="3419" spans="3:15" x14ac:dyDescent="0.25">
      <c r="C3419" s="87"/>
      <c r="D3419" s="87"/>
      <c r="E3419" s="87"/>
      <c r="F3419" s="87"/>
      <c r="J3419" s="87"/>
      <c r="M3419" s="87"/>
      <c r="N3419" s="87"/>
      <c r="O3419" s="87"/>
    </row>
    <row r="3420" spans="3:15" x14ac:dyDescent="0.25">
      <c r="C3420" s="87"/>
      <c r="D3420" s="87"/>
      <c r="E3420" s="87"/>
      <c r="F3420" s="87"/>
      <c r="J3420" s="87"/>
      <c r="M3420" s="87"/>
      <c r="N3420" s="87"/>
      <c r="O3420" s="87"/>
    </row>
    <row r="3421" spans="3:15" x14ac:dyDescent="0.25">
      <c r="C3421" s="87"/>
      <c r="D3421" s="87"/>
      <c r="E3421" s="87"/>
      <c r="F3421" s="87"/>
      <c r="J3421" s="87"/>
      <c r="M3421" s="87"/>
      <c r="N3421" s="87"/>
      <c r="O3421" s="87"/>
    </row>
    <row r="3422" spans="3:15" x14ac:dyDescent="0.25">
      <c r="C3422" s="87"/>
      <c r="D3422" s="87"/>
      <c r="E3422" s="87"/>
      <c r="F3422" s="87"/>
      <c r="J3422" s="87"/>
      <c r="M3422" s="87"/>
      <c r="N3422" s="87"/>
      <c r="O3422" s="87"/>
    </row>
    <row r="3423" spans="3:15" x14ac:dyDescent="0.25">
      <c r="C3423" s="87"/>
      <c r="D3423" s="87"/>
      <c r="E3423" s="87"/>
      <c r="F3423" s="87"/>
      <c r="J3423" s="87"/>
      <c r="M3423" s="87"/>
      <c r="N3423" s="87"/>
      <c r="O3423" s="87"/>
    </row>
    <row r="3424" spans="3:15" x14ac:dyDescent="0.25">
      <c r="C3424" s="87"/>
      <c r="D3424" s="87"/>
      <c r="E3424" s="87"/>
      <c r="F3424" s="87"/>
      <c r="J3424" s="87"/>
      <c r="M3424" s="87"/>
      <c r="N3424" s="87"/>
      <c r="O3424" s="87"/>
    </row>
    <row r="3425" spans="3:15" x14ac:dyDescent="0.25">
      <c r="C3425" s="87"/>
      <c r="D3425" s="87"/>
      <c r="E3425" s="87"/>
      <c r="F3425" s="87"/>
      <c r="J3425" s="87"/>
      <c r="M3425" s="87"/>
      <c r="N3425" s="87"/>
      <c r="O3425" s="87"/>
    </row>
    <row r="3426" spans="3:15" x14ac:dyDescent="0.25">
      <c r="C3426" s="87"/>
      <c r="D3426" s="87"/>
      <c r="E3426" s="87"/>
      <c r="F3426" s="87"/>
      <c r="J3426" s="87"/>
      <c r="M3426" s="87"/>
      <c r="N3426" s="87"/>
      <c r="O3426" s="87"/>
    </row>
    <row r="3427" spans="3:15" x14ac:dyDescent="0.25">
      <c r="C3427" s="87"/>
      <c r="D3427" s="87"/>
      <c r="E3427" s="87"/>
      <c r="F3427" s="87"/>
      <c r="J3427" s="87"/>
      <c r="M3427" s="87"/>
      <c r="N3427" s="87"/>
      <c r="O3427" s="87"/>
    </row>
    <row r="3428" spans="3:15" x14ac:dyDescent="0.25">
      <c r="C3428" s="87"/>
      <c r="D3428" s="87"/>
      <c r="E3428" s="87"/>
      <c r="F3428" s="87"/>
      <c r="J3428" s="87"/>
      <c r="M3428" s="87"/>
      <c r="N3428" s="87"/>
      <c r="O3428" s="87"/>
    </row>
    <row r="3429" spans="3:15" x14ac:dyDescent="0.25">
      <c r="C3429" s="87"/>
      <c r="D3429" s="87"/>
      <c r="E3429" s="87"/>
      <c r="F3429" s="87"/>
      <c r="J3429" s="87"/>
      <c r="M3429" s="87"/>
      <c r="N3429" s="87"/>
      <c r="O3429" s="87"/>
    </row>
    <row r="3430" spans="3:15" x14ac:dyDescent="0.25">
      <c r="C3430" s="87"/>
      <c r="D3430" s="87"/>
      <c r="E3430" s="87"/>
      <c r="F3430" s="87"/>
      <c r="J3430" s="87"/>
      <c r="M3430" s="87"/>
      <c r="N3430" s="87"/>
      <c r="O3430" s="87"/>
    </row>
    <row r="3431" spans="3:15" x14ac:dyDescent="0.25">
      <c r="C3431" s="87"/>
      <c r="D3431" s="87"/>
      <c r="E3431" s="87"/>
      <c r="F3431" s="87"/>
      <c r="J3431" s="87"/>
      <c r="M3431" s="87"/>
      <c r="N3431" s="87"/>
      <c r="O3431" s="87"/>
    </row>
    <row r="3432" spans="3:15" x14ac:dyDescent="0.25">
      <c r="C3432" s="87"/>
      <c r="D3432" s="87"/>
      <c r="E3432" s="87"/>
      <c r="F3432" s="87"/>
      <c r="J3432" s="87"/>
      <c r="M3432" s="87"/>
      <c r="N3432" s="87"/>
      <c r="O3432" s="87"/>
    </row>
    <row r="3433" spans="3:15" x14ac:dyDescent="0.25">
      <c r="C3433" s="87"/>
      <c r="D3433" s="87"/>
      <c r="E3433" s="87"/>
      <c r="F3433" s="87"/>
      <c r="J3433" s="87"/>
      <c r="M3433" s="87"/>
      <c r="N3433" s="87"/>
      <c r="O3433" s="87"/>
    </row>
    <row r="3434" spans="3:15" x14ac:dyDescent="0.25">
      <c r="C3434" s="87"/>
      <c r="D3434" s="87"/>
      <c r="E3434" s="87"/>
      <c r="F3434" s="87"/>
      <c r="J3434" s="87"/>
      <c r="M3434" s="87"/>
      <c r="N3434" s="87"/>
      <c r="O3434" s="87"/>
    </row>
    <row r="3435" spans="3:15" x14ac:dyDescent="0.25">
      <c r="C3435" s="87"/>
      <c r="D3435" s="87"/>
      <c r="E3435" s="87"/>
      <c r="F3435" s="87"/>
      <c r="J3435" s="87"/>
      <c r="M3435" s="87"/>
      <c r="N3435" s="87"/>
      <c r="O3435" s="87"/>
    </row>
    <row r="3436" spans="3:15" x14ac:dyDescent="0.25">
      <c r="C3436" s="87"/>
      <c r="D3436" s="87"/>
      <c r="E3436" s="87"/>
      <c r="F3436" s="87"/>
      <c r="J3436" s="87"/>
      <c r="M3436" s="87"/>
      <c r="N3436" s="87"/>
      <c r="O3436" s="87"/>
    </row>
    <row r="3437" spans="3:15" x14ac:dyDescent="0.25">
      <c r="C3437" s="87"/>
      <c r="D3437" s="87"/>
      <c r="E3437" s="87"/>
      <c r="F3437" s="87"/>
      <c r="J3437" s="87"/>
      <c r="M3437" s="87"/>
      <c r="N3437" s="87"/>
      <c r="O3437" s="87"/>
    </row>
    <row r="3438" spans="3:15" x14ac:dyDescent="0.25">
      <c r="C3438" s="87"/>
      <c r="D3438" s="87"/>
      <c r="E3438" s="87"/>
      <c r="F3438" s="87"/>
      <c r="J3438" s="87"/>
      <c r="M3438" s="87"/>
      <c r="N3438" s="87"/>
      <c r="O3438" s="87"/>
    </row>
    <row r="3439" spans="3:15" x14ac:dyDescent="0.25">
      <c r="C3439" s="87"/>
      <c r="D3439" s="87"/>
      <c r="E3439" s="87"/>
      <c r="F3439" s="87"/>
      <c r="J3439" s="87"/>
      <c r="M3439" s="87"/>
      <c r="N3439" s="87"/>
      <c r="O3439" s="87"/>
    </row>
    <row r="3440" spans="3:15" x14ac:dyDescent="0.25">
      <c r="C3440" s="87"/>
      <c r="D3440" s="87"/>
      <c r="E3440" s="87"/>
      <c r="F3440" s="87"/>
      <c r="J3440" s="87"/>
      <c r="M3440" s="87"/>
      <c r="N3440" s="87"/>
      <c r="O3440" s="87"/>
    </row>
    <row r="3441" spans="3:15" x14ac:dyDescent="0.25">
      <c r="C3441" s="87"/>
      <c r="D3441" s="87"/>
      <c r="E3441" s="87"/>
      <c r="F3441" s="87"/>
      <c r="J3441" s="87"/>
      <c r="M3441" s="87"/>
      <c r="N3441" s="87"/>
      <c r="O3441" s="87"/>
    </row>
    <row r="3442" spans="3:15" x14ac:dyDescent="0.25">
      <c r="C3442" s="87"/>
      <c r="D3442" s="87"/>
      <c r="E3442" s="87"/>
      <c r="F3442" s="87"/>
      <c r="J3442" s="87"/>
      <c r="M3442" s="87"/>
      <c r="N3442" s="87"/>
      <c r="O3442" s="87"/>
    </row>
    <row r="3443" spans="3:15" x14ac:dyDescent="0.25">
      <c r="C3443" s="87"/>
      <c r="D3443" s="87"/>
      <c r="E3443" s="87"/>
      <c r="F3443" s="87"/>
      <c r="J3443" s="87"/>
      <c r="M3443" s="87"/>
      <c r="N3443" s="87"/>
      <c r="O3443" s="87"/>
    </row>
    <row r="3444" spans="3:15" x14ac:dyDescent="0.25">
      <c r="C3444" s="87"/>
      <c r="D3444" s="87"/>
      <c r="E3444" s="87"/>
      <c r="F3444" s="87"/>
      <c r="J3444" s="87"/>
      <c r="M3444" s="87"/>
      <c r="N3444" s="87"/>
      <c r="O3444" s="87"/>
    </row>
    <row r="3445" spans="3:15" x14ac:dyDescent="0.25">
      <c r="C3445" s="87"/>
      <c r="D3445" s="87"/>
      <c r="E3445" s="87"/>
      <c r="F3445" s="87"/>
      <c r="J3445" s="87"/>
      <c r="M3445" s="87"/>
      <c r="N3445" s="87"/>
      <c r="O3445" s="87"/>
    </row>
    <row r="3446" spans="3:15" x14ac:dyDescent="0.25">
      <c r="C3446" s="87"/>
      <c r="D3446" s="87"/>
      <c r="E3446" s="87"/>
      <c r="F3446" s="87"/>
      <c r="J3446" s="87"/>
      <c r="M3446" s="87"/>
      <c r="N3446" s="87"/>
      <c r="O3446" s="87"/>
    </row>
    <row r="3447" spans="3:15" x14ac:dyDescent="0.25">
      <c r="C3447" s="87"/>
      <c r="D3447" s="87"/>
      <c r="E3447" s="87"/>
      <c r="F3447" s="87"/>
      <c r="J3447" s="87"/>
      <c r="M3447" s="87"/>
      <c r="N3447" s="87"/>
      <c r="O3447" s="87"/>
    </row>
    <row r="3448" spans="3:15" x14ac:dyDescent="0.25">
      <c r="C3448" s="87"/>
      <c r="D3448" s="87"/>
      <c r="E3448" s="87"/>
      <c r="F3448" s="87"/>
      <c r="J3448" s="87"/>
      <c r="M3448" s="87"/>
      <c r="N3448" s="87"/>
      <c r="O3448" s="87"/>
    </row>
    <row r="3449" spans="3:15" x14ac:dyDescent="0.25">
      <c r="C3449" s="87"/>
      <c r="D3449" s="87"/>
      <c r="E3449" s="87"/>
      <c r="F3449" s="87"/>
      <c r="J3449" s="87"/>
      <c r="M3449" s="87"/>
      <c r="N3449" s="87"/>
      <c r="O3449" s="87"/>
    </row>
    <row r="3450" spans="3:15" x14ac:dyDescent="0.25">
      <c r="C3450" s="87"/>
      <c r="D3450" s="87"/>
      <c r="E3450" s="87"/>
      <c r="F3450" s="87"/>
      <c r="J3450" s="87"/>
      <c r="M3450" s="87"/>
      <c r="N3450" s="87"/>
      <c r="O3450" s="87"/>
    </row>
    <row r="3451" spans="3:15" x14ac:dyDescent="0.25">
      <c r="C3451" s="87"/>
      <c r="D3451" s="87"/>
      <c r="E3451" s="87"/>
      <c r="F3451" s="87"/>
      <c r="J3451" s="87"/>
      <c r="M3451" s="87"/>
      <c r="N3451" s="87"/>
      <c r="O3451" s="87"/>
    </row>
    <row r="3452" spans="3:15" x14ac:dyDescent="0.25">
      <c r="C3452" s="87"/>
      <c r="D3452" s="87"/>
      <c r="E3452" s="87"/>
      <c r="F3452" s="87"/>
      <c r="J3452" s="87"/>
      <c r="M3452" s="87"/>
      <c r="N3452" s="87"/>
      <c r="O3452" s="87"/>
    </row>
    <row r="3453" spans="3:15" x14ac:dyDescent="0.25">
      <c r="C3453" s="87"/>
      <c r="D3453" s="87"/>
      <c r="E3453" s="87"/>
      <c r="F3453" s="87"/>
      <c r="J3453" s="87"/>
      <c r="M3453" s="87"/>
      <c r="N3453" s="87"/>
      <c r="O3453" s="87"/>
    </row>
    <row r="3454" spans="3:15" x14ac:dyDescent="0.25">
      <c r="C3454" s="87"/>
      <c r="D3454" s="87"/>
      <c r="E3454" s="87"/>
      <c r="F3454" s="87"/>
      <c r="J3454" s="87"/>
      <c r="M3454" s="87"/>
      <c r="N3454" s="87"/>
      <c r="O3454" s="87"/>
    </row>
    <row r="3455" spans="3:15" x14ac:dyDescent="0.25">
      <c r="C3455" s="87"/>
      <c r="D3455" s="87"/>
      <c r="E3455" s="87"/>
      <c r="F3455" s="87"/>
      <c r="J3455" s="87"/>
      <c r="M3455" s="87"/>
      <c r="N3455" s="87"/>
      <c r="O3455" s="87"/>
    </row>
    <row r="3456" spans="3:15" x14ac:dyDescent="0.25">
      <c r="C3456" s="87"/>
      <c r="D3456" s="87"/>
      <c r="E3456" s="87"/>
      <c r="F3456" s="87"/>
      <c r="J3456" s="87"/>
      <c r="M3456" s="87"/>
      <c r="N3456" s="87"/>
      <c r="O3456" s="87"/>
    </row>
    <row r="3457" spans="3:15" x14ac:dyDescent="0.25">
      <c r="C3457" s="87"/>
      <c r="D3457" s="87"/>
      <c r="E3457" s="87"/>
      <c r="F3457" s="87"/>
      <c r="J3457" s="87"/>
      <c r="M3457" s="87"/>
      <c r="N3457" s="87"/>
      <c r="O3457" s="87"/>
    </row>
    <row r="3458" spans="3:15" x14ac:dyDescent="0.25">
      <c r="C3458" s="87"/>
      <c r="D3458" s="87"/>
      <c r="E3458" s="87"/>
      <c r="F3458" s="87"/>
      <c r="J3458" s="87"/>
      <c r="M3458" s="87"/>
      <c r="N3458" s="87"/>
      <c r="O3458" s="87"/>
    </row>
    <row r="3459" spans="3:15" x14ac:dyDescent="0.25">
      <c r="C3459" s="87"/>
      <c r="D3459" s="87"/>
      <c r="E3459" s="87"/>
      <c r="F3459" s="87"/>
      <c r="J3459" s="87"/>
      <c r="M3459" s="87"/>
      <c r="N3459" s="87"/>
      <c r="O3459" s="87"/>
    </row>
    <row r="3460" spans="3:15" x14ac:dyDescent="0.25">
      <c r="C3460" s="87"/>
      <c r="D3460" s="87"/>
      <c r="E3460" s="87"/>
      <c r="F3460" s="87"/>
      <c r="J3460" s="87"/>
      <c r="M3460" s="87"/>
      <c r="N3460" s="87"/>
      <c r="O3460" s="87"/>
    </row>
    <row r="3461" spans="3:15" x14ac:dyDescent="0.25">
      <c r="C3461" s="87"/>
      <c r="D3461" s="87"/>
      <c r="E3461" s="87"/>
      <c r="F3461" s="87"/>
      <c r="J3461" s="87"/>
      <c r="M3461" s="87"/>
      <c r="N3461" s="87"/>
      <c r="O3461" s="87"/>
    </row>
    <row r="3462" spans="3:15" x14ac:dyDescent="0.25">
      <c r="C3462" s="87"/>
      <c r="D3462" s="87"/>
      <c r="E3462" s="87"/>
      <c r="F3462" s="87"/>
      <c r="J3462" s="87"/>
      <c r="M3462" s="87"/>
      <c r="N3462" s="87"/>
      <c r="O3462" s="87"/>
    </row>
    <row r="3463" spans="3:15" x14ac:dyDescent="0.25">
      <c r="C3463" s="87"/>
      <c r="D3463" s="87"/>
      <c r="E3463" s="87"/>
      <c r="F3463" s="87"/>
      <c r="J3463" s="87"/>
      <c r="M3463" s="87"/>
      <c r="N3463" s="87"/>
      <c r="O3463" s="87"/>
    </row>
    <row r="3464" spans="3:15" x14ac:dyDescent="0.25">
      <c r="C3464" s="87"/>
      <c r="D3464" s="87"/>
      <c r="E3464" s="87"/>
      <c r="F3464" s="87"/>
      <c r="J3464" s="87"/>
      <c r="M3464" s="87"/>
      <c r="N3464" s="87"/>
      <c r="O3464" s="87"/>
    </row>
    <row r="3465" spans="3:15" x14ac:dyDescent="0.25">
      <c r="C3465" s="87"/>
      <c r="D3465" s="87"/>
      <c r="E3465" s="87"/>
      <c r="F3465" s="87"/>
      <c r="J3465" s="87"/>
      <c r="M3465" s="87"/>
      <c r="N3465" s="87"/>
      <c r="O3465" s="87"/>
    </row>
    <row r="3466" spans="3:15" x14ac:dyDescent="0.25">
      <c r="C3466" s="87"/>
      <c r="D3466" s="87"/>
      <c r="E3466" s="87"/>
      <c r="F3466" s="87"/>
      <c r="J3466" s="87"/>
      <c r="M3466" s="87"/>
      <c r="N3466" s="87"/>
      <c r="O3466" s="87"/>
    </row>
    <row r="3467" spans="3:15" x14ac:dyDescent="0.25">
      <c r="C3467" s="87"/>
      <c r="D3467" s="87"/>
      <c r="E3467" s="87"/>
      <c r="F3467" s="87"/>
      <c r="J3467" s="87"/>
      <c r="M3467" s="87"/>
      <c r="N3467" s="87"/>
      <c r="O3467" s="87"/>
    </row>
    <row r="3468" spans="3:15" x14ac:dyDescent="0.25">
      <c r="C3468" s="87"/>
      <c r="D3468" s="87"/>
      <c r="E3468" s="87"/>
      <c r="F3468" s="87"/>
      <c r="J3468" s="87"/>
      <c r="M3468" s="87"/>
      <c r="N3468" s="87"/>
      <c r="O3468" s="87"/>
    </row>
    <row r="3469" spans="3:15" x14ac:dyDescent="0.25">
      <c r="C3469" s="87"/>
      <c r="D3469" s="87"/>
      <c r="E3469" s="87"/>
      <c r="F3469" s="87"/>
      <c r="J3469" s="87"/>
      <c r="M3469" s="87"/>
      <c r="N3469" s="87"/>
      <c r="O3469" s="87"/>
    </row>
    <row r="3470" spans="3:15" x14ac:dyDescent="0.25">
      <c r="C3470" s="87"/>
      <c r="D3470" s="87"/>
      <c r="E3470" s="87"/>
      <c r="F3470" s="87"/>
      <c r="J3470" s="87"/>
      <c r="M3470" s="87"/>
      <c r="N3470" s="87"/>
      <c r="O3470" s="87"/>
    </row>
    <row r="3471" spans="3:15" x14ac:dyDescent="0.25">
      <c r="C3471" s="87"/>
      <c r="D3471" s="87"/>
      <c r="E3471" s="87"/>
      <c r="F3471" s="87"/>
      <c r="J3471" s="87"/>
      <c r="M3471" s="87"/>
      <c r="N3471" s="87"/>
      <c r="O3471" s="87"/>
    </row>
    <row r="3472" spans="3:15" x14ac:dyDescent="0.25">
      <c r="C3472" s="87"/>
      <c r="D3472" s="87"/>
      <c r="E3472" s="87"/>
      <c r="F3472" s="87"/>
      <c r="J3472" s="87"/>
      <c r="M3472" s="87"/>
      <c r="N3472" s="87"/>
      <c r="O3472" s="87"/>
    </row>
    <row r="3473" spans="3:15" x14ac:dyDescent="0.25">
      <c r="C3473" s="87"/>
      <c r="D3473" s="87"/>
      <c r="E3473" s="87"/>
      <c r="F3473" s="87"/>
      <c r="J3473" s="87"/>
      <c r="M3473" s="87"/>
      <c r="N3473" s="87"/>
      <c r="O3473" s="87"/>
    </row>
    <row r="3474" spans="3:15" x14ac:dyDescent="0.25">
      <c r="C3474" s="87"/>
      <c r="D3474" s="87"/>
      <c r="E3474" s="87"/>
      <c r="F3474" s="87"/>
      <c r="J3474" s="87"/>
      <c r="M3474" s="87"/>
      <c r="N3474" s="87"/>
      <c r="O3474" s="87"/>
    </row>
    <row r="3475" spans="3:15" x14ac:dyDescent="0.25">
      <c r="C3475" s="87"/>
      <c r="D3475" s="87"/>
      <c r="E3475" s="87"/>
      <c r="F3475" s="87"/>
      <c r="J3475" s="87"/>
      <c r="M3475" s="87"/>
      <c r="N3475" s="87"/>
      <c r="O3475" s="87"/>
    </row>
    <row r="3476" spans="3:15" x14ac:dyDescent="0.25">
      <c r="C3476" s="87"/>
      <c r="D3476" s="87"/>
      <c r="E3476" s="87"/>
      <c r="F3476" s="87"/>
      <c r="J3476" s="87"/>
      <c r="M3476" s="87"/>
      <c r="N3476" s="87"/>
      <c r="O3476" s="87"/>
    </row>
    <row r="3477" spans="3:15" x14ac:dyDescent="0.25">
      <c r="C3477" s="87"/>
      <c r="D3477" s="87"/>
      <c r="E3477" s="87"/>
      <c r="F3477" s="87"/>
      <c r="J3477" s="87"/>
      <c r="M3477" s="87"/>
      <c r="N3477" s="87"/>
      <c r="O3477" s="87"/>
    </row>
    <row r="3478" spans="3:15" x14ac:dyDescent="0.25">
      <c r="C3478" s="87"/>
      <c r="D3478" s="87"/>
      <c r="E3478" s="87"/>
      <c r="F3478" s="87"/>
      <c r="J3478" s="87"/>
      <c r="M3478" s="87"/>
      <c r="N3478" s="87"/>
      <c r="O3478" s="87"/>
    </row>
    <row r="3479" spans="3:15" x14ac:dyDescent="0.25">
      <c r="C3479" s="87"/>
      <c r="D3479" s="87"/>
      <c r="E3479" s="87"/>
      <c r="F3479" s="87"/>
      <c r="J3479" s="87"/>
      <c r="M3479" s="87"/>
      <c r="N3479" s="87"/>
      <c r="O3479" s="87"/>
    </row>
    <row r="3480" spans="3:15" x14ac:dyDescent="0.25">
      <c r="C3480" s="87"/>
      <c r="D3480" s="87"/>
      <c r="E3480" s="87"/>
      <c r="F3480" s="87"/>
      <c r="J3480" s="87"/>
      <c r="M3480" s="87"/>
      <c r="N3480" s="87"/>
      <c r="O3480" s="87"/>
    </row>
    <row r="3481" spans="3:15" x14ac:dyDescent="0.25">
      <c r="C3481" s="87"/>
      <c r="D3481" s="87"/>
      <c r="E3481" s="87"/>
      <c r="F3481" s="87"/>
      <c r="J3481" s="87"/>
      <c r="M3481" s="87"/>
      <c r="N3481" s="87"/>
      <c r="O3481" s="87"/>
    </row>
    <row r="3482" spans="3:15" x14ac:dyDescent="0.25">
      <c r="C3482" s="87"/>
      <c r="D3482" s="87"/>
      <c r="E3482" s="87"/>
      <c r="F3482" s="87"/>
      <c r="J3482" s="87"/>
      <c r="M3482" s="87"/>
      <c r="N3482" s="87"/>
      <c r="O3482" s="87"/>
    </row>
    <row r="3483" spans="3:15" x14ac:dyDescent="0.25">
      <c r="C3483" s="87"/>
      <c r="D3483" s="87"/>
      <c r="E3483" s="87"/>
      <c r="F3483" s="87"/>
      <c r="J3483" s="87"/>
      <c r="M3483" s="87"/>
      <c r="N3483" s="87"/>
      <c r="O3483" s="87"/>
    </row>
    <row r="3484" spans="3:15" x14ac:dyDescent="0.25">
      <c r="C3484" s="87"/>
      <c r="D3484" s="87"/>
      <c r="E3484" s="87"/>
      <c r="F3484" s="87"/>
      <c r="J3484" s="87"/>
      <c r="M3484" s="87"/>
      <c r="N3484" s="87"/>
      <c r="O3484" s="87"/>
    </row>
    <row r="3485" spans="3:15" x14ac:dyDescent="0.25">
      <c r="C3485" s="87"/>
      <c r="D3485" s="87"/>
      <c r="E3485" s="87"/>
      <c r="F3485" s="87"/>
      <c r="J3485" s="87"/>
      <c r="M3485" s="87"/>
      <c r="N3485" s="87"/>
      <c r="O3485" s="87"/>
    </row>
    <row r="3486" spans="3:15" x14ac:dyDescent="0.25">
      <c r="C3486" s="87"/>
      <c r="D3486" s="87"/>
      <c r="E3486" s="87"/>
      <c r="F3486" s="87"/>
      <c r="J3486" s="87"/>
      <c r="M3486" s="87"/>
      <c r="N3486" s="87"/>
      <c r="O3486" s="87"/>
    </row>
    <row r="3487" spans="3:15" x14ac:dyDescent="0.25">
      <c r="C3487" s="87"/>
      <c r="D3487" s="87"/>
      <c r="E3487" s="87"/>
      <c r="F3487" s="87"/>
      <c r="J3487" s="87"/>
      <c r="M3487" s="87"/>
      <c r="N3487" s="87"/>
      <c r="O3487" s="87"/>
    </row>
    <row r="3488" spans="3:15" x14ac:dyDescent="0.25">
      <c r="C3488" s="87"/>
      <c r="D3488" s="87"/>
      <c r="E3488" s="87"/>
      <c r="F3488" s="87"/>
      <c r="J3488" s="87"/>
      <c r="M3488" s="87"/>
      <c r="N3488" s="87"/>
      <c r="O3488" s="87"/>
    </row>
    <row r="3489" spans="3:15" x14ac:dyDescent="0.25">
      <c r="C3489" s="87"/>
      <c r="D3489" s="87"/>
      <c r="E3489" s="87"/>
      <c r="F3489" s="87"/>
      <c r="J3489" s="87"/>
      <c r="M3489" s="87"/>
      <c r="N3489" s="87"/>
      <c r="O3489" s="87"/>
    </row>
    <row r="3490" spans="3:15" x14ac:dyDescent="0.25">
      <c r="C3490" s="87"/>
      <c r="D3490" s="87"/>
      <c r="E3490" s="87"/>
      <c r="F3490" s="87"/>
      <c r="J3490" s="87"/>
      <c r="M3490" s="87"/>
      <c r="N3490" s="87"/>
      <c r="O3490" s="87"/>
    </row>
    <row r="3491" spans="3:15" x14ac:dyDescent="0.25">
      <c r="C3491" s="87"/>
      <c r="D3491" s="87"/>
      <c r="E3491" s="87"/>
      <c r="F3491" s="87"/>
      <c r="J3491" s="87"/>
      <c r="M3491" s="87"/>
      <c r="N3491" s="87"/>
      <c r="O3491" s="87"/>
    </row>
    <row r="3492" spans="3:15" x14ac:dyDescent="0.25">
      <c r="C3492" s="87"/>
      <c r="D3492" s="87"/>
      <c r="E3492" s="87"/>
      <c r="F3492" s="87"/>
      <c r="J3492" s="87"/>
      <c r="M3492" s="87"/>
      <c r="N3492" s="87"/>
      <c r="O3492" s="87"/>
    </row>
    <row r="3493" spans="3:15" x14ac:dyDescent="0.25">
      <c r="C3493" s="87"/>
      <c r="D3493" s="87"/>
      <c r="E3493" s="87"/>
      <c r="F3493" s="87"/>
      <c r="J3493" s="87"/>
      <c r="M3493" s="87"/>
      <c r="N3493" s="87"/>
      <c r="O3493" s="87"/>
    </row>
    <row r="3494" spans="3:15" x14ac:dyDescent="0.25">
      <c r="C3494" s="87"/>
      <c r="D3494" s="87"/>
      <c r="E3494" s="87"/>
      <c r="F3494" s="87"/>
      <c r="J3494" s="87"/>
      <c r="M3494" s="87"/>
      <c r="N3494" s="87"/>
      <c r="O3494" s="87"/>
    </row>
    <row r="3495" spans="3:15" x14ac:dyDescent="0.25">
      <c r="C3495" s="87"/>
      <c r="D3495" s="87"/>
      <c r="E3495" s="87"/>
      <c r="F3495" s="87"/>
      <c r="J3495" s="87"/>
      <c r="M3495" s="87"/>
      <c r="N3495" s="87"/>
      <c r="O3495" s="87"/>
    </row>
    <row r="3496" spans="3:15" x14ac:dyDescent="0.25">
      <c r="C3496" s="87"/>
      <c r="D3496" s="87"/>
      <c r="E3496" s="87"/>
      <c r="F3496" s="87"/>
      <c r="J3496" s="87"/>
      <c r="M3496" s="87"/>
      <c r="N3496" s="87"/>
      <c r="O3496" s="87"/>
    </row>
    <row r="3497" spans="3:15" x14ac:dyDescent="0.25">
      <c r="C3497" s="87"/>
      <c r="D3497" s="87"/>
      <c r="E3497" s="87"/>
      <c r="F3497" s="87"/>
      <c r="J3497" s="87"/>
      <c r="M3497" s="87"/>
      <c r="N3497" s="87"/>
      <c r="O3497" s="87"/>
    </row>
    <row r="3498" spans="3:15" x14ac:dyDescent="0.25">
      <c r="C3498" s="87"/>
      <c r="D3498" s="87"/>
      <c r="E3498" s="87"/>
      <c r="F3498" s="87"/>
      <c r="J3498" s="87"/>
      <c r="M3498" s="87"/>
      <c r="N3498" s="87"/>
      <c r="O3498" s="87"/>
    </row>
    <row r="3499" spans="3:15" x14ac:dyDescent="0.25">
      <c r="C3499" s="87"/>
      <c r="D3499" s="87"/>
      <c r="E3499" s="87"/>
      <c r="F3499" s="87"/>
      <c r="J3499" s="87"/>
      <c r="M3499" s="87"/>
      <c r="N3499" s="87"/>
      <c r="O3499" s="87"/>
    </row>
    <row r="3500" spans="3:15" x14ac:dyDescent="0.25">
      <c r="C3500" s="87"/>
      <c r="D3500" s="87"/>
      <c r="E3500" s="87"/>
      <c r="F3500" s="87"/>
      <c r="J3500" s="87"/>
      <c r="M3500" s="87"/>
      <c r="N3500" s="87"/>
      <c r="O3500" s="87"/>
    </row>
    <row r="3501" spans="3:15" x14ac:dyDescent="0.25">
      <c r="C3501" s="87"/>
      <c r="D3501" s="87"/>
      <c r="E3501" s="87"/>
      <c r="F3501" s="87"/>
      <c r="J3501" s="87"/>
      <c r="M3501" s="87"/>
      <c r="N3501" s="87"/>
      <c r="O3501" s="87"/>
    </row>
    <row r="3502" spans="3:15" x14ac:dyDescent="0.25">
      <c r="C3502" s="87"/>
      <c r="D3502" s="87"/>
      <c r="E3502" s="87"/>
      <c r="F3502" s="87"/>
      <c r="J3502" s="87"/>
      <c r="M3502" s="87"/>
      <c r="N3502" s="87"/>
      <c r="O3502" s="87"/>
    </row>
    <row r="3503" spans="3:15" x14ac:dyDescent="0.25">
      <c r="C3503" s="87"/>
      <c r="D3503" s="87"/>
      <c r="E3503" s="87"/>
      <c r="F3503" s="87"/>
      <c r="J3503" s="87"/>
      <c r="M3503" s="87"/>
      <c r="N3503" s="87"/>
      <c r="O3503" s="87"/>
    </row>
    <row r="3504" spans="3:15" x14ac:dyDescent="0.25">
      <c r="C3504" s="87"/>
      <c r="D3504" s="87"/>
      <c r="E3504" s="87"/>
      <c r="F3504" s="87"/>
      <c r="J3504" s="87"/>
      <c r="M3504" s="87"/>
      <c r="N3504" s="87"/>
      <c r="O3504" s="87"/>
    </row>
    <row r="3505" spans="3:15" x14ac:dyDescent="0.25">
      <c r="C3505" s="87"/>
      <c r="D3505" s="87"/>
      <c r="E3505" s="87"/>
      <c r="F3505" s="87"/>
      <c r="J3505" s="87"/>
      <c r="M3505" s="87"/>
      <c r="N3505" s="87"/>
      <c r="O3505" s="87"/>
    </row>
    <row r="3506" spans="3:15" x14ac:dyDescent="0.25">
      <c r="C3506" s="87"/>
      <c r="D3506" s="87"/>
      <c r="E3506" s="87"/>
      <c r="F3506" s="87"/>
      <c r="J3506" s="87"/>
      <c r="M3506" s="87"/>
      <c r="N3506" s="87"/>
      <c r="O3506" s="87"/>
    </row>
    <row r="3507" spans="3:15" x14ac:dyDescent="0.25">
      <c r="C3507" s="87"/>
      <c r="D3507" s="87"/>
      <c r="E3507" s="87"/>
      <c r="F3507" s="87"/>
      <c r="J3507" s="87"/>
      <c r="M3507" s="87"/>
      <c r="N3507" s="87"/>
      <c r="O3507" s="87"/>
    </row>
    <row r="3508" spans="3:15" x14ac:dyDescent="0.25">
      <c r="C3508" s="87"/>
      <c r="D3508" s="87"/>
      <c r="E3508" s="87"/>
      <c r="F3508" s="87"/>
      <c r="J3508" s="87"/>
      <c r="M3508" s="87"/>
      <c r="N3508" s="87"/>
      <c r="O3508" s="87"/>
    </row>
    <row r="3509" spans="3:15" x14ac:dyDescent="0.25">
      <c r="C3509" s="87"/>
      <c r="D3509" s="87"/>
      <c r="E3509" s="87"/>
      <c r="F3509" s="87"/>
      <c r="J3509" s="87"/>
      <c r="M3509" s="87"/>
      <c r="N3509" s="87"/>
      <c r="O3509" s="87"/>
    </row>
    <row r="3510" spans="3:15" x14ac:dyDescent="0.25">
      <c r="C3510" s="87"/>
      <c r="D3510" s="87"/>
      <c r="E3510" s="87"/>
      <c r="F3510" s="87"/>
      <c r="J3510" s="87"/>
      <c r="M3510" s="87"/>
      <c r="N3510" s="87"/>
      <c r="O3510" s="87"/>
    </row>
    <row r="3511" spans="3:15" x14ac:dyDescent="0.25">
      <c r="C3511" s="87"/>
      <c r="D3511" s="87"/>
      <c r="E3511" s="87"/>
      <c r="F3511" s="87"/>
      <c r="J3511" s="87"/>
      <c r="M3511" s="87"/>
      <c r="N3511" s="87"/>
      <c r="O3511" s="87"/>
    </row>
    <row r="3512" spans="3:15" x14ac:dyDescent="0.25">
      <c r="C3512" s="87"/>
      <c r="D3512" s="87"/>
      <c r="E3512" s="87"/>
      <c r="F3512" s="87"/>
      <c r="J3512" s="87"/>
      <c r="M3512" s="87"/>
      <c r="N3512" s="87"/>
      <c r="O3512" s="87"/>
    </row>
    <row r="3513" spans="3:15" x14ac:dyDescent="0.25">
      <c r="C3513" s="87"/>
      <c r="D3513" s="87"/>
      <c r="E3513" s="87"/>
      <c r="F3513" s="87"/>
      <c r="J3513" s="87"/>
      <c r="M3513" s="87"/>
      <c r="N3513" s="87"/>
      <c r="O3513" s="87"/>
    </row>
    <row r="3514" spans="3:15" x14ac:dyDescent="0.25">
      <c r="C3514" s="87"/>
      <c r="D3514" s="87"/>
      <c r="E3514" s="87"/>
      <c r="F3514" s="87"/>
      <c r="J3514" s="87"/>
      <c r="M3514" s="87"/>
      <c r="N3514" s="87"/>
      <c r="O3514" s="87"/>
    </row>
    <row r="3515" spans="3:15" x14ac:dyDescent="0.25">
      <c r="C3515" s="87"/>
      <c r="D3515" s="87"/>
      <c r="E3515" s="87"/>
      <c r="F3515" s="87"/>
      <c r="J3515" s="87"/>
      <c r="M3515" s="87"/>
      <c r="N3515" s="87"/>
      <c r="O3515" s="87"/>
    </row>
    <row r="3516" spans="3:15" x14ac:dyDescent="0.25">
      <c r="C3516" s="87"/>
      <c r="D3516" s="87"/>
      <c r="E3516" s="87"/>
      <c r="F3516" s="87"/>
      <c r="J3516" s="87"/>
      <c r="M3516" s="87"/>
      <c r="N3516" s="87"/>
      <c r="O3516" s="87"/>
    </row>
    <row r="3517" spans="3:15" x14ac:dyDescent="0.25">
      <c r="C3517" s="87"/>
      <c r="D3517" s="87"/>
      <c r="E3517" s="87"/>
      <c r="F3517" s="87"/>
      <c r="J3517" s="87"/>
      <c r="M3517" s="87"/>
      <c r="N3517" s="87"/>
      <c r="O3517" s="87"/>
    </row>
    <row r="3518" spans="3:15" x14ac:dyDescent="0.25">
      <c r="C3518" s="87"/>
      <c r="D3518" s="87"/>
      <c r="E3518" s="87"/>
      <c r="F3518" s="87"/>
      <c r="J3518" s="87"/>
      <c r="M3518" s="87"/>
      <c r="N3518" s="87"/>
      <c r="O3518" s="87"/>
    </row>
    <row r="3519" spans="3:15" x14ac:dyDescent="0.25">
      <c r="C3519" s="87"/>
      <c r="D3519" s="87"/>
      <c r="E3519" s="87"/>
      <c r="F3519" s="87"/>
      <c r="J3519" s="87"/>
      <c r="M3519" s="87"/>
      <c r="N3519" s="87"/>
      <c r="O3519" s="87"/>
    </row>
    <row r="3520" spans="3:15" x14ac:dyDescent="0.25">
      <c r="C3520" s="87"/>
      <c r="D3520" s="87"/>
      <c r="E3520" s="87"/>
      <c r="F3520" s="87"/>
      <c r="J3520" s="87"/>
      <c r="M3520" s="87"/>
      <c r="N3520" s="87"/>
      <c r="O3520" s="87"/>
    </row>
    <row r="3521" spans="3:15" x14ac:dyDescent="0.25">
      <c r="C3521" s="87"/>
      <c r="D3521" s="87"/>
      <c r="E3521" s="87"/>
      <c r="F3521" s="87"/>
      <c r="J3521" s="87"/>
      <c r="M3521" s="87"/>
      <c r="N3521" s="87"/>
      <c r="O3521" s="87"/>
    </row>
    <row r="3522" spans="3:15" x14ac:dyDescent="0.25">
      <c r="C3522" s="87"/>
      <c r="D3522" s="87"/>
      <c r="E3522" s="87"/>
      <c r="F3522" s="87"/>
      <c r="J3522" s="87"/>
      <c r="M3522" s="87"/>
      <c r="N3522" s="87"/>
      <c r="O3522" s="87"/>
    </row>
    <row r="3523" spans="3:15" x14ac:dyDescent="0.25">
      <c r="C3523" s="87"/>
      <c r="D3523" s="87"/>
      <c r="E3523" s="87"/>
      <c r="F3523" s="87"/>
      <c r="J3523" s="87"/>
      <c r="M3523" s="87"/>
      <c r="N3523" s="87"/>
      <c r="O3523" s="87"/>
    </row>
    <row r="3524" spans="3:15" x14ac:dyDescent="0.25">
      <c r="C3524" s="87"/>
      <c r="D3524" s="87"/>
      <c r="E3524" s="87"/>
      <c r="F3524" s="87"/>
      <c r="J3524" s="87"/>
      <c r="M3524" s="87"/>
      <c r="N3524" s="87"/>
      <c r="O3524" s="87"/>
    </row>
    <row r="3525" spans="3:15" x14ac:dyDescent="0.25">
      <c r="C3525" s="87"/>
      <c r="D3525" s="87"/>
      <c r="E3525" s="87"/>
      <c r="F3525" s="87"/>
      <c r="J3525" s="87"/>
      <c r="M3525" s="87"/>
      <c r="N3525" s="87"/>
      <c r="O3525" s="87"/>
    </row>
    <row r="3526" spans="3:15" x14ac:dyDescent="0.25">
      <c r="C3526" s="87"/>
      <c r="D3526" s="87"/>
      <c r="E3526" s="87"/>
      <c r="F3526" s="87"/>
      <c r="J3526" s="87"/>
      <c r="M3526" s="87"/>
      <c r="N3526" s="87"/>
      <c r="O3526" s="87"/>
    </row>
    <row r="3527" spans="3:15" x14ac:dyDescent="0.25">
      <c r="C3527" s="87"/>
      <c r="D3527" s="87"/>
      <c r="E3527" s="87"/>
      <c r="F3527" s="87"/>
      <c r="J3527" s="87"/>
      <c r="M3527" s="87"/>
      <c r="N3527" s="87"/>
      <c r="O3527" s="87"/>
    </row>
    <row r="3528" spans="3:15" x14ac:dyDescent="0.25">
      <c r="C3528" s="87"/>
      <c r="D3528" s="87"/>
      <c r="E3528" s="87"/>
      <c r="F3528" s="87"/>
      <c r="J3528" s="87"/>
      <c r="M3528" s="87"/>
      <c r="N3528" s="87"/>
      <c r="O3528" s="87"/>
    </row>
    <row r="3529" spans="3:15" x14ac:dyDescent="0.25">
      <c r="C3529" s="87"/>
      <c r="D3529" s="87"/>
      <c r="E3529" s="87"/>
      <c r="F3529" s="87"/>
      <c r="J3529" s="87"/>
      <c r="M3529" s="87"/>
      <c r="N3529" s="87"/>
      <c r="O3529" s="87"/>
    </row>
    <row r="3530" spans="3:15" x14ac:dyDescent="0.25">
      <c r="C3530" s="87"/>
      <c r="D3530" s="87"/>
      <c r="E3530" s="87"/>
      <c r="F3530" s="87"/>
      <c r="J3530" s="87"/>
      <c r="M3530" s="87"/>
      <c r="N3530" s="87"/>
      <c r="O3530" s="87"/>
    </row>
    <row r="3531" spans="3:15" x14ac:dyDescent="0.25">
      <c r="C3531" s="87"/>
      <c r="D3531" s="87"/>
      <c r="E3531" s="87"/>
      <c r="F3531" s="87"/>
      <c r="J3531" s="87"/>
      <c r="M3531" s="87"/>
      <c r="N3531" s="87"/>
      <c r="O3531" s="87"/>
    </row>
    <row r="3532" spans="3:15" x14ac:dyDescent="0.25">
      <c r="C3532" s="87"/>
      <c r="D3532" s="87"/>
      <c r="E3532" s="87"/>
      <c r="F3532" s="87"/>
      <c r="J3532" s="87"/>
      <c r="M3532" s="87"/>
      <c r="N3532" s="87"/>
      <c r="O3532" s="87"/>
    </row>
    <row r="3533" spans="3:15" x14ac:dyDescent="0.25">
      <c r="C3533" s="87"/>
      <c r="D3533" s="87"/>
      <c r="E3533" s="87"/>
      <c r="F3533" s="87"/>
      <c r="J3533" s="87"/>
      <c r="M3533" s="87"/>
      <c r="N3533" s="87"/>
      <c r="O3533" s="87"/>
    </row>
    <row r="3534" spans="3:15" x14ac:dyDescent="0.25">
      <c r="C3534" s="87"/>
      <c r="D3534" s="87"/>
      <c r="E3534" s="87"/>
      <c r="F3534" s="87"/>
      <c r="J3534" s="87"/>
      <c r="M3534" s="87"/>
      <c r="N3534" s="87"/>
      <c r="O3534" s="87"/>
    </row>
    <row r="3535" spans="3:15" x14ac:dyDescent="0.25">
      <c r="C3535" s="87"/>
      <c r="D3535" s="87"/>
      <c r="E3535" s="87"/>
      <c r="F3535" s="87"/>
      <c r="J3535" s="87"/>
      <c r="M3535" s="87"/>
      <c r="N3535" s="87"/>
      <c r="O3535" s="87"/>
    </row>
    <row r="3536" spans="3:15" x14ac:dyDescent="0.25">
      <c r="C3536" s="87"/>
      <c r="D3536" s="87"/>
      <c r="E3536" s="87"/>
      <c r="F3536" s="87"/>
      <c r="J3536" s="87"/>
      <c r="M3536" s="87"/>
      <c r="N3536" s="87"/>
      <c r="O3536" s="87"/>
    </row>
    <row r="3537" spans="3:15" x14ac:dyDescent="0.25">
      <c r="C3537" s="87"/>
      <c r="D3537" s="87"/>
      <c r="E3537" s="87"/>
      <c r="F3537" s="87"/>
      <c r="J3537" s="87"/>
      <c r="M3537" s="87"/>
      <c r="N3537" s="87"/>
      <c r="O3537" s="87"/>
    </row>
    <row r="3538" spans="3:15" x14ac:dyDescent="0.25">
      <c r="C3538" s="87"/>
      <c r="D3538" s="87"/>
      <c r="E3538" s="87"/>
      <c r="F3538" s="87"/>
      <c r="J3538" s="87"/>
      <c r="M3538" s="87"/>
      <c r="N3538" s="87"/>
      <c r="O3538" s="87"/>
    </row>
    <row r="3539" spans="3:15" x14ac:dyDescent="0.25">
      <c r="C3539" s="87"/>
      <c r="D3539" s="87"/>
      <c r="E3539" s="87"/>
      <c r="F3539" s="87"/>
      <c r="J3539" s="87"/>
      <c r="M3539" s="87"/>
      <c r="N3539" s="87"/>
      <c r="O3539" s="87"/>
    </row>
    <row r="3540" spans="3:15" x14ac:dyDescent="0.25">
      <c r="C3540" s="87"/>
      <c r="D3540" s="87"/>
      <c r="E3540" s="87"/>
      <c r="F3540" s="87"/>
      <c r="J3540" s="87"/>
      <c r="M3540" s="87"/>
      <c r="N3540" s="87"/>
      <c r="O3540" s="87"/>
    </row>
    <row r="3541" spans="3:15" x14ac:dyDescent="0.25">
      <c r="C3541" s="87"/>
      <c r="D3541" s="87"/>
      <c r="E3541" s="87"/>
      <c r="F3541" s="87"/>
      <c r="J3541" s="87"/>
      <c r="M3541" s="87"/>
      <c r="N3541" s="87"/>
      <c r="O3541" s="87"/>
    </row>
    <row r="3542" spans="3:15" x14ac:dyDescent="0.25">
      <c r="C3542" s="87"/>
      <c r="D3542" s="87"/>
      <c r="E3542" s="87"/>
      <c r="F3542" s="87"/>
      <c r="J3542" s="87"/>
      <c r="M3542" s="87"/>
      <c r="N3542" s="87"/>
      <c r="O3542" s="87"/>
    </row>
    <row r="3543" spans="3:15" x14ac:dyDescent="0.25">
      <c r="C3543" s="87"/>
      <c r="D3543" s="87"/>
      <c r="E3543" s="87"/>
      <c r="F3543" s="87"/>
      <c r="J3543" s="87"/>
      <c r="M3543" s="87"/>
      <c r="N3543" s="87"/>
      <c r="O3543" s="87"/>
    </row>
    <row r="3544" spans="3:15" x14ac:dyDescent="0.25">
      <c r="C3544" s="87"/>
      <c r="D3544" s="87"/>
      <c r="E3544" s="87"/>
      <c r="F3544" s="87"/>
      <c r="J3544" s="87"/>
      <c r="M3544" s="87"/>
      <c r="N3544" s="87"/>
      <c r="O3544" s="87"/>
    </row>
    <row r="3545" spans="3:15" x14ac:dyDescent="0.25">
      <c r="C3545" s="87"/>
      <c r="D3545" s="87"/>
      <c r="E3545" s="87"/>
      <c r="F3545" s="87"/>
      <c r="J3545" s="87"/>
      <c r="M3545" s="87"/>
      <c r="N3545" s="87"/>
      <c r="O3545" s="87"/>
    </row>
    <row r="3546" spans="3:15" x14ac:dyDescent="0.25">
      <c r="C3546" s="87"/>
      <c r="D3546" s="87"/>
      <c r="E3546" s="87"/>
      <c r="F3546" s="87"/>
      <c r="J3546" s="87"/>
      <c r="M3546" s="87"/>
      <c r="N3546" s="87"/>
      <c r="O3546" s="87"/>
    </row>
    <row r="3547" spans="3:15" x14ac:dyDescent="0.25">
      <c r="C3547" s="87"/>
      <c r="D3547" s="87"/>
      <c r="E3547" s="87"/>
      <c r="F3547" s="87"/>
      <c r="J3547" s="87"/>
      <c r="M3547" s="87"/>
      <c r="N3547" s="87"/>
      <c r="O3547" s="87"/>
    </row>
    <row r="3548" spans="3:15" x14ac:dyDescent="0.25">
      <c r="C3548" s="87"/>
      <c r="D3548" s="87"/>
      <c r="E3548" s="87"/>
      <c r="F3548" s="87"/>
      <c r="J3548" s="87"/>
      <c r="M3548" s="87"/>
      <c r="N3548" s="87"/>
      <c r="O3548" s="87"/>
    </row>
    <row r="3549" spans="3:15" x14ac:dyDescent="0.25">
      <c r="C3549" s="87"/>
      <c r="D3549" s="87"/>
      <c r="E3549" s="87"/>
      <c r="F3549" s="87"/>
      <c r="J3549" s="87"/>
      <c r="M3549" s="87"/>
      <c r="N3549" s="87"/>
      <c r="O3549" s="87"/>
    </row>
    <row r="3550" spans="3:15" x14ac:dyDescent="0.25">
      <c r="C3550" s="87"/>
      <c r="D3550" s="87"/>
      <c r="E3550" s="87"/>
      <c r="F3550" s="87"/>
      <c r="J3550" s="87"/>
      <c r="M3550" s="87"/>
      <c r="N3550" s="87"/>
      <c r="O3550" s="87"/>
    </row>
    <row r="3551" spans="3:15" x14ac:dyDescent="0.25">
      <c r="C3551" s="87"/>
      <c r="D3551" s="87"/>
      <c r="E3551" s="87"/>
      <c r="F3551" s="87"/>
      <c r="J3551" s="87"/>
      <c r="M3551" s="87"/>
      <c r="N3551" s="87"/>
      <c r="O3551" s="87"/>
    </row>
    <row r="3552" spans="3:15" x14ac:dyDescent="0.25">
      <c r="C3552" s="87"/>
      <c r="D3552" s="87"/>
      <c r="E3552" s="87"/>
      <c r="F3552" s="87"/>
      <c r="J3552" s="87"/>
      <c r="M3552" s="87"/>
      <c r="N3552" s="87"/>
      <c r="O3552" s="87"/>
    </row>
    <row r="3553" spans="3:15" x14ac:dyDescent="0.25">
      <c r="C3553" s="87"/>
      <c r="D3553" s="87"/>
      <c r="E3553" s="87"/>
      <c r="F3553" s="87"/>
      <c r="J3553" s="87"/>
      <c r="M3553" s="87"/>
      <c r="N3553" s="87"/>
      <c r="O3553" s="87"/>
    </row>
    <row r="3554" spans="3:15" x14ac:dyDescent="0.25">
      <c r="C3554" s="87"/>
      <c r="D3554" s="87"/>
      <c r="E3554" s="87"/>
      <c r="F3554" s="87"/>
      <c r="J3554" s="87"/>
      <c r="M3554" s="87"/>
      <c r="N3554" s="87"/>
      <c r="O3554" s="87"/>
    </row>
    <row r="3555" spans="3:15" x14ac:dyDescent="0.25">
      <c r="C3555" s="87"/>
      <c r="D3555" s="87"/>
      <c r="E3555" s="87"/>
      <c r="F3555" s="87"/>
      <c r="J3555" s="87"/>
      <c r="M3555" s="87"/>
      <c r="N3555" s="87"/>
      <c r="O3555" s="87"/>
    </row>
    <row r="3556" spans="3:15" x14ac:dyDescent="0.25">
      <c r="C3556" s="87"/>
      <c r="D3556" s="87"/>
      <c r="E3556" s="87"/>
      <c r="F3556" s="87"/>
      <c r="J3556" s="87"/>
      <c r="M3556" s="87"/>
      <c r="N3556" s="87"/>
      <c r="O3556" s="87"/>
    </row>
    <row r="3557" spans="3:15" x14ac:dyDescent="0.25">
      <c r="C3557" s="87"/>
      <c r="D3557" s="87"/>
      <c r="E3557" s="87"/>
      <c r="F3557" s="87"/>
      <c r="J3557" s="87"/>
      <c r="M3557" s="87"/>
      <c r="N3557" s="87"/>
      <c r="O3557" s="87"/>
    </row>
    <row r="3558" spans="3:15" x14ac:dyDescent="0.25">
      <c r="C3558" s="87"/>
      <c r="D3558" s="87"/>
      <c r="E3558" s="87"/>
      <c r="F3558" s="87"/>
      <c r="J3558" s="87"/>
      <c r="M3558" s="87"/>
      <c r="N3558" s="87"/>
      <c r="O3558" s="87"/>
    </row>
    <row r="3559" spans="3:15" x14ac:dyDescent="0.25">
      <c r="C3559" s="87"/>
      <c r="D3559" s="87"/>
      <c r="E3559" s="87"/>
      <c r="F3559" s="87"/>
      <c r="J3559" s="87"/>
      <c r="M3559" s="87"/>
      <c r="N3559" s="87"/>
      <c r="O3559" s="87"/>
    </row>
    <row r="3560" spans="3:15" x14ac:dyDescent="0.25">
      <c r="C3560" s="87"/>
      <c r="D3560" s="87"/>
      <c r="E3560" s="87"/>
      <c r="F3560" s="87"/>
      <c r="J3560" s="87"/>
      <c r="M3560" s="87"/>
      <c r="N3560" s="87"/>
      <c r="O3560" s="87"/>
    </row>
    <row r="3561" spans="3:15" x14ac:dyDescent="0.25">
      <c r="C3561" s="87"/>
      <c r="D3561" s="87"/>
      <c r="E3561" s="87"/>
      <c r="F3561" s="87"/>
      <c r="J3561" s="87"/>
      <c r="M3561" s="87"/>
      <c r="N3561" s="87"/>
      <c r="O3561" s="87"/>
    </row>
    <row r="3562" spans="3:15" x14ac:dyDescent="0.25">
      <c r="C3562" s="87"/>
      <c r="D3562" s="87"/>
      <c r="E3562" s="87"/>
      <c r="F3562" s="87"/>
      <c r="J3562" s="87"/>
      <c r="M3562" s="87"/>
      <c r="N3562" s="87"/>
      <c r="O3562" s="87"/>
    </row>
    <row r="3563" spans="3:15" x14ac:dyDescent="0.25">
      <c r="C3563" s="87"/>
      <c r="D3563" s="87"/>
      <c r="E3563" s="87"/>
      <c r="F3563" s="87"/>
      <c r="J3563" s="87"/>
      <c r="M3563" s="87"/>
      <c r="N3563" s="87"/>
      <c r="O3563" s="87"/>
    </row>
    <row r="3564" spans="3:15" x14ac:dyDescent="0.25">
      <c r="C3564" s="87"/>
      <c r="D3564" s="87"/>
      <c r="E3564" s="87"/>
      <c r="F3564" s="87"/>
      <c r="J3564" s="87"/>
      <c r="M3564" s="87"/>
      <c r="N3564" s="87"/>
      <c r="O3564" s="87"/>
    </row>
    <row r="3565" spans="3:15" x14ac:dyDescent="0.25">
      <c r="C3565" s="87"/>
      <c r="D3565" s="87"/>
      <c r="E3565" s="87"/>
      <c r="F3565" s="87"/>
      <c r="J3565" s="87"/>
      <c r="M3565" s="87"/>
      <c r="N3565" s="87"/>
      <c r="O3565" s="87"/>
    </row>
    <row r="3566" spans="3:15" x14ac:dyDescent="0.25">
      <c r="C3566" s="87"/>
      <c r="D3566" s="87"/>
      <c r="E3566" s="87"/>
      <c r="F3566" s="87"/>
      <c r="J3566" s="87"/>
      <c r="M3566" s="87"/>
      <c r="N3566" s="87"/>
      <c r="O3566" s="87"/>
    </row>
    <row r="3567" spans="3:15" x14ac:dyDescent="0.25">
      <c r="C3567" s="87"/>
      <c r="D3567" s="87"/>
      <c r="E3567" s="87"/>
      <c r="F3567" s="87"/>
      <c r="J3567" s="87"/>
      <c r="M3567" s="87"/>
      <c r="N3567" s="87"/>
      <c r="O3567" s="87"/>
    </row>
    <row r="3568" spans="3:15" x14ac:dyDescent="0.25">
      <c r="C3568" s="87"/>
      <c r="D3568" s="87"/>
      <c r="E3568" s="87"/>
      <c r="F3568" s="87"/>
      <c r="J3568" s="87"/>
      <c r="M3568" s="87"/>
      <c r="N3568" s="87"/>
      <c r="O3568" s="87"/>
    </row>
    <row r="3569" spans="3:15" x14ac:dyDescent="0.25">
      <c r="C3569" s="87"/>
      <c r="D3569" s="87"/>
      <c r="E3569" s="87"/>
      <c r="F3569" s="87"/>
      <c r="J3569" s="87"/>
      <c r="M3569" s="87"/>
      <c r="N3569" s="87"/>
      <c r="O3569" s="87"/>
    </row>
    <row r="3570" spans="3:15" x14ac:dyDescent="0.25">
      <c r="C3570" s="87"/>
      <c r="D3570" s="87"/>
      <c r="E3570" s="87"/>
      <c r="F3570" s="87"/>
      <c r="J3570" s="87"/>
      <c r="M3570" s="87"/>
      <c r="N3570" s="87"/>
      <c r="O3570" s="87"/>
    </row>
    <row r="3571" spans="3:15" x14ac:dyDescent="0.25">
      <c r="C3571" s="87"/>
      <c r="D3571" s="87"/>
      <c r="E3571" s="87"/>
      <c r="F3571" s="87"/>
      <c r="J3571" s="87"/>
      <c r="M3571" s="87"/>
      <c r="N3571" s="87"/>
      <c r="O3571" s="87"/>
    </row>
    <row r="3572" spans="3:15" x14ac:dyDescent="0.25">
      <c r="C3572" s="87"/>
      <c r="D3572" s="87"/>
      <c r="E3572" s="87"/>
      <c r="F3572" s="87"/>
      <c r="J3572" s="87"/>
      <c r="M3572" s="87"/>
      <c r="N3572" s="87"/>
      <c r="O3572" s="87"/>
    </row>
    <row r="3573" spans="3:15" x14ac:dyDescent="0.25">
      <c r="C3573" s="87"/>
      <c r="D3573" s="87"/>
      <c r="E3573" s="87"/>
      <c r="F3573" s="87"/>
      <c r="J3573" s="87"/>
      <c r="M3573" s="87"/>
      <c r="N3573" s="87"/>
      <c r="O3573" s="87"/>
    </row>
    <row r="3574" spans="3:15" x14ac:dyDescent="0.25">
      <c r="C3574" s="87"/>
      <c r="D3574" s="87"/>
      <c r="E3574" s="87"/>
      <c r="F3574" s="87"/>
      <c r="J3574" s="87"/>
      <c r="M3574" s="87"/>
      <c r="N3574" s="87"/>
      <c r="O3574" s="87"/>
    </row>
    <row r="3575" spans="3:15" x14ac:dyDescent="0.25">
      <c r="C3575" s="87"/>
      <c r="D3575" s="87"/>
      <c r="E3575" s="87"/>
      <c r="F3575" s="87"/>
      <c r="J3575" s="87"/>
      <c r="M3575" s="87"/>
      <c r="N3575" s="87"/>
      <c r="O3575" s="87"/>
    </row>
    <row r="3576" spans="3:15" x14ac:dyDescent="0.25">
      <c r="C3576" s="87"/>
      <c r="D3576" s="87"/>
      <c r="E3576" s="87"/>
      <c r="F3576" s="87"/>
      <c r="J3576" s="87"/>
      <c r="M3576" s="87"/>
      <c r="N3576" s="87"/>
      <c r="O3576" s="87"/>
    </row>
    <row r="3577" spans="3:15" x14ac:dyDescent="0.25">
      <c r="C3577" s="87"/>
      <c r="D3577" s="87"/>
      <c r="E3577" s="87"/>
      <c r="F3577" s="87"/>
      <c r="J3577" s="87"/>
      <c r="M3577" s="87"/>
      <c r="N3577" s="87"/>
      <c r="O3577" s="87"/>
    </row>
    <row r="3578" spans="3:15" x14ac:dyDescent="0.25">
      <c r="C3578" s="87"/>
      <c r="D3578" s="87"/>
      <c r="E3578" s="87"/>
      <c r="F3578" s="87"/>
      <c r="J3578" s="87"/>
      <c r="M3578" s="87"/>
      <c r="N3578" s="87"/>
      <c r="O3578" s="87"/>
    </row>
    <row r="3579" spans="3:15" x14ac:dyDescent="0.25">
      <c r="C3579" s="87"/>
      <c r="D3579" s="87"/>
      <c r="E3579" s="87"/>
      <c r="F3579" s="87"/>
      <c r="J3579" s="87"/>
      <c r="M3579" s="87"/>
      <c r="N3579" s="87"/>
      <c r="O3579" s="87"/>
    </row>
    <row r="3580" spans="3:15" x14ac:dyDescent="0.25">
      <c r="C3580" s="87"/>
      <c r="D3580" s="87"/>
      <c r="E3580" s="87"/>
      <c r="F3580" s="87"/>
      <c r="J3580" s="87"/>
      <c r="M3580" s="87"/>
      <c r="N3580" s="87"/>
      <c r="O3580" s="87"/>
    </row>
    <row r="3581" spans="3:15" x14ac:dyDescent="0.25">
      <c r="C3581" s="87"/>
      <c r="D3581" s="87"/>
      <c r="E3581" s="87"/>
      <c r="F3581" s="87"/>
      <c r="J3581" s="87"/>
      <c r="M3581" s="87"/>
      <c r="N3581" s="87"/>
      <c r="O3581" s="87"/>
    </row>
    <row r="3582" spans="3:15" x14ac:dyDescent="0.25">
      <c r="C3582" s="87"/>
      <c r="D3582" s="87"/>
      <c r="E3582" s="87"/>
      <c r="F3582" s="87"/>
      <c r="J3582" s="87"/>
      <c r="M3582" s="87"/>
      <c r="N3582" s="87"/>
      <c r="O3582" s="87"/>
    </row>
    <row r="3583" spans="3:15" x14ac:dyDescent="0.25">
      <c r="C3583" s="87"/>
      <c r="D3583" s="87"/>
      <c r="E3583" s="87"/>
      <c r="F3583" s="87"/>
      <c r="J3583" s="87"/>
      <c r="M3583" s="87"/>
      <c r="N3583" s="87"/>
      <c r="O3583" s="87"/>
    </row>
    <row r="3584" spans="3:15" x14ac:dyDescent="0.25">
      <c r="C3584" s="87"/>
      <c r="D3584" s="87"/>
      <c r="E3584" s="87"/>
      <c r="F3584" s="87"/>
      <c r="J3584" s="87"/>
      <c r="M3584" s="87"/>
      <c r="N3584" s="87"/>
      <c r="O3584" s="87"/>
    </row>
    <row r="3585" spans="3:15" x14ac:dyDescent="0.25">
      <c r="C3585" s="87"/>
      <c r="D3585" s="87"/>
      <c r="E3585" s="87"/>
      <c r="F3585" s="87"/>
      <c r="J3585" s="87"/>
      <c r="M3585" s="87"/>
      <c r="N3585" s="87"/>
      <c r="O3585" s="87"/>
    </row>
    <row r="3586" spans="3:15" x14ac:dyDescent="0.25">
      <c r="C3586" s="87"/>
      <c r="D3586" s="87"/>
      <c r="E3586" s="87"/>
      <c r="F3586" s="87"/>
      <c r="J3586" s="87"/>
      <c r="M3586" s="87"/>
      <c r="N3586" s="87"/>
      <c r="O3586" s="87"/>
    </row>
    <row r="3587" spans="3:15" x14ac:dyDescent="0.25">
      <c r="C3587" s="87"/>
      <c r="D3587" s="87"/>
      <c r="E3587" s="87"/>
      <c r="F3587" s="87"/>
      <c r="J3587" s="87"/>
      <c r="M3587" s="87"/>
      <c r="N3587" s="87"/>
      <c r="O3587" s="87"/>
    </row>
    <row r="3588" spans="3:15" x14ac:dyDescent="0.25">
      <c r="C3588" s="87"/>
      <c r="D3588" s="87"/>
      <c r="E3588" s="87"/>
      <c r="F3588" s="87"/>
      <c r="J3588" s="87"/>
      <c r="M3588" s="87"/>
      <c r="N3588" s="87"/>
      <c r="O3588" s="87"/>
    </row>
    <row r="3589" spans="3:15" x14ac:dyDescent="0.25">
      <c r="C3589" s="87"/>
      <c r="D3589" s="87"/>
      <c r="E3589" s="87"/>
      <c r="F3589" s="87"/>
      <c r="J3589" s="87"/>
      <c r="M3589" s="87"/>
      <c r="N3589" s="87"/>
      <c r="O3589" s="87"/>
    </row>
    <row r="3590" spans="3:15" x14ac:dyDescent="0.25">
      <c r="C3590" s="87"/>
      <c r="D3590" s="87"/>
      <c r="E3590" s="87"/>
      <c r="F3590" s="87"/>
      <c r="J3590" s="87"/>
      <c r="M3590" s="87"/>
      <c r="N3590" s="87"/>
      <c r="O3590" s="87"/>
    </row>
    <row r="3591" spans="3:15" x14ac:dyDescent="0.25">
      <c r="C3591" s="87"/>
      <c r="D3591" s="87"/>
      <c r="E3591" s="87"/>
      <c r="F3591" s="87"/>
      <c r="J3591" s="87"/>
      <c r="M3591" s="87"/>
      <c r="N3591" s="87"/>
      <c r="O3591" s="87"/>
    </row>
    <row r="3592" spans="3:15" x14ac:dyDescent="0.25">
      <c r="C3592" s="87"/>
      <c r="D3592" s="87"/>
      <c r="E3592" s="87"/>
      <c r="F3592" s="87"/>
      <c r="J3592" s="87"/>
      <c r="M3592" s="87"/>
      <c r="N3592" s="87"/>
      <c r="O3592" s="87"/>
    </row>
    <row r="3593" spans="3:15" x14ac:dyDescent="0.25">
      <c r="C3593" s="87"/>
      <c r="D3593" s="87"/>
      <c r="E3593" s="87"/>
      <c r="F3593" s="87"/>
      <c r="J3593" s="87"/>
      <c r="M3593" s="87"/>
      <c r="N3593" s="87"/>
      <c r="O3593" s="87"/>
    </row>
    <row r="3594" spans="3:15" x14ac:dyDescent="0.25">
      <c r="C3594" s="87"/>
      <c r="D3594" s="87"/>
      <c r="E3594" s="87"/>
      <c r="F3594" s="87"/>
      <c r="J3594" s="87"/>
      <c r="M3594" s="87"/>
      <c r="N3594" s="87"/>
      <c r="O3594" s="87"/>
    </row>
    <row r="3595" spans="3:15" x14ac:dyDescent="0.25">
      <c r="C3595" s="87"/>
      <c r="D3595" s="87"/>
      <c r="E3595" s="87"/>
      <c r="F3595" s="87"/>
      <c r="J3595" s="87"/>
      <c r="M3595" s="87"/>
      <c r="N3595" s="87"/>
      <c r="O3595" s="87"/>
    </row>
    <row r="3596" spans="3:15" x14ac:dyDescent="0.25">
      <c r="C3596" s="87"/>
      <c r="D3596" s="87"/>
      <c r="E3596" s="87"/>
      <c r="F3596" s="87"/>
      <c r="J3596" s="87"/>
      <c r="M3596" s="87"/>
      <c r="N3596" s="87"/>
      <c r="O3596" s="87"/>
    </row>
    <row r="3597" spans="3:15" x14ac:dyDescent="0.25">
      <c r="C3597" s="87"/>
      <c r="D3597" s="87"/>
      <c r="E3597" s="87"/>
      <c r="F3597" s="87"/>
      <c r="J3597" s="87"/>
      <c r="M3597" s="87"/>
      <c r="N3597" s="87"/>
      <c r="O3597" s="87"/>
    </row>
    <row r="3598" spans="3:15" x14ac:dyDescent="0.25">
      <c r="C3598" s="87"/>
      <c r="D3598" s="87"/>
      <c r="E3598" s="87"/>
      <c r="F3598" s="87"/>
      <c r="J3598" s="87"/>
      <c r="M3598" s="87"/>
      <c r="N3598" s="87"/>
      <c r="O3598" s="87"/>
    </row>
    <row r="3599" spans="3:15" x14ac:dyDescent="0.25">
      <c r="C3599" s="87"/>
      <c r="D3599" s="87"/>
      <c r="E3599" s="87"/>
      <c r="F3599" s="87"/>
      <c r="J3599" s="87"/>
      <c r="M3599" s="87"/>
      <c r="N3599" s="87"/>
      <c r="O3599" s="87"/>
    </row>
    <row r="3600" spans="3:15" x14ac:dyDescent="0.25">
      <c r="C3600" s="87"/>
      <c r="D3600" s="87"/>
      <c r="E3600" s="87"/>
      <c r="F3600" s="87"/>
      <c r="J3600" s="87"/>
      <c r="M3600" s="87"/>
      <c r="N3600" s="87"/>
      <c r="O3600" s="87"/>
    </row>
    <row r="3601" spans="3:15" x14ac:dyDescent="0.25">
      <c r="C3601" s="87"/>
      <c r="D3601" s="87"/>
      <c r="E3601" s="87"/>
      <c r="F3601" s="87"/>
      <c r="J3601" s="87"/>
      <c r="M3601" s="87"/>
      <c r="N3601" s="87"/>
      <c r="O3601" s="87"/>
    </row>
    <row r="3602" spans="3:15" x14ac:dyDescent="0.25">
      <c r="C3602" s="87"/>
      <c r="D3602" s="87"/>
      <c r="E3602" s="87"/>
      <c r="F3602" s="87"/>
      <c r="J3602" s="87"/>
      <c r="M3602" s="87"/>
      <c r="N3602" s="87"/>
      <c r="O3602" s="87"/>
    </row>
    <row r="3603" spans="3:15" x14ac:dyDescent="0.25">
      <c r="C3603" s="87"/>
      <c r="D3603" s="87"/>
      <c r="E3603" s="87"/>
      <c r="F3603" s="87"/>
      <c r="J3603" s="87"/>
      <c r="M3603" s="87"/>
      <c r="N3603" s="87"/>
      <c r="O3603" s="87"/>
    </row>
    <row r="3604" spans="3:15" x14ac:dyDescent="0.25">
      <c r="C3604" s="87"/>
      <c r="D3604" s="87"/>
      <c r="E3604" s="87"/>
      <c r="F3604" s="87"/>
      <c r="J3604" s="87"/>
      <c r="M3604" s="87"/>
      <c r="N3604" s="87"/>
      <c r="O3604" s="87"/>
    </row>
    <row r="3605" spans="3:15" x14ac:dyDescent="0.25">
      <c r="C3605" s="87"/>
      <c r="D3605" s="87"/>
      <c r="E3605" s="87"/>
      <c r="F3605" s="87"/>
      <c r="J3605" s="87"/>
      <c r="M3605" s="87"/>
      <c r="N3605" s="87"/>
      <c r="O3605" s="87"/>
    </row>
    <row r="3606" spans="3:15" x14ac:dyDescent="0.25">
      <c r="C3606" s="87"/>
      <c r="D3606" s="87"/>
      <c r="E3606" s="87"/>
      <c r="F3606" s="87"/>
      <c r="J3606" s="87"/>
      <c r="M3606" s="87"/>
      <c r="N3606" s="87"/>
      <c r="O3606" s="87"/>
    </row>
    <row r="3607" spans="3:15" x14ac:dyDescent="0.25">
      <c r="C3607" s="87"/>
      <c r="D3607" s="87"/>
      <c r="E3607" s="87"/>
      <c r="F3607" s="87"/>
      <c r="J3607" s="87"/>
      <c r="M3607" s="87"/>
      <c r="N3607" s="87"/>
      <c r="O3607" s="87"/>
    </row>
    <row r="3608" spans="3:15" x14ac:dyDescent="0.25">
      <c r="C3608" s="87"/>
      <c r="D3608" s="87"/>
      <c r="E3608" s="87"/>
      <c r="F3608" s="87"/>
      <c r="J3608" s="87"/>
      <c r="M3608" s="87"/>
      <c r="N3608" s="87"/>
      <c r="O3608" s="87"/>
    </row>
    <row r="3609" spans="3:15" x14ac:dyDescent="0.25">
      <c r="C3609" s="87"/>
      <c r="D3609" s="87"/>
      <c r="E3609" s="87"/>
      <c r="F3609" s="87"/>
      <c r="J3609" s="87"/>
      <c r="M3609" s="87"/>
      <c r="N3609" s="87"/>
      <c r="O3609" s="87"/>
    </row>
    <row r="3610" spans="3:15" x14ac:dyDescent="0.25">
      <c r="C3610" s="87"/>
      <c r="D3610" s="87"/>
      <c r="E3610" s="87"/>
      <c r="F3610" s="87"/>
      <c r="J3610" s="87"/>
      <c r="M3610" s="87"/>
      <c r="N3610" s="87"/>
      <c r="O3610" s="87"/>
    </row>
    <row r="3611" spans="3:15" x14ac:dyDescent="0.25">
      <c r="C3611" s="87"/>
      <c r="D3611" s="87"/>
      <c r="E3611" s="87"/>
      <c r="F3611" s="87"/>
      <c r="J3611" s="87"/>
      <c r="M3611" s="87"/>
      <c r="N3611" s="87"/>
      <c r="O3611" s="87"/>
    </row>
    <row r="3612" spans="3:15" x14ac:dyDescent="0.25">
      <c r="C3612" s="87"/>
      <c r="D3612" s="87"/>
      <c r="E3612" s="87"/>
      <c r="F3612" s="87"/>
      <c r="J3612" s="87"/>
      <c r="M3612" s="87"/>
      <c r="N3612" s="87"/>
      <c r="O3612" s="87"/>
    </row>
    <row r="3613" spans="3:15" x14ac:dyDescent="0.25">
      <c r="C3613" s="87"/>
      <c r="D3613" s="87"/>
      <c r="E3613" s="87"/>
      <c r="F3613" s="87"/>
      <c r="J3613" s="87"/>
      <c r="M3613" s="87"/>
      <c r="N3613" s="87"/>
      <c r="O3613" s="87"/>
    </row>
    <row r="3614" spans="3:15" x14ac:dyDescent="0.25">
      <c r="C3614" s="87"/>
      <c r="D3614" s="87"/>
      <c r="E3614" s="87"/>
      <c r="F3614" s="87"/>
      <c r="J3614" s="87"/>
      <c r="M3614" s="87"/>
      <c r="N3614" s="87"/>
      <c r="O3614" s="87"/>
    </row>
    <row r="3615" spans="3:15" x14ac:dyDescent="0.25">
      <c r="C3615" s="87"/>
      <c r="D3615" s="87"/>
      <c r="E3615" s="87"/>
      <c r="F3615" s="87"/>
      <c r="J3615" s="87"/>
      <c r="M3615" s="87"/>
      <c r="N3615" s="87"/>
      <c r="O3615" s="87"/>
    </row>
    <row r="3616" spans="3:15" x14ac:dyDescent="0.25">
      <c r="C3616" s="87"/>
      <c r="D3616" s="87"/>
      <c r="E3616" s="87"/>
      <c r="F3616" s="87"/>
      <c r="J3616" s="87"/>
      <c r="M3616" s="87"/>
      <c r="N3616" s="87"/>
      <c r="O3616" s="87"/>
    </row>
    <row r="3617" spans="3:15" x14ac:dyDescent="0.25">
      <c r="C3617" s="87"/>
      <c r="D3617" s="87"/>
      <c r="E3617" s="87"/>
      <c r="F3617" s="87"/>
      <c r="J3617" s="87"/>
      <c r="M3617" s="87"/>
      <c r="N3617" s="87"/>
      <c r="O3617" s="87"/>
    </row>
    <row r="3618" spans="3:15" x14ac:dyDescent="0.25">
      <c r="C3618" s="87"/>
      <c r="D3618" s="87"/>
      <c r="E3618" s="87"/>
      <c r="F3618" s="87"/>
      <c r="J3618" s="87"/>
      <c r="M3618" s="87"/>
      <c r="N3618" s="87"/>
      <c r="O3618" s="87"/>
    </row>
    <row r="3619" spans="3:15" x14ac:dyDescent="0.25">
      <c r="C3619" s="87"/>
      <c r="D3619" s="87"/>
      <c r="E3619" s="87"/>
      <c r="F3619" s="87"/>
      <c r="J3619" s="87"/>
      <c r="M3619" s="87"/>
      <c r="N3619" s="87"/>
      <c r="O3619" s="87"/>
    </row>
    <row r="3620" spans="3:15" x14ac:dyDescent="0.25">
      <c r="C3620" s="87"/>
      <c r="D3620" s="87"/>
      <c r="E3620" s="87"/>
      <c r="F3620" s="87"/>
      <c r="J3620" s="87"/>
      <c r="M3620" s="87"/>
      <c r="N3620" s="87"/>
      <c r="O3620" s="87"/>
    </row>
    <row r="3621" spans="3:15" x14ac:dyDescent="0.25">
      <c r="C3621" s="87"/>
      <c r="D3621" s="87"/>
      <c r="E3621" s="87"/>
      <c r="F3621" s="87"/>
      <c r="J3621" s="87"/>
      <c r="M3621" s="87"/>
      <c r="N3621" s="87"/>
      <c r="O3621" s="87"/>
    </row>
    <row r="3622" spans="3:15" x14ac:dyDescent="0.25">
      <c r="C3622" s="87"/>
      <c r="D3622" s="87"/>
      <c r="E3622" s="87"/>
      <c r="F3622" s="87"/>
      <c r="J3622" s="87"/>
      <c r="M3622" s="87"/>
      <c r="N3622" s="87"/>
      <c r="O3622" s="87"/>
    </row>
    <row r="3623" spans="3:15" x14ac:dyDescent="0.25">
      <c r="C3623" s="87"/>
      <c r="D3623" s="87"/>
      <c r="E3623" s="87"/>
      <c r="F3623" s="87"/>
      <c r="J3623" s="87"/>
      <c r="M3623" s="87"/>
      <c r="N3623" s="87"/>
      <c r="O3623" s="87"/>
    </row>
    <row r="3624" spans="3:15" x14ac:dyDescent="0.25">
      <c r="C3624" s="87"/>
      <c r="D3624" s="87"/>
      <c r="E3624" s="87"/>
      <c r="F3624" s="87"/>
      <c r="J3624" s="87"/>
      <c r="M3624" s="87"/>
      <c r="N3624" s="87"/>
      <c r="O3624" s="87"/>
    </row>
    <row r="3625" spans="3:15" x14ac:dyDescent="0.25">
      <c r="C3625" s="87"/>
      <c r="D3625" s="87"/>
      <c r="E3625" s="87"/>
      <c r="F3625" s="87"/>
      <c r="J3625" s="87"/>
      <c r="M3625" s="87"/>
      <c r="N3625" s="87"/>
      <c r="O3625" s="87"/>
    </row>
    <row r="3626" spans="3:15" x14ac:dyDescent="0.25">
      <c r="C3626" s="87"/>
      <c r="D3626" s="87"/>
      <c r="E3626" s="87"/>
      <c r="F3626" s="87"/>
      <c r="J3626" s="87"/>
      <c r="M3626" s="87"/>
      <c r="N3626" s="87"/>
      <c r="O3626" s="87"/>
    </row>
    <row r="3627" spans="3:15" x14ac:dyDescent="0.25">
      <c r="C3627" s="87"/>
      <c r="D3627" s="87"/>
      <c r="E3627" s="87"/>
      <c r="F3627" s="87"/>
      <c r="J3627" s="87"/>
      <c r="M3627" s="87"/>
      <c r="N3627" s="87"/>
      <c r="O3627" s="87"/>
    </row>
    <row r="3628" spans="3:15" x14ac:dyDescent="0.25">
      <c r="C3628" s="87"/>
      <c r="D3628" s="87"/>
      <c r="E3628" s="87"/>
      <c r="F3628" s="87"/>
      <c r="J3628" s="87"/>
      <c r="M3628" s="87"/>
      <c r="N3628" s="87"/>
      <c r="O3628" s="87"/>
    </row>
    <row r="3629" spans="3:15" x14ac:dyDescent="0.25">
      <c r="C3629" s="87"/>
      <c r="D3629" s="87"/>
      <c r="E3629" s="87"/>
      <c r="F3629" s="87"/>
      <c r="J3629" s="87"/>
      <c r="M3629" s="87"/>
      <c r="N3629" s="87"/>
      <c r="O3629" s="87"/>
    </row>
    <row r="3630" spans="3:15" x14ac:dyDescent="0.25">
      <c r="C3630" s="87"/>
      <c r="D3630" s="87"/>
      <c r="E3630" s="87"/>
      <c r="F3630" s="87"/>
      <c r="J3630" s="87"/>
      <c r="M3630" s="87"/>
      <c r="N3630" s="87"/>
      <c r="O3630" s="87"/>
    </row>
    <row r="3631" spans="3:15" x14ac:dyDescent="0.25">
      <c r="C3631" s="87"/>
      <c r="D3631" s="87"/>
      <c r="E3631" s="87"/>
      <c r="F3631" s="87"/>
      <c r="J3631" s="87"/>
      <c r="M3631" s="87"/>
      <c r="N3631" s="87"/>
      <c r="O3631" s="87"/>
    </row>
    <row r="3632" spans="3:15" x14ac:dyDescent="0.25">
      <c r="C3632" s="87"/>
      <c r="D3632" s="87"/>
      <c r="E3632" s="87"/>
      <c r="F3632" s="87"/>
      <c r="J3632" s="87"/>
      <c r="M3632" s="87"/>
      <c r="N3632" s="87"/>
      <c r="O3632" s="87"/>
    </row>
    <row r="3633" spans="3:15" x14ac:dyDescent="0.25">
      <c r="C3633" s="87"/>
      <c r="D3633" s="87"/>
      <c r="E3633" s="87"/>
      <c r="F3633" s="87"/>
      <c r="J3633" s="87"/>
      <c r="M3633" s="87"/>
      <c r="N3633" s="87"/>
      <c r="O3633" s="87"/>
    </row>
    <row r="3634" spans="3:15" x14ac:dyDescent="0.25">
      <c r="C3634" s="87"/>
      <c r="D3634" s="87"/>
      <c r="E3634" s="87"/>
      <c r="F3634" s="87"/>
      <c r="J3634" s="87"/>
      <c r="M3634" s="87"/>
      <c r="N3634" s="87"/>
      <c r="O3634" s="87"/>
    </row>
    <row r="3635" spans="3:15" x14ac:dyDescent="0.25">
      <c r="C3635" s="87"/>
      <c r="D3635" s="87"/>
      <c r="E3635" s="87"/>
      <c r="F3635" s="87"/>
      <c r="J3635" s="87"/>
      <c r="M3635" s="87"/>
      <c r="N3635" s="87"/>
      <c r="O3635" s="87"/>
    </row>
    <row r="3636" spans="3:15" x14ac:dyDescent="0.25">
      <c r="C3636" s="87"/>
      <c r="D3636" s="87"/>
      <c r="E3636" s="87"/>
      <c r="F3636" s="87"/>
      <c r="J3636" s="87"/>
      <c r="M3636" s="87"/>
      <c r="N3636" s="87"/>
      <c r="O3636" s="87"/>
    </row>
    <row r="3637" spans="3:15" x14ac:dyDescent="0.25">
      <c r="C3637" s="87"/>
      <c r="D3637" s="87"/>
      <c r="E3637" s="87"/>
      <c r="F3637" s="87"/>
      <c r="J3637" s="87"/>
      <c r="M3637" s="87"/>
      <c r="N3637" s="87"/>
      <c r="O3637" s="87"/>
    </row>
    <row r="3638" spans="3:15" x14ac:dyDescent="0.25">
      <c r="C3638" s="87"/>
      <c r="D3638" s="87"/>
      <c r="E3638" s="87"/>
      <c r="F3638" s="87"/>
      <c r="J3638" s="87"/>
      <c r="M3638" s="87"/>
      <c r="N3638" s="87"/>
      <c r="O3638" s="87"/>
    </row>
    <row r="3639" spans="3:15" x14ac:dyDescent="0.25">
      <c r="C3639" s="87"/>
      <c r="D3639" s="87"/>
      <c r="E3639" s="87"/>
      <c r="F3639" s="87"/>
      <c r="J3639" s="87"/>
      <c r="M3639" s="87"/>
      <c r="N3639" s="87"/>
      <c r="O3639" s="87"/>
    </row>
    <row r="3640" spans="3:15" x14ac:dyDescent="0.25">
      <c r="C3640" s="87"/>
      <c r="D3640" s="87"/>
      <c r="E3640" s="87"/>
      <c r="F3640" s="87"/>
      <c r="J3640" s="87"/>
      <c r="M3640" s="87"/>
      <c r="N3640" s="87"/>
      <c r="O3640" s="87"/>
    </row>
    <row r="3641" spans="3:15" x14ac:dyDescent="0.25">
      <c r="C3641" s="87"/>
      <c r="D3641" s="87"/>
      <c r="E3641" s="87"/>
      <c r="F3641" s="87"/>
      <c r="J3641" s="87"/>
      <c r="M3641" s="87"/>
      <c r="N3641" s="87"/>
      <c r="O3641" s="87"/>
    </row>
    <row r="3642" spans="3:15" x14ac:dyDescent="0.25">
      <c r="C3642" s="87"/>
      <c r="D3642" s="87"/>
      <c r="E3642" s="87"/>
      <c r="F3642" s="87"/>
      <c r="J3642" s="87"/>
      <c r="M3642" s="87"/>
      <c r="N3642" s="87"/>
      <c r="O3642" s="87"/>
    </row>
    <row r="3643" spans="3:15" x14ac:dyDescent="0.25">
      <c r="C3643" s="87"/>
      <c r="D3643" s="87"/>
      <c r="E3643" s="87"/>
      <c r="F3643" s="87"/>
      <c r="J3643" s="87"/>
      <c r="M3643" s="87"/>
      <c r="N3643" s="87"/>
      <c r="O3643" s="87"/>
    </row>
    <row r="3644" spans="3:15" x14ac:dyDescent="0.25">
      <c r="C3644" s="87"/>
      <c r="D3644" s="87"/>
      <c r="E3644" s="87"/>
      <c r="F3644" s="87"/>
      <c r="J3644" s="87"/>
      <c r="M3644" s="87"/>
      <c r="N3644" s="87"/>
      <c r="O3644" s="87"/>
    </row>
    <row r="3645" spans="3:15" x14ac:dyDescent="0.25">
      <c r="C3645" s="87"/>
      <c r="D3645" s="87"/>
      <c r="E3645" s="87"/>
      <c r="F3645" s="87"/>
      <c r="J3645" s="87"/>
      <c r="M3645" s="87"/>
      <c r="N3645" s="87"/>
      <c r="O3645" s="87"/>
    </row>
    <row r="3646" spans="3:15" x14ac:dyDescent="0.25">
      <c r="C3646" s="87"/>
      <c r="D3646" s="87"/>
      <c r="E3646" s="87"/>
      <c r="F3646" s="87"/>
      <c r="J3646" s="87"/>
      <c r="M3646" s="87"/>
      <c r="N3646" s="87"/>
      <c r="O3646" s="87"/>
    </row>
    <row r="3647" spans="3:15" x14ac:dyDescent="0.25">
      <c r="C3647" s="87"/>
      <c r="D3647" s="87"/>
      <c r="E3647" s="87"/>
      <c r="F3647" s="87"/>
      <c r="J3647" s="87"/>
      <c r="M3647" s="87"/>
      <c r="N3647" s="87"/>
      <c r="O3647" s="87"/>
    </row>
    <row r="3648" spans="3:15" x14ac:dyDescent="0.25">
      <c r="C3648" s="87"/>
      <c r="D3648" s="87"/>
      <c r="E3648" s="87"/>
      <c r="F3648" s="87"/>
      <c r="J3648" s="87"/>
      <c r="M3648" s="87"/>
      <c r="N3648" s="87"/>
      <c r="O3648" s="87"/>
    </row>
    <row r="3649" spans="3:15" x14ac:dyDescent="0.25">
      <c r="C3649" s="87"/>
      <c r="D3649" s="87"/>
      <c r="E3649" s="87"/>
      <c r="F3649" s="87"/>
      <c r="J3649" s="87"/>
      <c r="M3649" s="87"/>
      <c r="N3649" s="87"/>
      <c r="O3649" s="87"/>
    </row>
    <row r="3650" spans="3:15" x14ac:dyDescent="0.25">
      <c r="C3650" s="87"/>
      <c r="D3650" s="87"/>
      <c r="E3650" s="87"/>
      <c r="F3650" s="87"/>
      <c r="J3650" s="87"/>
      <c r="M3650" s="87"/>
      <c r="N3650" s="87"/>
      <c r="O3650" s="87"/>
    </row>
    <row r="3651" spans="3:15" x14ac:dyDescent="0.25">
      <c r="C3651" s="87"/>
      <c r="D3651" s="87"/>
      <c r="E3651" s="87"/>
      <c r="F3651" s="87"/>
      <c r="J3651" s="87"/>
      <c r="M3651" s="87"/>
      <c r="N3651" s="87"/>
      <c r="O3651" s="87"/>
    </row>
    <row r="3652" spans="3:15" x14ac:dyDescent="0.25">
      <c r="C3652" s="87"/>
      <c r="D3652" s="87"/>
      <c r="E3652" s="87"/>
      <c r="F3652" s="87"/>
      <c r="J3652" s="87"/>
      <c r="M3652" s="87"/>
      <c r="N3652" s="87"/>
      <c r="O3652" s="87"/>
    </row>
    <row r="3653" spans="3:15" x14ac:dyDescent="0.25">
      <c r="C3653" s="87"/>
      <c r="D3653" s="87"/>
      <c r="E3653" s="87"/>
      <c r="F3653" s="87"/>
      <c r="J3653" s="87"/>
      <c r="M3653" s="87"/>
      <c r="N3653" s="87"/>
      <c r="O3653" s="87"/>
    </row>
    <row r="3654" spans="3:15" x14ac:dyDescent="0.25">
      <c r="C3654" s="87"/>
      <c r="D3654" s="87"/>
      <c r="E3654" s="87"/>
      <c r="F3654" s="87"/>
      <c r="J3654" s="87"/>
      <c r="M3654" s="87"/>
      <c r="N3654" s="87"/>
      <c r="O3654" s="87"/>
    </row>
    <row r="3655" spans="3:15" x14ac:dyDescent="0.25">
      <c r="C3655" s="87"/>
      <c r="D3655" s="87"/>
      <c r="E3655" s="87"/>
      <c r="F3655" s="87"/>
      <c r="J3655" s="87"/>
      <c r="M3655" s="87"/>
      <c r="N3655" s="87"/>
      <c r="O3655" s="87"/>
    </row>
    <row r="3656" spans="3:15" x14ac:dyDescent="0.25">
      <c r="C3656" s="87"/>
      <c r="D3656" s="87"/>
      <c r="E3656" s="87"/>
      <c r="F3656" s="87"/>
      <c r="J3656" s="87"/>
      <c r="M3656" s="87"/>
      <c r="N3656" s="87"/>
      <c r="O3656" s="87"/>
    </row>
    <row r="3657" spans="3:15" x14ac:dyDescent="0.25">
      <c r="C3657" s="87"/>
      <c r="D3657" s="87"/>
      <c r="E3657" s="87"/>
      <c r="F3657" s="87"/>
      <c r="J3657" s="87"/>
      <c r="M3657" s="87"/>
      <c r="N3657" s="87"/>
      <c r="O3657" s="87"/>
    </row>
    <row r="3658" spans="3:15" x14ac:dyDescent="0.25">
      <c r="C3658" s="87"/>
      <c r="D3658" s="87"/>
      <c r="E3658" s="87"/>
      <c r="F3658" s="87"/>
      <c r="J3658" s="87"/>
      <c r="M3658" s="87"/>
      <c r="N3658" s="87"/>
      <c r="O3658" s="87"/>
    </row>
    <row r="3659" spans="3:15" x14ac:dyDescent="0.25">
      <c r="C3659" s="87"/>
      <c r="D3659" s="87"/>
      <c r="E3659" s="87"/>
      <c r="F3659" s="87"/>
      <c r="J3659" s="87"/>
      <c r="M3659" s="87"/>
      <c r="N3659" s="87"/>
      <c r="O3659" s="87"/>
    </row>
    <row r="3660" spans="3:15" x14ac:dyDescent="0.25">
      <c r="C3660" s="87"/>
      <c r="D3660" s="87"/>
      <c r="E3660" s="87"/>
      <c r="F3660" s="87"/>
      <c r="J3660" s="87"/>
      <c r="M3660" s="87"/>
      <c r="N3660" s="87"/>
      <c r="O3660" s="87"/>
    </row>
    <row r="3661" spans="3:15" x14ac:dyDescent="0.25">
      <c r="C3661" s="87"/>
      <c r="D3661" s="87"/>
      <c r="E3661" s="87"/>
      <c r="F3661" s="87"/>
      <c r="J3661" s="87"/>
      <c r="M3661" s="87"/>
      <c r="N3661" s="87"/>
      <c r="O3661" s="87"/>
    </row>
    <row r="3662" spans="3:15" x14ac:dyDescent="0.25">
      <c r="C3662" s="87"/>
      <c r="D3662" s="87"/>
      <c r="E3662" s="87"/>
      <c r="F3662" s="87"/>
      <c r="J3662" s="87"/>
      <c r="M3662" s="87"/>
      <c r="N3662" s="87"/>
      <c r="O3662" s="87"/>
    </row>
    <row r="3663" spans="3:15" x14ac:dyDescent="0.25">
      <c r="C3663" s="87"/>
      <c r="D3663" s="87"/>
      <c r="E3663" s="87"/>
      <c r="F3663" s="87"/>
      <c r="J3663" s="87"/>
      <c r="M3663" s="87"/>
      <c r="N3663" s="87"/>
      <c r="O3663" s="87"/>
    </row>
    <row r="3664" spans="3:15" x14ac:dyDescent="0.25">
      <c r="C3664" s="87"/>
      <c r="D3664" s="87"/>
      <c r="E3664" s="87"/>
      <c r="F3664" s="87"/>
      <c r="J3664" s="87"/>
      <c r="M3664" s="87"/>
      <c r="N3664" s="87"/>
      <c r="O3664" s="87"/>
    </row>
    <row r="3665" spans="3:15" x14ac:dyDescent="0.25">
      <c r="C3665" s="87"/>
      <c r="D3665" s="87"/>
      <c r="E3665" s="87"/>
      <c r="F3665" s="87"/>
      <c r="J3665" s="87"/>
      <c r="M3665" s="87"/>
      <c r="N3665" s="87"/>
      <c r="O3665" s="87"/>
    </row>
    <row r="3666" spans="3:15" x14ac:dyDescent="0.25">
      <c r="C3666" s="87"/>
      <c r="D3666" s="87"/>
      <c r="E3666" s="87"/>
      <c r="F3666" s="87"/>
      <c r="J3666" s="87"/>
      <c r="M3666" s="87"/>
      <c r="N3666" s="87"/>
      <c r="O3666" s="87"/>
    </row>
    <row r="3667" spans="3:15" x14ac:dyDescent="0.25">
      <c r="C3667" s="87"/>
      <c r="D3667" s="87"/>
      <c r="E3667" s="87"/>
      <c r="F3667" s="87"/>
      <c r="J3667" s="87"/>
      <c r="M3667" s="87"/>
      <c r="N3667" s="87"/>
      <c r="O3667" s="87"/>
    </row>
    <row r="3668" spans="3:15" x14ac:dyDescent="0.25">
      <c r="C3668" s="87"/>
      <c r="D3668" s="87"/>
      <c r="E3668" s="87"/>
      <c r="F3668" s="87"/>
      <c r="J3668" s="87"/>
      <c r="M3668" s="87"/>
      <c r="N3668" s="87"/>
      <c r="O3668" s="87"/>
    </row>
    <row r="3669" spans="3:15" x14ac:dyDescent="0.25">
      <c r="C3669" s="87"/>
      <c r="D3669" s="87"/>
      <c r="E3669" s="87"/>
      <c r="F3669" s="87"/>
      <c r="J3669" s="87"/>
      <c r="M3669" s="87"/>
      <c r="N3669" s="87"/>
      <c r="O3669" s="87"/>
    </row>
    <row r="3670" spans="3:15" x14ac:dyDescent="0.25">
      <c r="C3670" s="87"/>
      <c r="D3670" s="87"/>
      <c r="E3670" s="87"/>
      <c r="F3670" s="87"/>
      <c r="J3670" s="87"/>
      <c r="M3670" s="87"/>
      <c r="N3670" s="87"/>
      <c r="O3670" s="87"/>
    </row>
    <row r="3671" spans="3:15" x14ac:dyDescent="0.25">
      <c r="C3671" s="87"/>
      <c r="D3671" s="87"/>
      <c r="E3671" s="87"/>
      <c r="F3671" s="87"/>
      <c r="J3671" s="87"/>
      <c r="M3671" s="87"/>
      <c r="N3671" s="87"/>
      <c r="O3671" s="87"/>
    </row>
    <row r="3672" spans="3:15" x14ac:dyDescent="0.25">
      <c r="C3672" s="87"/>
      <c r="D3672" s="87"/>
      <c r="E3672" s="87"/>
      <c r="F3672" s="87"/>
      <c r="J3672" s="87"/>
      <c r="M3672" s="87"/>
      <c r="N3672" s="87"/>
      <c r="O3672" s="87"/>
    </row>
    <row r="3673" spans="3:15" x14ac:dyDescent="0.25">
      <c r="C3673" s="87"/>
      <c r="D3673" s="87"/>
      <c r="E3673" s="87"/>
      <c r="F3673" s="87"/>
      <c r="J3673" s="87"/>
      <c r="M3673" s="87"/>
      <c r="N3673" s="87"/>
      <c r="O3673" s="87"/>
    </row>
    <row r="3674" spans="3:15" x14ac:dyDescent="0.25">
      <c r="C3674" s="87"/>
      <c r="D3674" s="87"/>
      <c r="E3674" s="87"/>
      <c r="F3674" s="87"/>
      <c r="J3674" s="87"/>
      <c r="M3674" s="87"/>
      <c r="N3674" s="87"/>
      <c r="O3674" s="87"/>
    </row>
    <row r="3675" spans="3:15" x14ac:dyDescent="0.25">
      <c r="C3675" s="87"/>
      <c r="D3675" s="87"/>
      <c r="E3675" s="87"/>
      <c r="F3675" s="87"/>
      <c r="J3675" s="87"/>
      <c r="M3675" s="87"/>
      <c r="N3675" s="87"/>
      <c r="O3675" s="87"/>
    </row>
    <row r="3676" spans="3:15" x14ac:dyDescent="0.25">
      <c r="C3676" s="87"/>
      <c r="D3676" s="87"/>
      <c r="E3676" s="87"/>
      <c r="F3676" s="87"/>
      <c r="J3676" s="87"/>
      <c r="M3676" s="87"/>
      <c r="N3676" s="87"/>
      <c r="O3676" s="87"/>
    </row>
    <row r="3677" spans="3:15" x14ac:dyDescent="0.25">
      <c r="C3677" s="87"/>
      <c r="D3677" s="87"/>
      <c r="E3677" s="87"/>
      <c r="F3677" s="87"/>
      <c r="J3677" s="87"/>
      <c r="M3677" s="87"/>
      <c r="N3677" s="87"/>
      <c r="O3677" s="87"/>
    </row>
    <row r="3678" spans="3:15" x14ac:dyDescent="0.25">
      <c r="C3678" s="87"/>
      <c r="D3678" s="87"/>
      <c r="E3678" s="87"/>
      <c r="F3678" s="87"/>
      <c r="J3678" s="87"/>
      <c r="M3678" s="87"/>
      <c r="N3678" s="87"/>
      <c r="O3678" s="87"/>
    </row>
    <row r="3679" spans="3:15" x14ac:dyDescent="0.25">
      <c r="C3679" s="87"/>
      <c r="D3679" s="87"/>
      <c r="E3679" s="87"/>
      <c r="F3679" s="87"/>
      <c r="J3679" s="87"/>
      <c r="M3679" s="87"/>
      <c r="N3679" s="87"/>
      <c r="O3679" s="87"/>
    </row>
    <row r="3680" spans="3:15" x14ac:dyDescent="0.25">
      <c r="C3680" s="87"/>
      <c r="D3680" s="87"/>
      <c r="E3680" s="87"/>
      <c r="F3680" s="87"/>
      <c r="J3680" s="87"/>
      <c r="M3680" s="87"/>
      <c r="N3680" s="87"/>
      <c r="O3680" s="87"/>
    </row>
    <row r="3681" spans="3:15" x14ac:dyDescent="0.25">
      <c r="C3681" s="87"/>
      <c r="D3681" s="87"/>
      <c r="E3681" s="87"/>
      <c r="F3681" s="87"/>
      <c r="J3681" s="87"/>
      <c r="M3681" s="87"/>
      <c r="N3681" s="87"/>
      <c r="O3681" s="87"/>
    </row>
    <row r="3682" spans="3:15" x14ac:dyDescent="0.25">
      <c r="C3682" s="87"/>
      <c r="D3682" s="87"/>
      <c r="E3682" s="87"/>
      <c r="F3682" s="87"/>
      <c r="J3682" s="87"/>
      <c r="M3682" s="87"/>
      <c r="N3682" s="87"/>
      <c r="O3682" s="87"/>
    </row>
    <row r="3683" spans="3:15" x14ac:dyDescent="0.25">
      <c r="C3683" s="87"/>
      <c r="D3683" s="87"/>
      <c r="E3683" s="87"/>
      <c r="F3683" s="87"/>
      <c r="J3683" s="87"/>
      <c r="M3683" s="87"/>
      <c r="N3683" s="87"/>
      <c r="O3683" s="87"/>
    </row>
    <row r="3684" spans="3:15" x14ac:dyDescent="0.25">
      <c r="C3684" s="87"/>
      <c r="D3684" s="87"/>
      <c r="E3684" s="87"/>
      <c r="F3684" s="87"/>
      <c r="J3684" s="87"/>
      <c r="M3684" s="87"/>
      <c r="N3684" s="87"/>
      <c r="O3684" s="87"/>
    </row>
    <row r="3685" spans="3:15" x14ac:dyDescent="0.25">
      <c r="C3685" s="87"/>
      <c r="D3685" s="87"/>
      <c r="E3685" s="87"/>
      <c r="F3685" s="87"/>
      <c r="J3685" s="87"/>
      <c r="M3685" s="87"/>
      <c r="N3685" s="87"/>
      <c r="O3685" s="87"/>
    </row>
    <row r="3686" spans="3:15" x14ac:dyDescent="0.25">
      <c r="C3686" s="87"/>
      <c r="D3686" s="87"/>
      <c r="E3686" s="87"/>
      <c r="F3686" s="87"/>
      <c r="J3686" s="87"/>
      <c r="M3686" s="87"/>
      <c r="N3686" s="87"/>
      <c r="O3686" s="87"/>
    </row>
    <row r="3687" spans="3:15" x14ac:dyDescent="0.25">
      <c r="C3687" s="87"/>
      <c r="D3687" s="87"/>
      <c r="E3687" s="87"/>
      <c r="F3687" s="87"/>
      <c r="J3687" s="87"/>
      <c r="M3687" s="87"/>
      <c r="N3687" s="87"/>
      <c r="O3687" s="87"/>
    </row>
    <row r="3688" spans="3:15" x14ac:dyDescent="0.25">
      <c r="C3688" s="87"/>
      <c r="D3688" s="87"/>
      <c r="E3688" s="87"/>
      <c r="F3688" s="87"/>
      <c r="J3688" s="87"/>
      <c r="M3688" s="87"/>
      <c r="N3688" s="87"/>
      <c r="O3688" s="87"/>
    </row>
    <row r="3689" spans="3:15" x14ac:dyDescent="0.25">
      <c r="C3689" s="87"/>
      <c r="D3689" s="87"/>
      <c r="E3689" s="87"/>
      <c r="F3689" s="87"/>
      <c r="J3689" s="87"/>
      <c r="M3689" s="87"/>
      <c r="N3689" s="87"/>
      <c r="O3689" s="87"/>
    </row>
    <row r="3690" spans="3:15" x14ac:dyDescent="0.25">
      <c r="C3690" s="87"/>
      <c r="D3690" s="87"/>
      <c r="E3690" s="87"/>
      <c r="F3690" s="87"/>
      <c r="J3690" s="87"/>
      <c r="M3690" s="87"/>
      <c r="N3690" s="87"/>
      <c r="O3690" s="87"/>
    </row>
    <row r="3691" spans="3:15" x14ac:dyDescent="0.25">
      <c r="C3691" s="87"/>
      <c r="D3691" s="87"/>
      <c r="E3691" s="87"/>
      <c r="F3691" s="87"/>
      <c r="J3691" s="87"/>
      <c r="M3691" s="87"/>
      <c r="N3691" s="87"/>
      <c r="O3691" s="87"/>
    </row>
    <row r="3692" spans="3:15" x14ac:dyDescent="0.25">
      <c r="C3692" s="87"/>
      <c r="D3692" s="87"/>
      <c r="E3692" s="87"/>
      <c r="F3692" s="87"/>
      <c r="J3692" s="87"/>
      <c r="M3692" s="87"/>
      <c r="N3692" s="87"/>
      <c r="O3692" s="87"/>
    </row>
    <row r="3693" spans="3:15" x14ac:dyDescent="0.25">
      <c r="C3693" s="87"/>
      <c r="D3693" s="87"/>
      <c r="E3693" s="87"/>
      <c r="F3693" s="87"/>
      <c r="J3693" s="87"/>
      <c r="M3693" s="87"/>
      <c r="N3693" s="87"/>
      <c r="O3693" s="87"/>
    </row>
    <row r="3694" spans="3:15" x14ac:dyDescent="0.25">
      <c r="C3694" s="87"/>
      <c r="D3694" s="87"/>
      <c r="E3694" s="87"/>
      <c r="F3694" s="87"/>
      <c r="J3694" s="87"/>
      <c r="M3694" s="87"/>
      <c r="N3694" s="87"/>
      <c r="O3694" s="87"/>
    </row>
    <row r="3695" spans="3:15" x14ac:dyDescent="0.25">
      <c r="C3695" s="87"/>
      <c r="D3695" s="87"/>
      <c r="E3695" s="87"/>
      <c r="F3695" s="87"/>
      <c r="J3695" s="87"/>
      <c r="M3695" s="87"/>
      <c r="N3695" s="87"/>
      <c r="O3695" s="87"/>
    </row>
    <row r="3696" spans="3:15" x14ac:dyDescent="0.25">
      <c r="C3696" s="87"/>
      <c r="D3696" s="87"/>
      <c r="E3696" s="87"/>
      <c r="F3696" s="87"/>
      <c r="J3696" s="87"/>
      <c r="M3696" s="87"/>
      <c r="N3696" s="87"/>
      <c r="O3696" s="87"/>
    </row>
    <row r="3697" spans="3:15" x14ac:dyDescent="0.25">
      <c r="C3697" s="87"/>
      <c r="D3697" s="87"/>
      <c r="E3697" s="87"/>
      <c r="F3697" s="87"/>
      <c r="J3697" s="87"/>
      <c r="M3697" s="87"/>
      <c r="N3697" s="87"/>
      <c r="O3697" s="87"/>
    </row>
    <row r="3698" spans="3:15" x14ac:dyDescent="0.25">
      <c r="C3698" s="87"/>
      <c r="D3698" s="87"/>
      <c r="E3698" s="87"/>
      <c r="F3698" s="87"/>
      <c r="J3698" s="87"/>
      <c r="M3698" s="87"/>
      <c r="N3698" s="87"/>
      <c r="O3698" s="87"/>
    </row>
    <row r="3699" spans="3:15" x14ac:dyDescent="0.25">
      <c r="C3699" s="87"/>
      <c r="D3699" s="87"/>
      <c r="E3699" s="87"/>
      <c r="F3699" s="87"/>
      <c r="J3699" s="87"/>
      <c r="M3699" s="87"/>
      <c r="N3699" s="87"/>
      <c r="O3699" s="87"/>
    </row>
    <row r="3700" spans="3:15" x14ac:dyDescent="0.25">
      <c r="C3700" s="87"/>
      <c r="D3700" s="87"/>
      <c r="E3700" s="87"/>
      <c r="F3700" s="87"/>
      <c r="J3700" s="87"/>
      <c r="M3700" s="87"/>
      <c r="N3700" s="87"/>
      <c r="O3700" s="87"/>
    </row>
    <row r="3701" spans="3:15" x14ac:dyDescent="0.25">
      <c r="C3701" s="87"/>
      <c r="D3701" s="87"/>
      <c r="E3701" s="87"/>
      <c r="F3701" s="87"/>
      <c r="J3701" s="87"/>
      <c r="M3701" s="87"/>
      <c r="N3701" s="87"/>
      <c r="O3701" s="87"/>
    </row>
    <row r="3702" spans="3:15" x14ac:dyDescent="0.25">
      <c r="C3702" s="87"/>
      <c r="D3702" s="87"/>
      <c r="E3702" s="87"/>
      <c r="F3702" s="87"/>
      <c r="J3702" s="87"/>
      <c r="M3702" s="87"/>
      <c r="N3702" s="87"/>
      <c r="O3702" s="87"/>
    </row>
    <row r="3703" spans="3:15" x14ac:dyDescent="0.25">
      <c r="C3703" s="87"/>
      <c r="D3703" s="87"/>
      <c r="E3703" s="87"/>
      <c r="F3703" s="87"/>
      <c r="J3703" s="87"/>
      <c r="M3703" s="87"/>
      <c r="N3703" s="87"/>
      <c r="O3703" s="87"/>
    </row>
    <row r="3704" spans="3:15" x14ac:dyDescent="0.25">
      <c r="C3704" s="87"/>
      <c r="D3704" s="87"/>
      <c r="E3704" s="87"/>
      <c r="F3704" s="87"/>
      <c r="J3704" s="87"/>
      <c r="M3704" s="87"/>
      <c r="N3704" s="87"/>
      <c r="O3704" s="87"/>
    </row>
    <row r="3705" spans="3:15" x14ac:dyDescent="0.25">
      <c r="C3705" s="87"/>
      <c r="D3705" s="87"/>
      <c r="E3705" s="87"/>
      <c r="F3705" s="87"/>
      <c r="J3705" s="87"/>
      <c r="M3705" s="87"/>
      <c r="N3705" s="87"/>
      <c r="O3705" s="87"/>
    </row>
    <row r="3706" spans="3:15" x14ac:dyDescent="0.25">
      <c r="C3706" s="87"/>
      <c r="D3706" s="87"/>
      <c r="E3706" s="87"/>
      <c r="F3706" s="87"/>
      <c r="J3706" s="87"/>
      <c r="M3706" s="87"/>
      <c r="N3706" s="87"/>
      <c r="O3706" s="87"/>
    </row>
    <row r="3707" spans="3:15" x14ac:dyDescent="0.25">
      <c r="C3707" s="87"/>
      <c r="D3707" s="87"/>
      <c r="E3707" s="87"/>
      <c r="F3707" s="87"/>
      <c r="J3707" s="87"/>
      <c r="M3707" s="87"/>
      <c r="N3707" s="87"/>
      <c r="O3707" s="87"/>
    </row>
    <row r="3708" spans="3:15" x14ac:dyDescent="0.25">
      <c r="C3708" s="87"/>
      <c r="D3708" s="87"/>
      <c r="E3708" s="87"/>
      <c r="F3708" s="87"/>
      <c r="J3708" s="87"/>
      <c r="M3708" s="87"/>
      <c r="N3708" s="87"/>
      <c r="O3708" s="87"/>
    </row>
    <row r="3709" spans="3:15" x14ac:dyDescent="0.25">
      <c r="C3709" s="87"/>
      <c r="D3709" s="87"/>
      <c r="E3709" s="87"/>
      <c r="F3709" s="87"/>
      <c r="J3709" s="87"/>
      <c r="M3709" s="87"/>
      <c r="N3709" s="87"/>
      <c r="O3709" s="87"/>
    </row>
    <row r="3710" spans="3:15" x14ac:dyDescent="0.25">
      <c r="C3710" s="87"/>
      <c r="D3710" s="87"/>
      <c r="E3710" s="87"/>
      <c r="F3710" s="87"/>
      <c r="J3710" s="87"/>
      <c r="M3710" s="87"/>
      <c r="N3710" s="87"/>
      <c r="O3710" s="87"/>
    </row>
    <row r="3711" spans="3:15" x14ac:dyDescent="0.25">
      <c r="C3711" s="87"/>
      <c r="D3711" s="87"/>
      <c r="E3711" s="87"/>
      <c r="F3711" s="87"/>
      <c r="J3711" s="87"/>
      <c r="M3711" s="87"/>
      <c r="N3711" s="87"/>
      <c r="O3711" s="87"/>
    </row>
    <row r="3712" spans="3:15" x14ac:dyDescent="0.25">
      <c r="C3712" s="87"/>
      <c r="D3712" s="87"/>
      <c r="E3712" s="87"/>
      <c r="F3712" s="87"/>
      <c r="J3712" s="87"/>
      <c r="M3712" s="87"/>
      <c r="N3712" s="87"/>
      <c r="O3712" s="87"/>
    </row>
    <row r="3713" spans="3:15" x14ac:dyDescent="0.25">
      <c r="C3713" s="87"/>
      <c r="D3713" s="87"/>
      <c r="E3713" s="87"/>
      <c r="F3713" s="87"/>
      <c r="J3713" s="87"/>
      <c r="M3713" s="87"/>
      <c r="N3713" s="87"/>
      <c r="O3713" s="87"/>
    </row>
    <row r="3714" spans="3:15" x14ac:dyDescent="0.25">
      <c r="C3714" s="87"/>
      <c r="D3714" s="87"/>
      <c r="E3714" s="87"/>
      <c r="F3714" s="87"/>
      <c r="J3714" s="87"/>
      <c r="M3714" s="87"/>
      <c r="N3714" s="87"/>
      <c r="O3714" s="87"/>
    </row>
    <row r="3715" spans="3:15" x14ac:dyDescent="0.25">
      <c r="C3715" s="87"/>
      <c r="D3715" s="87"/>
      <c r="E3715" s="87"/>
      <c r="F3715" s="87"/>
      <c r="J3715" s="87"/>
      <c r="M3715" s="87"/>
      <c r="N3715" s="87"/>
      <c r="O3715" s="87"/>
    </row>
    <row r="3716" spans="3:15" x14ac:dyDescent="0.25">
      <c r="C3716" s="87"/>
      <c r="D3716" s="87"/>
      <c r="E3716" s="87"/>
      <c r="F3716" s="87"/>
      <c r="J3716" s="87"/>
      <c r="M3716" s="87"/>
      <c r="N3716" s="87"/>
      <c r="O3716" s="87"/>
    </row>
    <row r="3717" spans="3:15" x14ac:dyDescent="0.25">
      <c r="C3717" s="87"/>
      <c r="D3717" s="87"/>
      <c r="E3717" s="87"/>
      <c r="F3717" s="87"/>
      <c r="J3717" s="87"/>
      <c r="M3717" s="87"/>
      <c r="N3717" s="87"/>
      <c r="O3717" s="87"/>
    </row>
    <row r="3718" spans="3:15" x14ac:dyDescent="0.25">
      <c r="C3718" s="87"/>
      <c r="D3718" s="87"/>
      <c r="E3718" s="87"/>
      <c r="F3718" s="87"/>
      <c r="J3718" s="87"/>
      <c r="M3718" s="87"/>
      <c r="N3718" s="87"/>
      <c r="O3718" s="87"/>
    </row>
    <row r="3719" spans="3:15" x14ac:dyDescent="0.25">
      <c r="C3719" s="87"/>
      <c r="D3719" s="87"/>
      <c r="E3719" s="87"/>
      <c r="F3719" s="87"/>
      <c r="J3719" s="87"/>
      <c r="M3719" s="87"/>
      <c r="N3719" s="87"/>
      <c r="O3719" s="87"/>
    </row>
    <row r="3720" spans="3:15" x14ac:dyDescent="0.25">
      <c r="C3720" s="87"/>
      <c r="D3720" s="87"/>
      <c r="E3720" s="87"/>
      <c r="F3720" s="87"/>
      <c r="J3720" s="87"/>
      <c r="M3720" s="87"/>
      <c r="N3720" s="87"/>
      <c r="O3720" s="87"/>
    </row>
    <row r="3721" spans="3:15" x14ac:dyDescent="0.25">
      <c r="C3721" s="87"/>
      <c r="D3721" s="87"/>
      <c r="E3721" s="87"/>
      <c r="F3721" s="87"/>
      <c r="J3721" s="87"/>
      <c r="M3721" s="87"/>
      <c r="N3721" s="87"/>
      <c r="O3721" s="87"/>
    </row>
    <row r="3722" spans="3:15" x14ac:dyDescent="0.25">
      <c r="C3722" s="87"/>
      <c r="D3722" s="87"/>
      <c r="E3722" s="87"/>
      <c r="F3722" s="87"/>
      <c r="J3722" s="87"/>
      <c r="M3722" s="87"/>
      <c r="N3722" s="87"/>
      <c r="O3722" s="87"/>
    </row>
    <row r="3723" spans="3:15" x14ac:dyDescent="0.25">
      <c r="C3723" s="87"/>
      <c r="D3723" s="87"/>
      <c r="E3723" s="87"/>
      <c r="F3723" s="87"/>
      <c r="J3723" s="87"/>
      <c r="M3723" s="87"/>
      <c r="N3723" s="87"/>
      <c r="O3723" s="87"/>
    </row>
    <row r="3724" spans="3:15" x14ac:dyDescent="0.25">
      <c r="C3724" s="87"/>
      <c r="D3724" s="87"/>
      <c r="E3724" s="87"/>
      <c r="F3724" s="87"/>
      <c r="J3724" s="87"/>
      <c r="M3724" s="87"/>
      <c r="N3724" s="87"/>
      <c r="O3724" s="87"/>
    </row>
    <row r="3725" spans="3:15" x14ac:dyDescent="0.25">
      <c r="C3725" s="87"/>
      <c r="D3725" s="87"/>
      <c r="E3725" s="87"/>
      <c r="F3725" s="87"/>
      <c r="J3725" s="87"/>
      <c r="M3725" s="87"/>
      <c r="N3725" s="87"/>
      <c r="O3725" s="87"/>
    </row>
    <row r="3726" spans="3:15" x14ac:dyDescent="0.25">
      <c r="C3726" s="87"/>
      <c r="D3726" s="87"/>
      <c r="E3726" s="87"/>
      <c r="F3726" s="87"/>
      <c r="J3726" s="87"/>
      <c r="M3726" s="87"/>
      <c r="N3726" s="87"/>
      <c r="O3726" s="87"/>
    </row>
    <row r="3727" spans="3:15" x14ac:dyDescent="0.25">
      <c r="C3727" s="87"/>
      <c r="D3727" s="87"/>
      <c r="E3727" s="87"/>
      <c r="F3727" s="87"/>
      <c r="J3727" s="87"/>
      <c r="M3727" s="87"/>
      <c r="N3727" s="87"/>
      <c r="O3727" s="87"/>
    </row>
    <row r="3728" spans="3:15" x14ac:dyDescent="0.25">
      <c r="C3728" s="87"/>
      <c r="D3728" s="87"/>
      <c r="E3728" s="87"/>
      <c r="F3728" s="87"/>
      <c r="J3728" s="87"/>
      <c r="M3728" s="87"/>
      <c r="N3728" s="87"/>
      <c r="O3728" s="87"/>
    </row>
    <row r="3729" spans="3:15" x14ac:dyDescent="0.25">
      <c r="C3729" s="87"/>
      <c r="D3729" s="87"/>
      <c r="E3729" s="87"/>
      <c r="F3729" s="87"/>
      <c r="J3729" s="87"/>
      <c r="M3729" s="87"/>
      <c r="N3729" s="87"/>
      <c r="O3729" s="87"/>
    </row>
    <row r="3730" spans="3:15" x14ac:dyDescent="0.25">
      <c r="C3730" s="87"/>
      <c r="D3730" s="87"/>
      <c r="E3730" s="87"/>
      <c r="F3730" s="87"/>
      <c r="J3730" s="87"/>
      <c r="M3730" s="87"/>
      <c r="N3730" s="87"/>
      <c r="O3730" s="87"/>
    </row>
    <row r="3731" spans="3:15" x14ac:dyDescent="0.25">
      <c r="C3731" s="87"/>
      <c r="D3731" s="87"/>
      <c r="E3731" s="87"/>
      <c r="F3731" s="87"/>
      <c r="J3731" s="87"/>
      <c r="M3731" s="87"/>
      <c r="N3731" s="87"/>
      <c r="O3731" s="87"/>
    </row>
    <row r="3732" spans="3:15" x14ac:dyDescent="0.25">
      <c r="C3732" s="87"/>
      <c r="D3732" s="87"/>
      <c r="E3732" s="87"/>
      <c r="F3732" s="87"/>
      <c r="J3732" s="87"/>
      <c r="M3732" s="87"/>
      <c r="N3732" s="87"/>
      <c r="O3732" s="87"/>
    </row>
    <row r="3733" spans="3:15" x14ac:dyDescent="0.25">
      <c r="C3733" s="87"/>
      <c r="D3733" s="87"/>
      <c r="E3733" s="87"/>
      <c r="F3733" s="87"/>
      <c r="J3733" s="87"/>
      <c r="M3733" s="87"/>
      <c r="N3733" s="87"/>
      <c r="O3733" s="87"/>
    </row>
    <row r="3734" spans="3:15" x14ac:dyDescent="0.25">
      <c r="C3734" s="87"/>
      <c r="D3734" s="87"/>
      <c r="E3734" s="87"/>
      <c r="F3734" s="87"/>
      <c r="J3734" s="87"/>
      <c r="M3734" s="87"/>
      <c r="N3734" s="87"/>
      <c r="O3734" s="87"/>
    </row>
    <row r="3735" spans="3:15" x14ac:dyDescent="0.25">
      <c r="C3735" s="87"/>
      <c r="D3735" s="87"/>
      <c r="E3735" s="87"/>
      <c r="F3735" s="87"/>
      <c r="J3735" s="87"/>
      <c r="M3735" s="87"/>
      <c r="N3735" s="87"/>
      <c r="O3735" s="87"/>
    </row>
    <row r="3736" spans="3:15" x14ac:dyDescent="0.25">
      <c r="C3736" s="87"/>
      <c r="D3736" s="87"/>
      <c r="E3736" s="87"/>
      <c r="F3736" s="87"/>
      <c r="J3736" s="87"/>
      <c r="M3736" s="87"/>
      <c r="N3736" s="87"/>
      <c r="O3736" s="87"/>
    </row>
    <row r="3737" spans="3:15" x14ac:dyDescent="0.25">
      <c r="C3737" s="87"/>
      <c r="D3737" s="87"/>
      <c r="E3737" s="87"/>
      <c r="F3737" s="87"/>
      <c r="J3737" s="87"/>
      <c r="M3737" s="87"/>
      <c r="N3737" s="87"/>
      <c r="O3737" s="87"/>
    </row>
    <row r="3738" spans="3:15" x14ac:dyDescent="0.25">
      <c r="C3738" s="87"/>
      <c r="D3738" s="87"/>
      <c r="E3738" s="87"/>
      <c r="F3738" s="87"/>
      <c r="J3738" s="87"/>
      <c r="M3738" s="87"/>
      <c r="N3738" s="87"/>
      <c r="O3738" s="87"/>
    </row>
    <row r="3739" spans="3:15" x14ac:dyDescent="0.25">
      <c r="C3739" s="87"/>
      <c r="D3739" s="87"/>
      <c r="E3739" s="87"/>
      <c r="F3739" s="87"/>
      <c r="J3739" s="87"/>
      <c r="M3739" s="87"/>
      <c r="N3739" s="87"/>
      <c r="O3739" s="87"/>
    </row>
    <row r="3740" spans="3:15" x14ac:dyDescent="0.25">
      <c r="C3740" s="87"/>
      <c r="D3740" s="87"/>
      <c r="E3740" s="87"/>
      <c r="F3740" s="87"/>
      <c r="J3740" s="87"/>
      <c r="M3740" s="87"/>
      <c r="N3740" s="87"/>
      <c r="O3740" s="87"/>
    </row>
    <row r="3741" spans="3:15" x14ac:dyDescent="0.25">
      <c r="C3741" s="87"/>
      <c r="D3741" s="87"/>
      <c r="E3741" s="87"/>
      <c r="F3741" s="87"/>
      <c r="J3741" s="87"/>
      <c r="M3741" s="87"/>
      <c r="N3741" s="87"/>
      <c r="O3741" s="87"/>
    </row>
    <row r="3742" spans="3:15" x14ac:dyDescent="0.25">
      <c r="C3742" s="87"/>
      <c r="D3742" s="87"/>
      <c r="E3742" s="87"/>
      <c r="F3742" s="87"/>
      <c r="J3742" s="87"/>
      <c r="M3742" s="87"/>
      <c r="N3742" s="87"/>
      <c r="O3742" s="87"/>
    </row>
    <row r="3743" spans="3:15" x14ac:dyDescent="0.25">
      <c r="C3743" s="87"/>
      <c r="D3743" s="87"/>
      <c r="E3743" s="87"/>
      <c r="F3743" s="87"/>
      <c r="J3743" s="87"/>
      <c r="M3743" s="87"/>
      <c r="N3743" s="87"/>
      <c r="O3743" s="87"/>
    </row>
    <row r="3744" spans="3:15" x14ac:dyDescent="0.25">
      <c r="C3744" s="87"/>
      <c r="D3744" s="87"/>
      <c r="E3744" s="87"/>
      <c r="F3744" s="87"/>
      <c r="J3744" s="87"/>
      <c r="M3744" s="87"/>
      <c r="N3744" s="87"/>
      <c r="O3744" s="87"/>
    </row>
    <row r="3745" spans="3:15" x14ac:dyDescent="0.25">
      <c r="C3745" s="87"/>
      <c r="D3745" s="87"/>
      <c r="E3745" s="87"/>
      <c r="F3745" s="87"/>
      <c r="J3745" s="87"/>
      <c r="M3745" s="87"/>
      <c r="N3745" s="87"/>
      <c r="O3745" s="87"/>
    </row>
    <row r="3746" spans="3:15" x14ac:dyDescent="0.25">
      <c r="C3746" s="87"/>
      <c r="D3746" s="87"/>
      <c r="E3746" s="87"/>
      <c r="F3746" s="87"/>
      <c r="J3746" s="87"/>
      <c r="M3746" s="87"/>
      <c r="N3746" s="87"/>
      <c r="O3746" s="87"/>
    </row>
    <row r="3747" spans="3:15" x14ac:dyDescent="0.25">
      <c r="C3747" s="87"/>
      <c r="D3747" s="87"/>
      <c r="E3747" s="87"/>
      <c r="F3747" s="87"/>
      <c r="J3747" s="87"/>
      <c r="M3747" s="87"/>
      <c r="N3747" s="87"/>
      <c r="O3747" s="87"/>
    </row>
    <row r="3748" spans="3:15" x14ac:dyDescent="0.25">
      <c r="C3748" s="87"/>
      <c r="D3748" s="87"/>
      <c r="E3748" s="87"/>
      <c r="F3748" s="87"/>
      <c r="J3748" s="87"/>
      <c r="M3748" s="87"/>
      <c r="N3748" s="87"/>
      <c r="O3748" s="87"/>
    </row>
    <row r="3749" spans="3:15" x14ac:dyDescent="0.25">
      <c r="C3749" s="87"/>
      <c r="D3749" s="87"/>
      <c r="E3749" s="87"/>
      <c r="F3749" s="87"/>
      <c r="J3749" s="87"/>
      <c r="M3749" s="87"/>
      <c r="N3749" s="87"/>
      <c r="O3749" s="87"/>
    </row>
    <row r="3750" spans="3:15" x14ac:dyDescent="0.25">
      <c r="C3750" s="87"/>
      <c r="D3750" s="87"/>
      <c r="E3750" s="87"/>
      <c r="F3750" s="87"/>
      <c r="J3750" s="87"/>
      <c r="M3750" s="87"/>
      <c r="N3750" s="87"/>
      <c r="O3750" s="87"/>
    </row>
    <row r="3751" spans="3:15" x14ac:dyDescent="0.25">
      <c r="C3751" s="87"/>
      <c r="D3751" s="87"/>
      <c r="E3751" s="87"/>
      <c r="F3751" s="87"/>
      <c r="J3751" s="87"/>
      <c r="M3751" s="87"/>
      <c r="N3751" s="87"/>
      <c r="O3751" s="87"/>
    </row>
    <row r="3752" spans="3:15" x14ac:dyDescent="0.25">
      <c r="C3752" s="87"/>
      <c r="D3752" s="87"/>
      <c r="E3752" s="87"/>
      <c r="F3752" s="87"/>
      <c r="J3752" s="87"/>
      <c r="M3752" s="87"/>
      <c r="N3752" s="87"/>
      <c r="O3752" s="87"/>
    </row>
    <row r="3753" spans="3:15" x14ac:dyDescent="0.25">
      <c r="C3753" s="87"/>
      <c r="D3753" s="87"/>
      <c r="E3753" s="87"/>
      <c r="F3753" s="87"/>
      <c r="J3753" s="87"/>
      <c r="M3753" s="87"/>
      <c r="N3753" s="87"/>
      <c r="O3753" s="87"/>
    </row>
    <row r="3754" spans="3:15" x14ac:dyDescent="0.25">
      <c r="C3754" s="87"/>
      <c r="D3754" s="87"/>
      <c r="E3754" s="87"/>
      <c r="F3754" s="87"/>
      <c r="J3754" s="87"/>
      <c r="M3754" s="87"/>
      <c r="N3754" s="87"/>
      <c r="O3754" s="87"/>
    </row>
    <row r="3755" spans="3:15" x14ac:dyDescent="0.25">
      <c r="C3755" s="87"/>
      <c r="D3755" s="87"/>
      <c r="E3755" s="87"/>
      <c r="F3755" s="87"/>
      <c r="J3755" s="87"/>
      <c r="M3755" s="87"/>
      <c r="N3755" s="87"/>
      <c r="O3755" s="87"/>
    </row>
    <row r="3756" spans="3:15" x14ac:dyDescent="0.25">
      <c r="C3756" s="87"/>
      <c r="D3756" s="87"/>
      <c r="E3756" s="87"/>
      <c r="F3756" s="87"/>
      <c r="J3756" s="87"/>
      <c r="M3756" s="87"/>
      <c r="N3756" s="87"/>
      <c r="O3756" s="87"/>
    </row>
    <row r="3757" spans="3:15" x14ac:dyDescent="0.25">
      <c r="C3757" s="87"/>
      <c r="D3757" s="87"/>
      <c r="E3757" s="87"/>
      <c r="F3757" s="87"/>
      <c r="J3757" s="87"/>
      <c r="M3757" s="87"/>
      <c r="N3757" s="87"/>
      <c r="O3757" s="87"/>
    </row>
    <row r="3758" spans="3:15" x14ac:dyDescent="0.25">
      <c r="C3758" s="87"/>
      <c r="D3758" s="87"/>
      <c r="E3758" s="87"/>
      <c r="F3758" s="87"/>
      <c r="J3758" s="87"/>
      <c r="M3758" s="87"/>
      <c r="N3758" s="87"/>
      <c r="O3758" s="87"/>
    </row>
    <row r="3759" spans="3:15" x14ac:dyDescent="0.25">
      <c r="C3759" s="87"/>
      <c r="D3759" s="87"/>
      <c r="E3759" s="87"/>
      <c r="F3759" s="87"/>
      <c r="J3759" s="87"/>
      <c r="M3759" s="87"/>
      <c r="N3759" s="87"/>
      <c r="O3759" s="87"/>
    </row>
    <row r="3760" spans="3:15" x14ac:dyDescent="0.25">
      <c r="C3760" s="87"/>
      <c r="D3760" s="87"/>
      <c r="E3760" s="87"/>
      <c r="F3760" s="87"/>
      <c r="J3760" s="87"/>
      <c r="M3760" s="87"/>
      <c r="N3760" s="87"/>
      <c r="O3760" s="87"/>
    </row>
    <row r="3761" spans="3:15" x14ac:dyDescent="0.25">
      <c r="C3761" s="87"/>
      <c r="D3761" s="87"/>
      <c r="E3761" s="87"/>
      <c r="F3761" s="87"/>
      <c r="J3761" s="87"/>
      <c r="M3761" s="87"/>
      <c r="N3761" s="87"/>
      <c r="O3761" s="87"/>
    </row>
    <row r="3762" spans="3:15" x14ac:dyDescent="0.25">
      <c r="C3762" s="87"/>
      <c r="D3762" s="87"/>
      <c r="E3762" s="87"/>
      <c r="F3762" s="87"/>
      <c r="J3762" s="87"/>
      <c r="M3762" s="87"/>
      <c r="N3762" s="87"/>
      <c r="O3762" s="87"/>
    </row>
    <row r="3763" spans="3:15" x14ac:dyDescent="0.25">
      <c r="C3763" s="87"/>
      <c r="D3763" s="87"/>
      <c r="E3763" s="87"/>
      <c r="F3763" s="87"/>
      <c r="J3763" s="87"/>
      <c r="M3763" s="87"/>
      <c r="N3763" s="87"/>
      <c r="O3763" s="87"/>
    </row>
    <row r="3764" spans="3:15" x14ac:dyDescent="0.25">
      <c r="C3764" s="87"/>
      <c r="D3764" s="87"/>
      <c r="E3764" s="87"/>
      <c r="F3764" s="87"/>
      <c r="J3764" s="87"/>
      <c r="M3764" s="87"/>
      <c r="N3764" s="87"/>
      <c r="O3764" s="87"/>
    </row>
    <row r="3765" spans="3:15" x14ac:dyDescent="0.25">
      <c r="C3765" s="87"/>
      <c r="D3765" s="87"/>
      <c r="E3765" s="87"/>
      <c r="F3765" s="87"/>
      <c r="J3765" s="87"/>
      <c r="M3765" s="87"/>
      <c r="N3765" s="87"/>
      <c r="O3765" s="87"/>
    </row>
    <row r="3766" spans="3:15" x14ac:dyDescent="0.25">
      <c r="C3766" s="87"/>
      <c r="D3766" s="87"/>
      <c r="E3766" s="87"/>
      <c r="F3766" s="87"/>
      <c r="J3766" s="87"/>
      <c r="M3766" s="87"/>
      <c r="N3766" s="87"/>
      <c r="O3766" s="87"/>
    </row>
    <row r="3767" spans="3:15" x14ac:dyDescent="0.25">
      <c r="C3767" s="87"/>
      <c r="D3767" s="87"/>
      <c r="E3767" s="87"/>
      <c r="F3767" s="87"/>
      <c r="J3767" s="87"/>
      <c r="M3767" s="87"/>
      <c r="N3767" s="87"/>
      <c r="O3767" s="87"/>
    </row>
    <row r="3768" spans="3:15" x14ac:dyDescent="0.25">
      <c r="C3768" s="87"/>
      <c r="D3768" s="87"/>
      <c r="E3768" s="87"/>
      <c r="F3768" s="87"/>
      <c r="J3768" s="87"/>
      <c r="M3768" s="87"/>
      <c r="N3768" s="87"/>
      <c r="O3768" s="87"/>
    </row>
    <row r="3769" spans="3:15" x14ac:dyDescent="0.25">
      <c r="C3769" s="87"/>
      <c r="D3769" s="87"/>
      <c r="E3769" s="87"/>
      <c r="F3769" s="87"/>
      <c r="J3769" s="87"/>
      <c r="M3769" s="87"/>
      <c r="N3769" s="87"/>
      <c r="O3769" s="87"/>
    </row>
    <row r="3770" spans="3:15" x14ac:dyDescent="0.25">
      <c r="C3770" s="87"/>
      <c r="D3770" s="87"/>
      <c r="E3770" s="87"/>
      <c r="F3770" s="87"/>
      <c r="J3770" s="87"/>
      <c r="M3770" s="87"/>
      <c r="N3770" s="87"/>
      <c r="O3770" s="87"/>
    </row>
    <row r="3771" spans="3:15" x14ac:dyDescent="0.25">
      <c r="C3771" s="87"/>
      <c r="D3771" s="87"/>
      <c r="E3771" s="87"/>
      <c r="F3771" s="87"/>
      <c r="J3771" s="87"/>
      <c r="M3771" s="87"/>
      <c r="N3771" s="87"/>
      <c r="O3771" s="87"/>
    </row>
    <row r="3772" spans="3:15" x14ac:dyDescent="0.25">
      <c r="C3772" s="87"/>
      <c r="D3772" s="87"/>
      <c r="E3772" s="87"/>
      <c r="F3772" s="87"/>
      <c r="J3772" s="87"/>
      <c r="M3772" s="87"/>
      <c r="N3772" s="87"/>
      <c r="O3772" s="87"/>
    </row>
    <row r="3773" spans="3:15" x14ac:dyDescent="0.25">
      <c r="C3773" s="87"/>
      <c r="D3773" s="87"/>
      <c r="E3773" s="87"/>
      <c r="F3773" s="87"/>
      <c r="J3773" s="87"/>
      <c r="M3773" s="87"/>
      <c r="N3773" s="87"/>
      <c r="O3773" s="87"/>
    </row>
    <row r="3774" spans="3:15" x14ac:dyDescent="0.25">
      <c r="C3774" s="87"/>
      <c r="D3774" s="87"/>
      <c r="E3774" s="87"/>
      <c r="F3774" s="87"/>
      <c r="J3774" s="87"/>
      <c r="M3774" s="87"/>
      <c r="N3774" s="87"/>
      <c r="O3774" s="87"/>
    </row>
    <row r="3775" spans="3:15" x14ac:dyDescent="0.25">
      <c r="C3775" s="87"/>
      <c r="D3775" s="87"/>
      <c r="E3775" s="87"/>
      <c r="F3775" s="87"/>
      <c r="J3775" s="87"/>
      <c r="M3775" s="87"/>
      <c r="N3775" s="87"/>
      <c r="O3775" s="87"/>
    </row>
    <row r="3776" spans="3:15" x14ac:dyDescent="0.25">
      <c r="C3776" s="87"/>
      <c r="D3776" s="87"/>
      <c r="E3776" s="87"/>
      <c r="F3776" s="87"/>
      <c r="J3776" s="87"/>
      <c r="M3776" s="87"/>
      <c r="N3776" s="87"/>
      <c r="O3776" s="87"/>
    </row>
    <row r="3777" spans="3:15" x14ac:dyDescent="0.25">
      <c r="C3777" s="87"/>
      <c r="D3777" s="87"/>
      <c r="E3777" s="87"/>
      <c r="F3777" s="87"/>
      <c r="J3777" s="87"/>
      <c r="M3777" s="87"/>
      <c r="N3777" s="87"/>
      <c r="O3777" s="87"/>
    </row>
    <row r="3778" spans="3:15" x14ac:dyDescent="0.25">
      <c r="C3778" s="87"/>
      <c r="D3778" s="87"/>
      <c r="E3778" s="87"/>
      <c r="F3778" s="87"/>
      <c r="J3778" s="87"/>
      <c r="M3778" s="87"/>
      <c r="N3778" s="87"/>
      <c r="O3778" s="87"/>
    </row>
    <row r="3779" spans="3:15" x14ac:dyDescent="0.25">
      <c r="C3779" s="87"/>
      <c r="D3779" s="87"/>
      <c r="E3779" s="87"/>
      <c r="F3779" s="87"/>
      <c r="J3779" s="87"/>
      <c r="M3779" s="87"/>
      <c r="N3779" s="87"/>
      <c r="O3779" s="87"/>
    </row>
    <row r="3780" spans="3:15" x14ac:dyDescent="0.25">
      <c r="C3780" s="87"/>
      <c r="D3780" s="87"/>
      <c r="E3780" s="87"/>
      <c r="F3780" s="87"/>
      <c r="J3780" s="87"/>
      <c r="M3780" s="87"/>
      <c r="N3780" s="87"/>
      <c r="O3780" s="87"/>
    </row>
    <row r="3781" spans="3:15" x14ac:dyDescent="0.25">
      <c r="C3781" s="87"/>
      <c r="D3781" s="87"/>
      <c r="E3781" s="87"/>
      <c r="F3781" s="87"/>
      <c r="J3781" s="87"/>
      <c r="M3781" s="87"/>
      <c r="N3781" s="87"/>
      <c r="O3781" s="87"/>
    </row>
    <row r="3782" spans="3:15" x14ac:dyDescent="0.25">
      <c r="C3782" s="87"/>
      <c r="D3782" s="87"/>
      <c r="E3782" s="87"/>
      <c r="F3782" s="87"/>
      <c r="J3782" s="87"/>
      <c r="M3782" s="87"/>
      <c r="N3782" s="87"/>
      <c r="O3782" s="87"/>
    </row>
    <row r="3783" spans="3:15" x14ac:dyDescent="0.25">
      <c r="C3783" s="87"/>
      <c r="D3783" s="87"/>
      <c r="E3783" s="87"/>
      <c r="F3783" s="87"/>
      <c r="J3783" s="87"/>
      <c r="M3783" s="87"/>
      <c r="N3783" s="87"/>
      <c r="O3783" s="87"/>
    </row>
    <row r="3784" spans="3:15" x14ac:dyDescent="0.25">
      <c r="C3784" s="87"/>
      <c r="D3784" s="87"/>
      <c r="E3784" s="87"/>
      <c r="F3784" s="87"/>
      <c r="J3784" s="87"/>
      <c r="M3784" s="87"/>
      <c r="N3784" s="87"/>
      <c r="O3784" s="87"/>
    </row>
    <row r="3785" spans="3:15" x14ac:dyDescent="0.25">
      <c r="C3785" s="87"/>
      <c r="D3785" s="87"/>
      <c r="E3785" s="87"/>
      <c r="F3785" s="87"/>
      <c r="J3785" s="87"/>
      <c r="M3785" s="87"/>
      <c r="N3785" s="87"/>
      <c r="O3785" s="87"/>
    </row>
    <row r="3786" spans="3:15" x14ac:dyDescent="0.25">
      <c r="C3786" s="87"/>
      <c r="D3786" s="87"/>
      <c r="E3786" s="87"/>
      <c r="F3786" s="87"/>
      <c r="J3786" s="87"/>
      <c r="M3786" s="87"/>
      <c r="N3786" s="87"/>
      <c r="O3786" s="87"/>
    </row>
    <row r="3787" spans="3:15" x14ac:dyDescent="0.25">
      <c r="C3787" s="87"/>
      <c r="D3787" s="87"/>
      <c r="E3787" s="87"/>
      <c r="F3787" s="87"/>
      <c r="J3787" s="87"/>
      <c r="M3787" s="87"/>
      <c r="N3787" s="87"/>
      <c r="O3787" s="87"/>
    </row>
    <row r="3788" spans="3:15" x14ac:dyDescent="0.25">
      <c r="C3788" s="87"/>
      <c r="D3788" s="87"/>
      <c r="E3788" s="87"/>
      <c r="F3788" s="87"/>
      <c r="J3788" s="87"/>
      <c r="M3788" s="87"/>
      <c r="N3788" s="87"/>
      <c r="O3788" s="87"/>
    </row>
    <row r="3789" spans="3:15" x14ac:dyDescent="0.25">
      <c r="C3789" s="87"/>
      <c r="D3789" s="87"/>
      <c r="E3789" s="87"/>
      <c r="F3789" s="87"/>
      <c r="J3789" s="87"/>
      <c r="M3789" s="87"/>
      <c r="N3789" s="87"/>
      <c r="O3789" s="87"/>
    </row>
    <row r="3790" spans="3:15" x14ac:dyDescent="0.25">
      <c r="C3790" s="87"/>
      <c r="D3790" s="87"/>
      <c r="E3790" s="87"/>
      <c r="F3790" s="87"/>
      <c r="J3790" s="87"/>
      <c r="M3790" s="87"/>
      <c r="N3790" s="87"/>
      <c r="O3790" s="87"/>
    </row>
    <row r="3791" spans="3:15" x14ac:dyDescent="0.25">
      <c r="C3791" s="87"/>
      <c r="D3791" s="87"/>
      <c r="E3791" s="87"/>
      <c r="F3791" s="87"/>
      <c r="J3791" s="87"/>
      <c r="M3791" s="87"/>
      <c r="N3791" s="87"/>
      <c r="O3791" s="87"/>
    </row>
    <row r="3792" spans="3:15" x14ac:dyDescent="0.25">
      <c r="C3792" s="87"/>
      <c r="D3792" s="87"/>
      <c r="E3792" s="87"/>
      <c r="F3792" s="87"/>
      <c r="J3792" s="87"/>
      <c r="M3792" s="87"/>
      <c r="N3792" s="87"/>
      <c r="O3792" s="87"/>
    </row>
    <row r="3793" spans="3:15" x14ac:dyDescent="0.25">
      <c r="C3793" s="87"/>
      <c r="D3793" s="87"/>
      <c r="E3793" s="87"/>
      <c r="F3793" s="87"/>
      <c r="J3793" s="87"/>
      <c r="M3793" s="87"/>
      <c r="N3793" s="87"/>
      <c r="O3793" s="87"/>
    </row>
    <row r="3794" spans="3:15" x14ac:dyDescent="0.25">
      <c r="C3794" s="87"/>
      <c r="D3794" s="87"/>
      <c r="E3794" s="87"/>
      <c r="F3794" s="87"/>
      <c r="J3794" s="87"/>
      <c r="M3794" s="87"/>
      <c r="N3794" s="87"/>
      <c r="O3794" s="87"/>
    </row>
    <row r="3795" spans="3:15" x14ac:dyDescent="0.25">
      <c r="C3795" s="87"/>
      <c r="D3795" s="87"/>
      <c r="E3795" s="87"/>
      <c r="F3795" s="87"/>
      <c r="J3795" s="87"/>
      <c r="M3795" s="87"/>
      <c r="N3795" s="87"/>
      <c r="O3795" s="87"/>
    </row>
    <row r="3796" spans="3:15" x14ac:dyDescent="0.25">
      <c r="C3796" s="87"/>
      <c r="D3796" s="87"/>
      <c r="E3796" s="87"/>
      <c r="F3796" s="87"/>
      <c r="J3796" s="87"/>
      <c r="M3796" s="87"/>
      <c r="N3796" s="87"/>
      <c r="O3796" s="87"/>
    </row>
    <row r="3797" spans="3:15" x14ac:dyDescent="0.25">
      <c r="C3797" s="87"/>
      <c r="D3797" s="87"/>
      <c r="E3797" s="87"/>
      <c r="F3797" s="87"/>
      <c r="J3797" s="87"/>
      <c r="M3797" s="87"/>
      <c r="N3797" s="87"/>
      <c r="O3797" s="87"/>
    </row>
    <row r="3798" spans="3:15" x14ac:dyDescent="0.25">
      <c r="C3798" s="87"/>
      <c r="D3798" s="87"/>
      <c r="E3798" s="87"/>
      <c r="F3798" s="87"/>
      <c r="J3798" s="87"/>
      <c r="M3798" s="87"/>
      <c r="N3798" s="87"/>
      <c r="O3798" s="87"/>
    </row>
    <row r="3799" spans="3:15" x14ac:dyDescent="0.25">
      <c r="C3799" s="87"/>
      <c r="D3799" s="87"/>
      <c r="E3799" s="87"/>
      <c r="F3799" s="87"/>
      <c r="J3799" s="87"/>
      <c r="M3799" s="87"/>
      <c r="N3799" s="87"/>
      <c r="O3799" s="87"/>
    </row>
    <row r="3800" spans="3:15" x14ac:dyDescent="0.25">
      <c r="C3800" s="87"/>
      <c r="D3800" s="87"/>
      <c r="E3800" s="87"/>
      <c r="F3800" s="87"/>
      <c r="J3800" s="87"/>
      <c r="M3800" s="87"/>
      <c r="N3800" s="87"/>
      <c r="O3800" s="87"/>
    </row>
    <row r="3801" spans="3:15" x14ac:dyDescent="0.25">
      <c r="C3801" s="87"/>
      <c r="D3801" s="87"/>
      <c r="E3801" s="87"/>
      <c r="F3801" s="87"/>
      <c r="J3801" s="87"/>
      <c r="M3801" s="87"/>
      <c r="N3801" s="87"/>
      <c r="O3801" s="87"/>
    </row>
    <row r="3802" spans="3:15" x14ac:dyDescent="0.25">
      <c r="C3802" s="87"/>
      <c r="D3802" s="87"/>
      <c r="E3802" s="87"/>
      <c r="F3802" s="87"/>
      <c r="J3802" s="87"/>
      <c r="M3802" s="87"/>
      <c r="N3802" s="87"/>
      <c r="O3802" s="87"/>
    </row>
    <row r="3803" spans="3:15" x14ac:dyDescent="0.25">
      <c r="C3803" s="87"/>
      <c r="D3803" s="87"/>
      <c r="E3803" s="87"/>
      <c r="F3803" s="87"/>
      <c r="J3803" s="87"/>
      <c r="M3803" s="87"/>
      <c r="N3803" s="87"/>
      <c r="O3803" s="87"/>
    </row>
    <row r="3804" spans="3:15" x14ac:dyDescent="0.25">
      <c r="C3804" s="87"/>
      <c r="D3804" s="87"/>
      <c r="E3804" s="87"/>
      <c r="F3804" s="87"/>
      <c r="J3804" s="87"/>
      <c r="M3804" s="87"/>
      <c r="N3804" s="87"/>
      <c r="O3804" s="87"/>
    </row>
    <row r="3805" spans="3:15" x14ac:dyDescent="0.25">
      <c r="C3805" s="87"/>
      <c r="D3805" s="87"/>
      <c r="E3805" s="87"/>
      <c r="F3805" s="87"/>
      <c r="J3805" s="87"/>
      <c r="M3805" s="87"/>
      <c r="N3805" s="87"/>
      <c r="O3805" s="87"/>
    </row>
    <row r="3806" spans="3:15" x14ac:dyDescent="0.25">
      <c r="C3806" s="87"/>
      <c r="D3806" s="87"/>
      <c r="E3806" s="87"/>
      <c r="F3806" s="87"/>
      <c r="J3806" s="87"/>
      <c r="M3806" s="87"/>
      <c r="N3806" s="87"/>
      <c r="O3806" s="87"/>
    </row>
    <row r="3807" spans="3:15" x14ac:dyDescent="0.25">
      <c r="C3807" s="87"/>
      <c r="D3807" s="87"/>
      <c r="E3807" s="87"/>
      <c r="F3807" s="87"/>
      <c r="J3807" s="87"/>
      <c r="M3807" s="87"/>
      <c r="N3807" s="87"/>
      <c r="O3807" s="87"/>
    </row>
    <row r="3808" spans="3:15" x14ac:dyDescent="0.25">
      <c r="C3808" s="87"/>
      <c r="D3808" s="87"/>
      <c r="E3808" s="87"/>
      <c r="F3808" s="87"/>
      <c r="J3808" s="87"/>
      <c r="M3808" s="87"/>
      <c r="N3808" s="87"/>
      <c r="O3808" s="87"/>
    </row>
    <row r="3809" spans="3:15" x14ac:dyDescent="0.25">
      <c r="C3809" s="87"/>
      <c r="D3809" s="87"/>
      <c r="E3809" s="87"/>
      <c r="F3809" s="87"/>
      <c r="J3809" s="87"/>
      <c r="M3809" s="87"/>
      <c r="N3809" s="87"/>
      <c r="O3809" s="87"/>
    </row>
    <row r="3810" spans="3:15" x14ac:dyDescent="0.25">
      <c r="C3810" s="87"/>
      <c r="D3810" s="87"/>
      <c r="E3810" s="87"/>
      <c r="F3810" s="87"/>
      <c r="J3810" s="87"/>
      <c r="M3810" s="87"/>
      <c r="N3810" s="87"/>
      <c r="O3810" s="87"/>
    </row>
    <row r="3811" spans="3:15" x14ac:dyDescent="0.25">
      <c r="C3811" s="87"/>
      <c r="D3811" s="87"/>
      <c r="E3811" s="87"/>
      <c r="F3811" s="87"/>
      <c r="J3811" s="87"/>
      <c r="M3811" s="87"/>
      <c r="N3811" s="87"/>
      <c r="O3811" s="87"/>
    </row>
    <row r="3812" spans="3:15" x14ac:dyDescent="0.25">
      <c r="C3812" s="87"/>
      <c r="D3812" s="87"/>
      <c r="E3812" s="87"/>
      <c r="F3812" s="87"/>
      <c r="J3812" s="87"/>
      <c r="M3812" s="87"/>
      <c r="N3812" s="87"/>
      <c r="O3812" s="87"/>
    </row>
    <row r="3813" spans="3:15" x14ac:dyDescent="0.25">
      <c r="C3813" s="87"/>
      <c r="D3813" s="87"/>
      <c r="E3813" s="87"/>
      <c r="F3813" s="87"/>
      <c r="J3813" s="87"/>
      <c r="M3813" s="87"/>
      <c r="N3813" s="87"/>
      <c r="O3813" s="87"/>
    </row>
    <row r="3814" spans="3:15" x14ac:dyDescent="0.25">
      <c r="C3814" s="87"/>
      <c r="D3814" s="87"/>
      <c r="E3814" s="87"/>
      <c r="F3814" s="87"/>
      <c r="J3814" s="87"/>
      <c r="M3814" s="87"/>
      <c r="N3814" s="87"/>
      <c r="O3814" s="87"/>
    </row>
    <row r="3815" spans="3:15" x14ac:dyDescent="0.25">
      <c r="C3815" s="87"/>
      <c r="D3815" s="87"/>
      <c r="E3815" s="87"/>
      <c r="F3815" s="87"/>
      <c r="J3815" s="87"/>
      <c r="M3815" s="87"/>
      <c r="N3815" s="87"/>
      <c r="O3815" s="87"/>
    </row>
    <row r="3816" spans="3:15" x14ac:dyDescent="0.25">
      <c r="C3816" s="87"/>
      <c r="D3816" s="87"/>
      <c r="E3816" s="87"/>
      <c r="F3816" s="87"/>
      <c r="J3816" s="87"/>
      <c r="M3816" s="87"/>
      <c r="N3816" s="87"/>
      <c r="O3816" s="87"/>
    </row>
    <row r="3817" spans="3:15" x14ac:dyDescent="0.25">
      <c r="C3817" s="87"/>
      <c r="D3817" s="87"/>
      <c r="E3817" s="87"/>
      <c r="F3817" s="87"/>
      <c r="J3817" s="87"/>
      <c r="M3817" s="87"/>
      <c r="N3817" s="87"/>
      <c r="O3817" s="87"/>
    </row>
    <row r="3818" spans="3:15" x14ac:dyDescent="0.25">
      <c r="C3818" s="87"/>
      <c r="D3818" s="87"/>
      <c r="E3818" s="87"/>
      <c r="F3818" s="87"/>
      <c r="J3818" s="87"/>
      <c r="M3818" s="87"/>
      <c r="N3818" s="87"/>
      <c r="O3818" s="87"/>
    </row>
    <row r="3819" spans="3:15" x14ac:dyDescent="0.25">
      <c r="C3819" s="87"/>
      <c r="D3819" s="87"/>
      <c r="E3819" s="87"/>
      <c r="F3819" s="87"/>
      <c r="J3819" s="87"/>
      <c r="M3819" s="87"/>
      <c r="N3819" s="87"/>
      <c r="O3819" s="87"/>
    </row>
    <row r="3820" spans="3:15" x14ac:dyDescent="0.25">
      <c r="C3820" s="87"/>
      <c r="D3820" s="87"/>
      <c r="E3820" s="87"/>
      <c r="F3820" s="87"/>
      <c r="J3820" s="87"/>
      <c r="M3820" s="87"/>
      <c r="N3820" s="87"/>
      <c r="O3820" s="87"/>
    </row>
    <row r="3821" spans="3:15" x14ac:dyDescent="0.25">
      <c r="C3821" s="87"/>
      <c r="D3821" s="87"/>
      <c r="E3821" s="87"/>
      <c r="F3821" s="87"/>
      <c r="J3821" s="87"/>
      <c r="M3821" s="87"/>
      <c r="N3821" s="87"/>
      <c r="O3821" s="87"/>
    </row>
    <row r="3822" spans="3:15" x14ac:dyDescent="0.25">
      <c r="C3822" s="87"/>
      <c r="D3822" s="87"/>
      <c r="E3822" s="87"/>
      <c r="F3822" s="87"/>
      <c r="J3822" s="87"/>
      <c r="M3822" s="87"/>
      <c r="N3822" s="87"/>
      <c r="O3822" s="87"/>
    </row>
    <row r="3823" spans="3:15" x14ac:dyDescent="0.25">
      <c r="C3823" s="87"/>
      <c r="D3823" s="87"/>
      <c r="E3823" s="87"/>
      <c r="F3823" s="87"/>
      <c r="J3823" s="87"/>
      <c r="M3823" s="87"/>
      <c r="N3823" s="87"/>
      <c r="O3823" s="87"/>
    </row>
    <row r="3824" spans="3:15" x14ac:dyDescent="0.25">
      <c r="C3824" s="87"/>
      <c r="D3824" s="87"/>
      <c r="E3824" s="87"/>
      <c r="F3824" s="87"/>
      <c r="J3824" s="87"/>
      <c r="M3824" s="87"/>
      <c r="N3824" s="87"/>
      <c r="O3824" s="87"/>
    </row>
    <row r="3825" spans="3:15" x14ac:dyDescent="0.25">
      <c r="C3825" s="87"/>
      <c r="D3825" s="87"/>
      <c r="E3825" s="87"/>
      <c r="F3825" s="87"/>
      <c r="J3825" s="87"/>
      <c r="M3825" s="87"/>
      <c r="N3825" s="87"/>
      <c r="O3825" s="87"/>
    </row>
    <row r="3826" spans="3:15" x14ac:dyDescent="0.25">
      <c r="C3826" s="87"/>
      <c r="D3826" s="87"/>
      <c r="E3826" s="87"/>
      <c r="F3826" s="87"/>
      <c r="J3826" s="87"/>
      <c r="M3826" s="87"/>
      <c r="N3826" s="87"/>
      <c r="O3826" s="87"/>
    </row>
    <row r="3827" spans="3:15" x14ac:dyDescent="0.25">
      <c r="C3827" s="87"/>
      <c r="D3827" s="87"/>
      <c r="E3827" s="87"/>
      <c r="F3827" s="87"/>
      <c r="J3827" s="87"/>
      <c r="M3827" s="87"/>
      <c r="N3827" s="87"/>
      <c r="O3827" s="87"/>
    </row>
    <row r="3828" spans="3:15" x14ac:dyDescent="0.25">
      <c r="C3828" s="87"/>
      <c r="D3828" s="87"/>
      <c r="E3828" s="87"/>
      <c r="F3828" s="87"/>
      <c r="J3828" s="87"/>
      <c r="M3828" s="87"/>
      <c r="N3828" s="87"/>
      <c r="O3828" s="87"/>
    </row>
    <row r="3829" spans="3:15" x14ac:dyDescent="0.25">
      <c r="C3829" s="87"/>
      <c r="D3829" s="87"/>
      <c r="E3829" s="87"/>
      <c r="F3829" s="87"/>
      <c r="J3829" s="87"/>
      <c r="M3829" s="87"/>
      <c r="N3829" s="87"/>
      <c r="O3829" s="87"/>
    </row>
    <row r="3830" spans="3:15" x14ac:dyDescent="0.25">
      <c r="C3830" s="87"/>
      <c r="D3830" s="87"/>
      <c r="E3830" s="87"/>
      <c r="F3830" s="87"/>
      <c r="J3830" s="87"/>
      <c r="M3830" s="87"/>
      <c r="N3830" s="87"/>
      <c r="O3830" s="87"/>
    </row>
    <row r="3831" spans="3:15" x14ac:dyDescent="0.25">
      <c r="C3831" s="87"/>
      <c r="D3831" s="87"/>
      <c r="E3831" s="87"/>
      <c r="F3831" s="87"/>
      <c r="J3831" s="87"/>
      <c r="M3831" s="87"/>
      <c r="N3831" s="87"/>
      <c r="O3831" s="87"/>
    </row>
    <row r="3832" spans="3:15" x14ac:dyDescent="0.25">
      <c r="C3832" s="87"/>
      <c r="D3832" s="87"/>
      <c r="E3832" s="87"/>
      <c r="F3832" s="87"/>
      <c r="J3832" s="87"/>
      <c r="M3832" s="87"/>
      <c r="N3832" s="87"/>
      <c r="O3832" s="87"/>
    </row>
    <row r="3833" spans="3:15" x14ac:dyDescent="0.25">
      <c r="C3833" s="87"/>
      <c r="D3833" s="87"/>
      <c r="E3833" s="87"/>
      <c r="F3833" s="87"/>
      <c r="J3833" s="87"/>
      <c r="M3833" s="87"/>
      <c r="N3833" s="87"/>
      <c r="O3833" s="87"/>
    </row>
    <row r="3834" spans="3:15" x14ac:dyDescent="0.25">
      <c r="C3834" s="87"/>
      <c r="D3834" s="87"/>
      <c r="E3834" s="87"/>
      <c r="F3834" s="87"/>
      <c r="J3834" s="87"/>
      <c r="M3834" s="87"/>
      <c r="N3834" s="87"/>
      <c r="O3834" s="87"/>
    </row>
    <row r="3835" spans="3:15" x14ac:dyDescent="0.25">
      <c r="C3835" s="87"/>
      <c r="D3835" s="87"/>
      <c r="E3835" s="87"/>
      <c r="F3835" s="87"/>
      <c r="J3835" s="87"/>
      <c r="M3835" s="87"/>
      <c r="N3835" s="87"/>
      <c r="O3835" s="87"/>
    </row>
    <row r="3836" spans="3:15" x14ac:dyDescent="0.25">
      <c r="C3836" s="87"/>
      <c r="D3836" s="87"/>
      <c r="E3836" s="87"/>
      <c r="F3836" s="87"/>
      <c r="J3836" s="87"/>
      <c r="M3836" s="87"/>
      <c r="N3836" s="87"/>
      <c r="O3836" s="87"/>
    </row>
    <row r="3837" spans="3:15" x14ac:dyDescent="0.25">
      <c r="C3837" s="87"/>
      <c r="D3837" s="87"/>
      <c r="E3837" s="87"/>
      <c r="F3837" s="87"/>
      <c r="J3837" s="87"/>
      <c r="M3837" s="87"/>
      <c r="N3837" s="87"/>
      <c r="O3837" s="87"/>
    </row>
    <row r="3838" spans="3:15" x14ac:dyDescent="0.25">
      <c r="C3838" s="87"/>
      <c r="D3838" s="87"/>
      <c r="E3838" s="87"/>
      <c r="F3838" s="87"/>
      <c r="J3838" s="87"/>
      <c r="M3838" s="87"/>
      <c r="N3838" s="87"/>
      <c r="O3838" s="87"/>
    </row>
    <row r="3839" spans="3:15" x14ac:dyDescent="0.25">
      <c r="C3839" s="87"/>
      <c r="D3839" s="87"/>
      <c r="E3839" s="87"/>
      <c r="F3839" s="87"/>
      <c r="J3839" s="87"/>
      <c r="M3839" s="87"/>
      <c r="N3839" s="87"/>
      <c r="O3839" s="87"/>
    </row>
    <row r="3840" spans="3:15" x14ac:dyDescent="0.25">
      <c r="C3840" s="87"/>
      <c r="D3840" s="87"/>
      <c r="E3840" s="87"/>
      <c r="F3840" s="87"/>
      <c r="J3840" s="87"/>
      <c r="M3840" s="87"/>
      <c r="N3840" s="87"/>
      <c r="O3840" s="87"/>
    </row>
    <row r="3841" spans="3:15" x14ac:dyDescent="0.25">
      <c r="C3841" s="87"/>
      <c r="D3841" s="87"/>
      <c r="E3841" s="87"/>
      <c r="F3841" s="87"/>
      <c r="J3841" s="87"/>
      <c r="M3841" s="87"/>
      <c r="N3841" s="87"/>
      <c r="O3841" s="87"/>
    </row>
    <row r="3842" spans="3:15" x14ac:dyDescent="0.25">
      <c r="C3842" s="87"/>
      <c r="D3842" s="87"/>
      <c r="E3842" s="87"/>
      <c r="F3842" s="87"/>
      <c r="J3842" s="87"/>
      <c r="M3842" s="87"/>
      <c r="N3842" s="87"/>
      <c r="O3842" s="87"/>
    </row>
    <row r="3843" spans="3:15" x14ac:dyDescent="0.25">
      <c r="C3843" s="87"/>
      <c r="D3843" s="87"/>
      <c r="E3843" s="87"/>
      <c r="F3843" s="87"/>
      <c r="J3843" s="87"/>
      <c r="M3843" s="87"/>
      <c r="N3843" s="87"/>
      <c r="O3843" s="87"/>
    </row>
    <row r="3844" spans="3:15" x14ac:dyDescent="0.25">
      <c r="C3844" s="87"/>
      <c r="D3844" s="87"/>
      <c r="E3844" s="87"/>
      <c r="F3844" s="87"/>
      <c r="J3844" s="87"/>
      <c r="M3844" s="87"/>
      <c r="N3844" s="87"/>
      <c r="O3844" s="87"/>
    </row>
    <row r="3845" spans="3:15" x14ac:dyDescent="0.25">
      <c r="C3845" s="87"/>
      <c r="D3845" s="87"/>
      <c r="E3845" s="87"/>
      <c r="F3845" s="87"/>
      <c r="J3845" s="87"/>
      <c r="M3845" s="87"/>
      <c r="N3845" s="87"/>
      <c r="O3845" s="87"/>
    </row>
    <row r="3846" spans="3:15" x14ac:dyDescent="0.25">
      <c r="C3846" s="87"/>
      <c r="D3846" s="87"/>
      <c r="E3846" s="87"/>
      <c r="F3846" s="87"/>
      <c r="J3846" s="87"/>
      <c r="M3846" s="87"/>
      <c r="N3846" s="87"/>
      <c r="O3846" s="87"/>
    </row>
    <row r="3847" spans="3:15" x14ac:dyDescent="0.25">
      <c r="C3847" s="87"/>
      <c r="D3847" s="87"/>
      <c r="E3847" s="87"/>
      <c r="F3847" s="87"/>
      <c r="J3847" s="87"/>
      <c r="M3847" s="87"/>
      <c r="N3847" s="87"/>
      <c r="O3847" s="87"/>
    </row>
    <row r="3848" spans="3:15" x14ac:dyDescent="0.25">
      <c r="C3848" s="87"/>
      <c r="D3848" s="87"/>
      <c r="E3848" s="87"/>
      <c r="F3848" s="87"/>
      <c r="J3848" s="87"/>
      <c r="M3848" s="87"/>
      <c r="N3848" s="87"/>
      <c r="O3848" s="87"/>
    </row>
    <row r="3849" spans="3:15" x14ac:dyDescent="0.25">
      <c r="C3849" s="87"/>
      <c r="D3849" s="87"/>
      <c r="E3849" s="87"/>
      <c r="F3849" s="87"/>
      <c r="J3849" s="87"/>
      <c r="M3849" s="87"/>
      <c r="N3849" s="87"/>
      <c r="O3849" s="87"/>
    </row>
    <row r="3850" spans="3:15" x14ac:dyDescent="0.25">
      <c r="C3850" s="87"/>
      <c r="D3850" s="87"/>
      <c r="E3850" s="87"/>
      <c r="F3850" s="87"/>
      <c r="J3850" s="87"/>
      <c r="M3850" s="87"/>
      <c r="N3850" s="87"/>
      <c r="O3850" s="87"/>
    </row>
    <row r="3851" spans="3:15" x14ac:dyDescent="0.25">
      <c r="C3851" s="87"/>
      <c r="D3851" s="87"/>
      <c r="E3851" s="87"/>
      <c r="F3851" s="87"/>
      <c r="J3851" s="87"/>
      <c r="M3851" s="87"/>
      <c r="N3851" s="87"/>
      <c r="O3851" s="87"/>
    </row>
    <row r="3852" spans="3:15" x14ac:dyDescent="0.25">
      <c r="C3852" s="87"/>
      <c r="D3852" s="87"/>
      <c r="E3852" s="87"/>
      <c r="F3852" s="87"/>
      <c r="J3852" s="87"/>
      <c r="M3852" s="87"/>
      <c r="N3852" s="87"/>
      <c r="O3852" s="87"/>
    </row>
    <row r="3853" spans="3:15" x14ac:dyDescent="0.25">
      <c r="C3853" s="87"/>
      <c r="D3853" s="87"/>
      <c r="E3853" s="87"/>
      <c r="F3853" s="87"/>
      <c r="J3853" s="87"/>
      <c r="M3853" s="87"/>
      <c r="N3853" s="87"/>
      <c r="O3853" s="87"/>
    </row>
    <row r="3854" spans="3:15" x14ac:dyDescent="0.25">
      <c r="C3854" s="87"/>
      <c r="D3854" s="87"/>
      <c r="E3854" s="87"/>
      <c r="F3854" s="87"/>
      <c r="J3854" s="87"/>
      <c r="M3854" s="87"/>
      <c r="N3854" s="87"/>
      <c r="O3854" s="87"/>
    </row>
    <row r="3855" spans="3:15" x14ac:dyDescent="0.25">
      <c r="C3855" s="87"/>
      <c r="D3855" s="87"/>
      <c r="E3855" s="87"/>
      <c r="F3855" s="87"/>
      <c r="J3855" s="87"/>
      <c r="M3855" s="87"/>
      <c r="N3855" s="87"/>
      <c r="O3855" s="87"/>
    </row>
    <row r="3856" spans="3:15" x14ac:dyDescent="0.25">
      <c r="C3856" s="87"/>
      <c r="D3856" s="87"/>
      <c r="E3856" s="87"/>
      <c r="F3856" s="87"/>
      <c r="J3856" s="87"/>
      <c r="M3856" s="87"/>
      <c r="N3856" s="87"/>
      <c r="O3856" s="87"/>
    </row>
    <row r="3857" spans="3:15" x14ac:dyDescent="0.25">
      <c r="C3857" s="87"/>
      <c r="D3857" s="87"/>
      <c r="E3857" s="87"/>
      <c r="F3857" s="87"/>
      <c r="J3857" s="87"/>
      <c r="M3857" s="87"/>
      <c r="N3857" s="87"/>
      <c r="O3857" s="87"/>
    </row>
    <row r="3858" spans="3:15" x14ac:dyDescent="0.25">
      <c r="C3858" s="87"/>
      <c r="D3858" s="87"/>
      <c r="E3858" s="87"/>
      <c r="F3858" s="87"/>
      <c r="J3858" s="87"/>
      <c r="M3858" s="87"/>
      <c r="N3858" s="87"/>
      <c r="O3858" s="87"/>
    </row>
    <row r="3859" spans="3:15" x14ac:dyDescent="0.25">
      <c r="C3859" s="87"/>
      <c r="D3859" s="87"/>
      <c r="E3859" s="87"/>
      <c r="F3859" s="87"/>
      <c r="J3859" s="87"/>
      <c r="M3859" s="87"/>
      <c r="N3859" s="87"/>
      <c r="O3859" s="87"/>
    </row>
    <row r="3860" spans="3:15" x14ac:dyDescent="0.25">
      <c r="C3860" s="87"/>
      <c r="D3860" s="87"/>
      <c r="E3860" s="87"/>
      <c r="F3860" s="87"/>
      <c r="J3860" s="87"/>
      <c r="M3860" s="87"/>
      <c r="N3860" s="87"/>
      <c r="O3860" s="87"/>
    </row>
    <row r="3861" spans="3:15" x14ac:dyDescent="0.25">
      <c r="C3861" s="87"/>
      <c r="D3861" s="87"/>
      <c r="E3861" s="87"/>
      <c r="F3861" s="87"/>
      <c r="J3861" s="87"/>
      <c r="M3861" s="87"/>
      <c r="N3861" s="87"/>
      <c r="O3861" s="87"/>
    </row>
    <row r="3862" spans="3:15" x14ac:dyDescent="0.25">
      <c r="C3862" s="87"/>
      <c r="D3862" s="87"/>
      <c r="E3862" s="87"/>
      <c r="F3862" s="87"/>
      <c r="J3862" s="87"/>
      <c r="M3862" s="87"/>
      <c r="N3862" s="87"/>
      <c r="O3862" s="87"/>
    </row>
    <row r="3863" spans="3:15" x14ac:dyDescent="0.25">
      <c r="C3863" s="87"/>
      <c r="D3863" s="87"/>
      <c r="E3863" s="87"/>
      <c r="F3863" s="87"/>
      <c r="J3863" s="87"/>
      <c r="M3863" s="87"/>
      <c r="N3863" s="87"/>
      <c r="O3863" s="87"/>
    </row>
    <row r="3864" spans="3:15" x14ac:dyDescent="0.25">
      <c r="C3864" s="87"/>
      <c r="D3864" s="87"/>
      <c r="E3864" s="87"/>
      <c r="F3864" s="87"/>
      <c r="J3864" s="87"/>
      <c r="M3864" s="87"/>
      <c r="N3864" s="87"/>
      <c r="O3864" s="87"/>
    </row>
    <row r="3865" spans="3:15" x14ac:dyDescent="0.25">
      <c r="C3865" s="87"/>
      <c r="D3865" s="87"/>
      <c r="E3865" s="87"/>
      <c r="F3865" s="87"/>
      <c r="J3865" s="87"/>
      <c r="M3865" s="87"/>
      <c r="N3865" s="87"/>
      <c r="O3865" s="87"/>
    </row>
    <row r="3866" spans="3:15" x14ac:dyDescent="0.25">
      <c r="C3866" s="87"/>
      <c r="D3866" s="87"/>
      <c r="E3866" s="87"/>
      <c r="F3866" s="87"/>
      <c r="J3866" s="87"/>
      <c r="M3866" s="87"/>
      <c r="N3866" s="87"/>
      <c r="O3866" s="87"/>
    </row>
    <row r="3867" spans="3:15" x14ac:dyDescent="0.25">
      <c r="C3867" s="87"/>
      <c r="D3867" s="87"/>
      <c r="E3867" s="87"/>
      <c r="F3867" s="87"/>
      <c r="J3867" s="87"/>
      <c r="M3867" s="87"/>
      <c r="N3867" s="87"/>
      <c r="O3867" s="87"/>
    </row>
    <row r="3868" spans="3:15" x14ac:dyDescent="0.25">
      <c r="C3868" s="87"/>
      <c r="D3868" s="87"/>
      <c r="E3868" s="87"/>
      <c r="F3868" s="87"/>
      <c r="J3868" s="87"/>
      <c r="M3868" s="87"/>
      <c r="N3868" s="87"/>
      <c r="O3868" s="87"/>
    </row>
    <row r="3869" spans="3:15" x14ac:dyDescent="0.25">
      <c r="C3869" s="87"/>
      <c r="D3869" s="87"/>
      <c r="E3869" s="87"/>
      <c r="F3869" s="87"/>
      <c r="J3869" s="87"/>
      <c r="M3869" s="87"/>
      <c r="N3869" s="87"/>
      <c r="O3869" s="87"/>
    </row>
    <row r="3870" spans="3:15" x14ac:dyDescent="0.25">
      <c r="C3870" s="87"/>
      <c r="D3870" s="87"/>
      <c r="E3870" s="87"/>
      <c r="F3870" s="87"/>
      <c r="J3870" s="87"/>
      <c r="M3870" s="87"/>
      <c r="N3870" s="87"/>
      <c r="O3870" s="87"/>
    </row>
    <row r="3871" spans="3:15" x14ac:dyDescent="0.25">
      <c r="C3871" s="87"/>
      <c r="D3871" s="87"/>
      <c r="E3871" s="87"/>
      <c r="F3871" s="87"/>
      <c r="J3871" s="87"/>
      <c r="M3871" s="87"/>
      <c r="N3871" s="87"/>
      <c r="O3871" s="87"/>
    </row>
    <row r="3872" spans="3:15" x14ac:dyDescent="0.25">
      <c r="C3872" s="87"/>
      <c r="D3872" s="87"/>
      <c r="E3872" s="87"/>
      <c r="F3872" s="87"/>
      <c r="J3872" s="87"/>
      <c r="M3872" s="87"/>
      <c r="N3872" s="87"/>
      <c r="O3872" s="87"/>
    </row>
    <row r="3873" spans="3:15" x14ac:dyDescent="0.25">
      <c r="C3873" s="87"/>
      <c r="D3873" s="87"/>
      <c r="E3873" s="87"/>
      <c r="F3873" s="87"/>
      <c r="J3873" s="87"/>
      <c r="M3873" s="87"/>
      <c r="N3873" s="87"/>
      <c r="O3873" s="87"/>
    </row>
    <row r="3874" spans="3:15" x14ac:dyDescent="0.25">
      <c r="C3874" s="87"/>
      <c r="D3874" s="87"/>
      <c r="E3874" s="87"/>
      <c r="F3874" s="87"/>
      <c r="J3874" s="87"/>
      <c r="M3874" s="87"/>
      <c r="N3874" s="87"/>
      <c r="O3874" s="87"/>
    </row>
    <row r="3875" spans="3:15" x14ac:dyDescent="0.25">
      <c r="C3875" s="87"/>
      <c r="D3875" s="87"/>
      <c r="E3875" s="87"/>
      <c r="F3875" s="87"/>
      <c r="J3875" s="87"/>
      <c r="M3875" s="87"/>
      <c r="N3875" s="87"/>
      <c r="O3875" s="87"/>
    </row>
    <row r="3876" spans="3:15" x14ac:dyDescent="0.25">
      <c r="C3876" s="87"/>
      <c r="D3876" s="87"/>
      <c r="E3876" s="87"/>
      <c r="F3876" s="87"/>
      <c r="J3876" s="87"/>
      <c r="M3876" s="87"/>
      <c r="N3876" s="87"/>
      <c r="O3876" s="87"/>
    </row>
    <row r="3877" spans="3:15" x14ac:dyDescent="0.25">
      <c r="C3877" s="87"/>
      <c r="D3877" s="87"/>
      <c r="E3877" s="87"/>
      <c r="F3877" s="87"/>
      <c r="J3877" s="87"/>
      <c r="M3877" s="87"/>
      <c r="N3877" s="87"/>
      <c r="O3877" s="87"/>
    </row>
    <row r="3878" spans="3:15" x14ac:dyDescent="0.25">
      <c r="C3878" s="87"/>
      <c r="D3878" s="87"/>
      <c r="E3878" s="87"/>
      <c r="F3878" s="87"/>
      <c r="J3878" s="87"/>
      <c r="M3878" s="87"/>
      <c r="N3878" s="87"/>
      <c r="O3878" s="87"/>
    </row>
    <row r="3879" spans="3:15" x14ac:dyDescent="0.25">
      <c r="C3879" s="87"/>
      <c r="D3879" s="87"/>
      <c r="E3879" s="87"/>
      <c r="F3879" s="87"/>
      <c r="J3879" s="87"/>
      <c r="M3879" s="87"/>
      <c r="N3879" s="87"/>
      <c r="O3879" s="87"/>
    </row>
    <row r="3880" spans="3:15" x14ac:dyDescent="0.25">
      <c r="C3880" s="87"/>
      <c r="D3880" s="87"/>
      <c r="E3880" s="87"/>
      <c r="F3880" s="87"/>
      <c r="J3880" s="87"/>
      <c r="M3880" s="87"/>
      <c r="N3880" s="87"/>
      <c r="O3880" s="87"/>
    </row>
    <row r="3881" spans="3:15" x14ac:dyDescent="0.25">
      <c r="C3881" s="87"/>
      <c r="D3881" s="87"/>
      <c r="E3881" s="87"/>
      <c r="F3881" s="87"/>
      <c r="J3881" s="87"/>
      <c r="M3881" s="87"/>
      <c r="N3881" s="87"/>
      <c r="O3881" s="87"/>
    </row>
    <row r="3882" spans="3:15" x14ac:dyDescent="0.25">
      <c r="C3882" s="87"/>
      <c r="D3882" s="87"/>
      <c r="E3882" s="87"/>
      <c r="F3882" s="87"/>
      <c r="J3882" s="87"/>
      <c r="M3882" s="87"/>
      <c r="N3882" s="87"/>
      <c r="O3882" s="87"/>
    </row>
    <row r="3883" spans="3:15" x14ac:dyDescent="0.25">
      <c r="C3883" s="87"/>
      <c r="D3883" s="87"/>
      <c r="E3883" s="87"/>
      <c r="F3883" s="87"/>
      <c r="J3883" s="87"/>
      <c r="M3883" s="87"/>
      <c r="N3883" s="87"/>
      <c r="O3883" s="87"/>
    </row>
    <row r="3884" spans="3:15" x14ac:dyDescent="0.25">
      <c r="C3884" s="87"/>
      <c r="D3884" s="87"/>
      <c r="E3884" s="87"/>
      <c r="F3884" s="87"/>
      <c r="J3884" s="87"/>
      <c r="M3884" s="87"/>
      <c r="N3884" s="87"/>
      <c r="O3884" s="87"/>
    </row>
    <row r="3885" spans="3:15" x14ac:dyDescent="0.25">
      <c r="C3885" s="87"/>
      <c r="D3885" s="87"/>
      <c r="E3885" s="87"/>
      <c r="F3885" s="87"/>
      <c r="J3885" s="87"/>
      <c r="M3885" s="87"/>
      <c r="N3885" s="87"/>
      <c r="O3885" s="87"/>
    </row>
    <row r="3886" spans="3:15" x14ac:dyDescent="0.25">
      <c r="C3886" s="87"/>
      <c r="D3886" s="87"/>
      <c r="E3886" s="87"/>
      <c r="F3886" s="87"/>
      <c r="J3886" s="87"/>
      <c r="M3886" s="87"/>
      <c r="N3886" s="87"/>
      <c r="O3886" s="87"/>
    </row>
    <row r="3887" spans="3:15" x14ac:dyDescent="0.25">
      <c r="C3887" s="87"/>
      <c r="D3887" s="87"/>
      <c r="E3887" s="87"/>
      <c r="F3887" s="87"/>
      <c r="J3887" s="87"/>
      <c r="M3887" s="87"/>
      <c r="N3887" s="87"/>
      <c r="O3887" s="87"/>
    </row>
    <row r="3888" spans="3:15" x14ac:dyDescent="0.25">
      <c r="C3888" s="87"/>
      <c r="D3888" s="87"/>
      <c r="E3888" s="87"/>
      <c r="F3888" s="87"/>
      <c r="J3888" s="87"/>
      <c r="M3888" s="87"/>
      <c r="N3888" s="87"/>
      <c r="O3888" s="87"/>
    </row>
    <row r="3889" spans="3:15" x14ac:dyDescent="0.25">
      <c r="C3889" s="87"/>
      <c r="D3889" s="87"/>
      <c r="E3889" s="87"/>
      <c r="F3889" s="87"/>
      <c r="J3889" s="87"/>
      <c r="M3889" s="87"/>
      <c r="N3889" s="87"/>
      <c r="O3889" s="87"/>
    </row>
    <row r="3890" spans="3:15" x14ac:dyDescent="0.25">
      <c r="C3890" s="87"/>
      <c r="D3890" s="87"/>
      <c r="E3890" s="87"/>
      <c r="F3890" s="87"/>
      <c r="J3890" s="87"/>
      <c r="M3890" s="87"/>
      <c r="N3890" s="87"/>
      <c r="O3890" s="87"/>
    </row>
    <row r="3891" spans="3:15" x14ac:dyDescent="0.25">
      <c r="C3891" s="87"/>
      <c r="D3891" s="87"/>
      <c r="E3891" s="87"/>
      <c r="F3891" s="87"/>
      <c r="J3891" s="87"/>
      <c r="M3891" s="87"/>
      <c r="N3891" s="87"/>
      <c r="O3891" s="87"/>
    </row>
    <row r="3892" spans="3:15" x14ac:dyDescent="0.25">
      <c r="C3892" s="87"/>
      <c r="D3892" s="87"/>
      <c r="E3892" s="87"/>
      <c r="F3892" s="87"/>
      <c r="J3892" s="87"/>
      <c r="M3892" s="87"/>
      <c r="N3892" s="87"/>
      <c r="O3892" s="87"/>
    </row>
    <row r="3893" spans="3:15" x14ac:dyDescent="0.25">
      <c r="C3893" s="87"/>
      <c r="D3893" s="87"/>
      <c r="E3893" s="87"/>
      <c r="F3893" s="87"/>
      <c r="J3893" s="87"/>
      <c r="M3893" s="87"/>
      <c r="N3893" s="87"/>
      <c r="O3893" s="87"/>
    </row>
    <row r="3894" spans="3:15" x14ac:dyDescent="0.25">
      <c r="C3894" s="87"/>
      <c r="D3894" s="87"/>
      <c r="E3894" s="87"/>
      <c r="F3894" s="87"/>
      <c r="J3894" s="87"/>
      <c r="M3894" s="87"/>
      <c r="N3894" s="87"/>
      <c r="O3894" s="87"/>
    </row>
    <row r="3895" spans="3:15" x14ac:dyDescent="0.25">
      <c r="C3895" s="87"/>
      <c r="D3895" s="87"/>
      <c r="E3895" s="87"/>
      <c r="F3895" s="87"/>
      <c r="J3895" s="87"/>
      <c r="M3895" s="87"/>
      <c r="N3895" s="87"/>
      <c r="O3895" s="87"/>
    </row>
    <row r="3896" spans="3:15" x14ac:dyDescent="0.25">
      <c r="C3896" s="87"/>
      <c r="D3896" s="87"/>
      <c r="E3896" s="87"/>
      <c r="F3896" s="87"/>
      <c r="J3896" s="87"/>
      <c r="M3896" s="87"/>
      <c r="N3896" s="87"/>
      <c r="O3896" s="87"/>
    </row>
    <row r="3897" spans="3:15" x14ac:dyDescent="0.25">
      <c r="C3897" s="87"/>
      <c r="D3897" s="87"/>
      <c r="E3897" s="87"/>
      <c r="F3897" s="87"/>
      <c r="J3897" s="87"/>
      <c r="M3897" s="87"/>
      <c r="N3897" s="87"/>
      <c r="O3897" s="87"/>
    </row>
    <row r="3898" spans="3:15" x14ac:dyDescent="0.25">
      <c r="C3898" s="87"/>
      <c r="D3898" s="87"/>
      <c r="E3898" s="87"/>
      <c r="F3898" s="87"/>
      <c r="J3898" s="87"/>
      <c r="M3898" s="87"/>
      <c r="N3898" s="87"/>
      <c r="O3898" s="87"/>
    </row>
    <row r="3899" spans="3:15" x14ac:dyDescent="0.25">
      <c r="C3899" s="87"/>
      <c r="D3899" s="87"/>
      <c r="E3899" s="87"/>
      <c r="F3899" s="87"/>
      <c r="J3899" s="87"/>
      <c r="M3899" s="87"/>
      <c r="N3899" s="87"/>
      <c r="O3899" s="87"/>
    </row>
    <row r="3900" spans="3:15" x14ac:dyDescent="0.25">
      <c r="C3900" s="87"/>
      <c r="D3900" s="87"/>
      <c r="E3900" s="87"/>
      <c r="F3900" s="87"/>
      <c r="J3900" s="87"/>
      <c r="M3900" s="87"/>
      <c r="N3900" s="87"/>
      <c r="O3900" s="87"/>
    </row>
    <row r="3901" spans="3:15" x14ac:dyDescent="0.25">
      <c r="C3901" s="87"/>
      <c r="D3901" s="87"/>
      <c r="E3901" s="87"/>
      <c r="F3901" s="87"/>
      <c r="J3901" s="87"/>
      <c r="M3901" s="87"/>
      <c r="N3901" s="87"/>
      <c r="O3901" s="87"/>
    </row>
    <row r="3902" spans="3:15" x14ac:dyDescent="0.25">
      <c r="C3902" s="87"/>
      <c r="D3902" s="87"/>
      <c r="E3902" s="87"/>
      <c r="F3902" s="87"/>
      <c r="J3902" s="87"/>
      <c r="M3902" s="87"/>
      <c r="N3902" s="87"/>
      <c r="O3902" s="87"/>
    </row>
    <row r="3903" spans="3:15" x14ac:dyDescent="0.25">
      <c r="C3903" s="87"/>
      <c r="D3903" s="87"/>
      <c r="E3903" s="87"/>
      <c r="F3903" s="87"/>
      <c r="J3903" s="87"/>
      <c r="M3903" s="87"/>
      <c r="N3903" s="87"/>
      <c r="O3903" s="87"/>
    </row>
    <row r="3904" spans="3:15" x14ac:dyDescent="0.25">
      <c r="C3904" s="87"/>
      <c r="D3904" s="87"/>
      <c r="E3904" s="87"/>
      <c r="F3904" s="87"/>
      <c r="J3904" s="87"/>
      <c r="M3904" s="87"/>
      <c r="N3904" s="87"/>
      <c r="O3904" s="87"/>
    </row>
    <row r="3905" spans="3:15" x14ac:dyDescent="0.25">
      <c r="C3905" s="87"/>
      <c r="D3905" s="87"/>
      <c r="E3905" s="87"/>
      <c r="F3905" s="87"/>
      <c r="J3905" s="87"/>
      <c r="M3905" s="87"/>
      <c r="N3905" s="87"/>
      <c r="O3905" s="87"/>
    </row>
    <row r="3906" spans="3:15" x14ac:dyDescent="0.25">
      <c r="C3906" s="87"/>
      <c r="D3906" s="87"/>
      <c r="E3906" s="87"/>
      <c r="F3906" s="87"/>
      <c r="J3906" s="87"/>
      <c r="M3906" s="87"/>
      <c r="N3906" s="87"/>
      <c r="O3906" s="87"/>
    </row>
    <row r="3907" spans="3:15" x14ac:dyDescent="0.25">
      <c r="C3907" s="87"/>
      <c r="D3907" s="87"/>
      <c r="E3907" s="87"/>
      <c r="F3907" s="87"/>
      <c r="J3907" s="87"/>
      <c r="M3907" s="87"/>
      <c r="N3907" s="87"/>
      <c r="O3907" s="87"/>
    </row>
    <row r="3908" spans="3:15" x14ac:dyDescent="0.25">
      <c r="C3908" s="87"/>
      <c r="D3908" s="87"/>
      <c r="E3908" s="87"/>
      <c r="F3908" s="87"/>
      <c r="J3908" s="87"/>
      <c r="M3908" s="87"/>
      <c r="N3908" s="87"/>
      <c r="O3908" s="87"/>
    </row>
    <row r="3909" spans="3:15" x14ac:dyDescent="0.25">
      <c r="C3909" s="87"/>
      <c r="D3909" s="87"/>
      <c r="E3909" s="87"/>
      <c r="F3909" s="87"/>
      <c r="J3909" s="87"/>
      <c r="M3909" s="87"/>
      <c r="N3909" s="87"/>
      <c r="O3909" s="87"/>
    </row>
    <row r="3910" spans="3:15" x14ac:dyDescent="0.25">
      <c r="C3910" s="87"/>
      <c r="D3910" s="87"/>
      <c r="E3910" s="87"/>
      <c r="F3910" s="87"/>
      <c r="J3910" s="87"/>
      <c r="M3910" s="87"/>
      <c r="N3910" s="87"/>
      <c r="O3910" s="87"/>
    </row>
    <row r="3911" spans="3:15" x14ac:dyDescent="0.25">
      <c r="C3911" s="87"/>
      <c r="D3911" s="87"/>
      <c r="E3911" s="87"/>
      <c r="F3911" s="87"/>
      <c r="J3911" s="87"/>
      <c r="M3911" s="87"/>
      <c r="N3911" s="87"/>
      <c r="O3911" s="87"/>
    </row>
    <row r="3912" spans="3:15" x14ac:dyDescent="0.25">
      <c r="C3912" s="87"/>
      <c r="D3912" s="87"/>
      <c r="E3912" s="87"/>
      <c r="F3912" s="87"/>
      <c r="J3912" s="87"/>
      <c r="M3912" s="87"/>
      <c r="N3912" s="87"/>
      <c r="O3912" s="87"/>
    </row>
    <row r="3913" spans="3:15" x14ac:dyDescent="0.25">
      <c r="C3913" s="87"/>
      <c r="D3913" s="87"/>
      <c r="E3913" s="87"/>
      <c r="F3913" s="87"/>
      <c r="J3913" s="87"/>
      <c r="M3913" s="87"/>
      <c r="N3913" s="87"/>
      <c r="O3913" s="87"/>
    </row>
    <row r="3914" spans="3:15" x14ac:dyDescent="0.25">
      <c r="C3914" s="87"/>
      <c r="D3914" s="87"/>
      <c r="E3914" s="87"/>
      <c r="F3914" s="87"/>
      <c r="J3914" s="87"/>
      <c r="M3914" s="87"/>
      <c r="N3914" s="87"/>
      <c r="O3914" s="87"/>
    </row>
    <row r="3915" spans="3:15" x14ac:dyDescent="0.25">
      <c r="C3915" s="87"/>
      <c r="D3915" s="87"/>
      <c r="E3915" s="87"/>
      <c r="F3915" s="87"/>
      <c r="J3915" s="87"/>
      <c r="M3915" s="87"/>
      <c r="N3915" s="87"/>
      <c r="O3915" s="87"/>
    </row>
    <row r="3916" spans="3:15" x14ac:dyDescent="0.25">
      <c r="C3916" s="87"/>
      <c r="D3916" s="87"/>
      <c r="E3916" s="87"/>
      <c r="F3916" s="87"/>
      <c r="J3916" s="87"/>
      <c r="M3916" s="87"/>
      <c r="N3916" s="87"/>
      <c r="O3916" s="87"/>
    </row>
    <row r="3917" spans="3:15" x14ac:dyDescent="0.25">
      <c r="C3917" s="87"/>
      <c r="D3917" s="87"/>
      <c r="E3917" s="87"/>
      <c r="F3917" s="87"/>
      <c r="J3917" s="87"/>
      <c r="M3917" s="87"/>
      <c r="N3917" s="87"/>
      <c r="O3917" s="87"/>
    </row>
    <row r="3918" spans="3:15" x14ac:dyDescent="0.25">
      <c r="C3918" s="87"/>
      <c r="D3918" s="87"/>
      <c r="E3918" s="87"/>
      <c r="F3918" s="87"/>
      <c r="J3918" s="87"/>
      <c r="M3918" s="87"/>
      <c r="N3918" s="87"/>
      <c r="O3918" s="87"/>
    </row>
    <row r="3919" spans="3:15" x14ac:dyDescent="0.25">
      <c r="C3919" s="87"/>
      <c r="D3919" s="87"/>
      <c r="E3919" s="87"/>
      <c r="F3919" s="87"/>
      <c r="J3919" s="87"/>
      <c r="M3919" s="87"/>
      <c r="N3919" s="87"/>
      <c r="O3919" s="87"/>
    </row>
    <row r="3920" spans="3:15" x14ac:dyDescent="0.25">
      <c r="C3920" s="87"/>
      <c r="D3920" s="87"/>
      <c r="E3920" s="87"/>
      <c r="F3920" s="87"/>
      <c r="J3920" s="87"/>
      <c r="M3920" s="87"/>
      <c r="N3920" s="87"/>
      <c r="O3920" s="87"/>
    </row>
    <row r="3921" spans="3:15" x14ac:dyDescent="0.25">
      <c r="C3921" s="87"/>
      <c r="D3921" s="87"/>
      <c r="E3921" s="87"/>
      <c r="F3921" s="87"/>
      <c r="J3921" s="87"/>
      <c r="M3921" s="87"/>
      <c r="N3921" s="87"/>
      <c r="O3921" s="87"/>
    </row>
    <row r="3922" spans="3:15" x14ac:dyDescent="0.25">
      <c r="C3922" s="87"/>
      <c r="D3922" s="87"/>
      <c r="E3922" s="87"/>
      <c r="F3922" s="87"/>
      <c r="J3922" s="87"/>
      <c r="M3922" s="87"/>
      <c r="N3922" s="87"/>
      <c r="O3922" s="87"/>
    </row>
    <row r="3923" spans="3:15" x14ac:dyDescent="0.25">
      <c r="C3923" s="87"/>
      <c r="D3923" s="87"/>
      <c r="E3923" s="87"/>
      <c r="F3923" s="87"/>
      <c r="J3923" s="87"/>
      <c r="M3923" s="87"/>
      <c r="N3923" s="87"/>
      <c r="O3923" s="87"/>
    </row>
    <row r="3924" spans="3:15" x14ac:dyDescent="0.25">
      <c r="C3924" s="87"/>
      <c r="D3924" s="87"/>
      <c r="E3924" s="87"/>
      <c r="F3924" s="87"/>
      <c r="J3924" s="87"/>
      <c r="M3924" s="87"/>
      <c r="N3924" s="87"/>
      <c r="O3924" s="87"/>
    </row>
    <row r="3925" spans="3:15" x14ac:dyDescent="0.25">
      <c r="C3925" s="87"/>
      <c r="D3925" s="87"/>
      <c r="E3925" s="87"/>
      <c r="F3925" s="87"/>
      <c r="J3925" s="87"/>
      <c r="M3925" s="87"/>
      <c r="N3925" s="87"/>
      <c r="O3925" s="87"/>
    </row>
    <row r="3926" spans="3:15" x14ac:dyDescent="0.25">
      <c r="C3926" s="87"/>
      <c r="D3926" s="87"/>
      <c r="E3926" s="87"/>
      <c r="F3926" s="87"/>
      <c r="J3926" s="87"/>
      <c r="M3926" s="87"/>
      <c r="N3926" s="87"/>
      <c r="O3926" s="87"/>
    </row>
    <row r="3927" spans="3:15" x14ac:dyDescent="0.25">
      <c r="C3927" s="87"/>
      <c r="D3927" s="87"/>
      <c r="E3927" s="87"/>
      <c r="F3927" s="87"/>
      <c r="J3927" s="87"/>
      <c r="M3927" s="87"/>
      <c r="N3927" s="87"/>
      <c r="O3927" s="87"/>
    </row>
    <row r="3928" spans="3:15" x14ac:dyDescent="0.25">
      <c r="C3928" s="87"/>
      <c r="D3928" s="87"/>
      <c r="E3928" s="87"/>
      <c r="F3928" s="87"/>
      <c r="J3928" s="87"/>
      <c r="M3928" s="87"/>
      <c r="N3928" s="87"/>
      <c r="O3928" s="87"/>
    </row>
    <row r="3929" spans="3:15" x14ac:dyDescent="0.25">
      <c r="C3929" s="87"/>
      <c r="D3929" s="87"/>
      <c r="E3929" s="87"/>
      <c r="F3929" s="87"/>
      <c r="J3929" s="87"/>
      <c r="M3929" s="87"/>
      <c r="N3929" s="87"/>
      <c r="O3929" s="87"/>
    </row>
    <row r="3930" spans="3:15" x14ac:dyDescent="0.25">
      <c r="C3930" s="87"/>
      <c r="D3930" s="87"/>
      <c r="E3930" s="87"/>
      <c r="F3930" s="87"/>
      <c r="J3930" s="87"/>
      <c r="M3930" s="87"/>
      <c r="N3930" s="87"/>
      <c r="O3930" s="87"/>
    </row>
    <row r="3931" spans="3:15" x14ac:dyDescent="0.25">
      <c r="C3931" s="87"/>
      <c r="D3931" s="87"/>
      <c r="E3931" s="87"/>
      <c r="F3931" s="87"/>
      <c r="J3931" s="87"/>
      <c r="M3931" s="87"/>
      <c r="N3931" s="87"/>
      <c r="O3931" s="87"/>
    </row>
    <row r="3932" spans="3:15" x14ac:dyDescent="0.25">
      <c r="C3932" s="87"/>
      <c r="D3932" s="87"/>
      <c r="E3932" s="87"/>
      <c r="F3932" s="87"/>
      <c r="J3932" s="87"/>
      <c r="M3932" s="87"/>
      <c r="N3932" s="87"/>
      <c r="O3932" s="87"/>
    </row>
    <row r="3933" spans="3:15" x14ac:dyDescent="0.25">
      <c r="C3933" s="87"/>
      <c r="D3933" s="87"/>
      <c r="E3933" s="87"/>
      <c r="F3933" s="87"/>
      <c r="J3933" s="87"/>
      <c r="M3933" s="87"/>
      <c r="N3933" s="87"/>
      <c r="O3933" s="87"/>
    </row>
    <row r="3934" spans="3:15" x14ac:dyDescent="0.25">
      <c r="C3934" s="87"/>
      <c r="D3934" s="87"/>
      <c r="E3934" s="87"/>
      <c r="F3934" s="87"/>
      <c r="J3934" s="87"/>
      <c r="M3934" s="87"/>
      <c r="N3934" s="87"/>
      <c r="O3934" s="87"/>
    </row>
    <row r="3935" spans="3:15" x14ac:dyDescent="0.25">
      <c r="C3935" s="87"/>
      <c r="D3935" s="87"/>
      <c r="E3935" s="87"/>
      <c r="F3935" s="87"/>
      <c r="J3935" s="87"/>
      <c r="M3935" s="87"/>
      <c r="N3935" s="87"/>
      <c r="O3935" s="87"/>
    </row>
    <row r="3936" spans="3:15" x14ac:dyDescent="0.25">
      <c r="C3936" s="87"/>
      <c r="D3936" s="87"/>
      <c r="E3936" s="87"/>
      <c r="F3936" s="87"/>
      <c r="J3936" s="87"/>
      <c r="M3936" s="87"/>
      <c r="N3936" s="87"/>
      <c r="O3936" s="87"/>
    </row>
    <row r="3937" spans="3:15" x14ac:dyDescent="0.25">
      <c r="C3937" s="87"/>
      <c r="D3937" s="87"/>
      <c r="E3937" s="87"/>
      <c r="F3937" s="87"/>
      <c r="J3937" s="87"/>
      <c r="M3937" s="87"/>
      <c r="N3937" s="87"/>
      <c r="O3937" s="87"/>
    </row>
    <row r="3938" spans="3:15" x14ac:dyDescent="0.25">
      <c r="C3938" s="87"/>
      <c r="D3938" s="87"/>
      <c r="E3938" s="87"/>
      <c r="F3938" s="87"/>
      <c r="J3938" s="87"/>
      <c r="M3938" s="87"/>
      <c r="N3938" s="87"/>
      <c r="O3938" s="87"/>
    </row>
    <row r="3939" spans="3:15" x14ac:dyDescent="0.25">
      <c r="C3939" s="87"/>
      <c r="D3939" s="87"/>
      <c r="E3939" s="87"/>
      <c r="F3939" s="87"/>
      <c r="J3939" s="87"/>
      <c r="M3939" s="87"/>
      <c r="N3939" s="87"/>
      <c r="O3939" s="87"/>
    </row>
    <row r="3940" spans="3:15" x14ac:dyDescent="0.25">
      <c r="C3940" s="87"/>
      <c r="D3940" s="87"/>
      <c r="E3940" s="87"/>
      <c r="F3940" s="87"/>
      <c r="J3940" s="87"/>
      <c r="M3940" s="87"/>
      <c r="N3940" s="87"/>
      <c r="O3940" s="87"/>
    </row>
    <row r="3941" spans="3:15" x14ac:dyDescent="0.25">
      <c r="C3941" s="87"/>
      <c r="D3941" s="87"/>
      <c r="E3941" s="87"/>
      <c r="F3941" s="87"/>
      <c r="J3941" s="87"/>
      <c r="M3941" s="87"/>
      <c r="N3941" s="87"/>
      <c r="O3941" s="87"/>
    </row>
    <row r="3942" spans="3:15" x14ac:dyDescent="0.25">
      <c r="C3942" s="87"/>
      <c r="D3942" s="87"/>
      <c r="E3942" s="87"/>
      <c r="F3942" s="87"/>
      <c r="J3942" s="87"/>
      <c r="M3942" s="87"/>
      <c r="N3942" s="87"/>
      <c r="O3942" s="87"/>
    </row>
    <row r="3943" spans="3:15" x14ac:dyDescent="0.25">
      <c r="C3943" s="87"/>
      <c r="D3943" s="87"/>
      <c r="E3943" s="87"/>
      <c r="F3943" s="87"/>
      <c r="J3943" s="87"/>
      <c r="M3943" s="87"/>
      <c r="N3943" s="87"/>
      <c r="O3943" s="87"/>
    </row>
    <row r="3944" spans="3:15" x14ac:dyDescent="0.25">
      <c r="C3944" s="87"/>
      <c r="D3944" s="87"/>
      <c r="E3944" s="87"/>
      <c r="F3944" s="87"/>
      <c r="J3944" s="87"/>
      <c r="M3944" s="87"/>
      <c r="N3944" s="87"/>
      <c r="O3944" s="87"/>
    </row>
    <row r="3945" spans="3:15" x14ac:dyDescent="0.25">
      <c r="C3945" s="87"/>
      <c r="D3945" s="87"/>
      <c r="E3945" s="87"/>
      <c r="F3945" s="87"/>
      <c r="J3945" s="87"/>
      <c r="M3945" s="87"/>
      <c r="N3945" s="87"/>
      <c r="O3945" s="87"/>
    </row>
    <row r="3946" spans="3:15" x14ac:dyDescent="0.25">
      <c r="C3946" s="87"/>
      <c r="D3946" s="87"/>
      <c r="E3946" s="87"/>
      <c r="F3946" s="87"/>
      <c r="J3946" s="87"/>
      <c r="M3946" s="87"/>
      <c r="N3946" s="87"/>
      <c r="O3946" s="87"/>
    </row>
    <row r="3947" spans="3:15" x14ac:dyDescent="0.25">
      <c r="C3947" s="87"/>
      <c r="D3947" s="87"/>
      <c r="E3947" s="87"/>
      <c r="F3947" s="87"/>
      <c r="J3947" s="87"/>
      <c r="M3947" s="87"/>
      <c r="N3947" s="87"/>
      <c r="O3947" s="87"/>
    </row>
    <row r="3948" spans="3:15" x14ac:dyDescent="0.25">
      <c r="C3948" s="87"/>
      <c r="D3948" s="87"/>
      <c r="E3948" s="87"/>
      <c r="F3948" s="87"/>
      <c r="J3948" s="87"/>
      <c r="M3948" s="87"/>
      <c r="N3948" s="87"/>
      <c r="O3948" s="87"/>
    </row>
    <row r="3949" spans="3:15" x14ac:dyDescent="0.25">
      <c r="C3949" s="87"/>
      <c r="D3949" s="87"/>
      <c r="E3949" s="87"/>
      <c r="F3949" s="87"/>
      <c r="J3949" s="87"/>
      <c r="M3949" s="87"/>
      <c r="N3949" s="87"/>
      <c r="O3949" s="87"/>
    </row>
    <row r="3950" spans="3:15" x14ac:dyDescent="0.25">
      <c r="C3950" s="87"/>
      <c r="D3950" s="87"/>
      <c r="E3950" s="87"/>
      <c r="F3950" s="87"/>
      <c r="J3950" s="87"/>
      <c r="M3950" s="87"/>
      <c r="N3950" s="87"/>
      <c r="O3950" s="87"/>
    </row>
    <row r="3951" spans="3:15" x14ac:dyDescent="0.25">
      <c r="C3951" s="87"/>
      <c r="D3951" s="87"/>
      <c r="E3951" s="87"/>
      <c r="F3951" s="87"/>
      <c r="J3951" s="87"/>
      <c r="M3951" s="87"/>
      <c r="N3951" s="87"/>
      <c r="O3951" s="87"/>
    </row>
    <row r="3952" spans="3:15" x14ac:dyDescent="0.25">
      <c r="C3952" s="87"/>
      <c r="D3952" s="87"/>
      <c r="E3952" s="87"/>
      <c r="F3952" s="87"/>
      <c r="J3952" s="87"/>
      <c r="M3952" s="87"/>
      <c r="N3952" s="87"/>
      <c r="O3952" s="87"/>
    </row>
    <row r="3953" spans="3:15" x14ac:dyDescent="0.25">
      <c r="C3953" s="87"/>
      <c r="D3953" s="87"/>
      <c r="E3953" s="87"/>
      <c r="F3953" s="87"/>
      <c r="J3953" s="87"/>
      <c r="M3953" s="87"/>
      <c r="N3953" s="87"/>
      <c r="O3953" s="87"/>
    </row>
    <row r="3954" spans="3:15" x14ac:dyDescent="0.25">
      <c r="C3954" s="87"/>
      <c r="D3954" s="87"/>
      <c r="E3954" s="87"/>
      <c r="F3954" s="87"/>
      <c r="J3954" s="87"/>
      <c r="M3954" s="87"/>
      <c r="N3954" s="87"/>
      <c r="O3954" s="87"/>
    </row>
    <row r="3955" spans="3:15" x14ac:dyDescent="0.25">
      <c r="C3955" s="87"/>
      <c r="D3955" s="87"/>
      <c r="E3955" s="87"/>
      <c r="F3955" s="87"/>
      <c r="J3955" s="87"/>
      <c r="M3955" s="87"/>
      <c r="N3955" s="87"/>
      <c r="O3955" s="87"/>
    </row>
    <row r="3956" spans="3:15" x14ac:dyDescent="0.25">
      <c r="C3956" s="87"/>
      <c r="D3956" s="87"/>
      <c r="E3956" s="87"/>
      <c r="F3956" s="87"/>
      <c r="J3956" s="87"/>
      <c r="M3956" s="87"/>
      <c r="N3956" s="87"/>
      <c r="O3956" s="87"/>
    </row>
    <row r="3957" spans="3:15" x14ac:dyDescent="0.25">
      <c r="C3957" s="87"/>
      <c r="D3957" s="87"/>
      <c r="E3957" s="87"/>
      <c r="F3957" s="87"/>
      <c r="J3957" s="87"/>
      <c r="M3957" s="87"/>
      <c r="N3957" s="87"/>
      <c r="O3957" s="87"/>
    </row>
    <row r="3958" spans="3:15" x14ac:dyDescent="0.25">
      <c r="C3958" s="87"/>
      <c r="D3958" s="87"/>
      <c r="E3958" s="87"/>
      <c r="F3958" s="87"/>
      <c r="J3958" s="87"/>
      <c r="M3958" s="87"/>
      <c r="N3958" s="87"/>
      <c r="O3958" s="87"/>
    </row>
    <row r="3959" spans="3:15" x14ac:dyDescent="0.25">
      <c r="C3959" s="87"/>
      <c r="D3959" s="87"/>
      <c r="E3959" s="87"/>
      <c r="F3959" s="87"/>
      <c r="J3959" s="87"/>
      <c r="M3959" s="87"/>
      <c r="N3959" s="87"/>
      <c r="O3959" s="87"/>
    </row>
    <row r="3960" spans="3:15" x14ac:dyDescent="0.25">
      <c r="C3960" s="87"/>
      <c r="D3960" s="87"/>
      <c r="E3960" s="87"/>
      <c r="F3960" s="87"/>
      <c r="J3960" s="87"/>
      <c r="M3960" s="87"/>
      <c r="N3960" s="87"/>
      <c r="O3960" s="87"/>
    </row>
    <row r="3961" spans="3:15" x14ac:dyDescent="0.25">
      <c r="C3961" s="87"/>
      <c r="D3961" s="87"/>
      <c r="E3961" s="87"/>
      <c r="F3961" s="87"/>
      <c r="J3961" s="87"/>
      <c r="M3961" s="87"/>
      <c r="N3961" s="87"/>
      <c r="O3961" s="87"/>
    </row>
    <row r="3962" spans="3:15" x14ac:dyDescent="0.25">
      <c r="C3962" s="87"/>
      <c r="D3962" s="87"/>
      <c r="E3962" s="87"/>
      <c r="F3962" s="87"/>
      <c r="J3962" s="87"/>
      <c r="M3962" s="87"/>
      <c r="N3962" s="87"/>
      <c r="O3962" s="87"/>
    </row>
    <row r="3963" spans="3:15" x14ac:dyDescent="0.25">
      <c r="C3963" s="87"/>
      <c r="D3963" s="87"/>
      <c r="E3963" s="87"/>
      <c r="F3963" s="87"/>
      <c r="J3963" s="87"/>
      <c r="M3963" s="87"/>
      <c r="N3963" s="87"/>
      <c r="O3963" s="87"/>
    </row>
    <row r="3964" spans="3:15" x14ac:dyDescent="0.25">
      <c r="C3964" s="87"/>
      <c r="D3964" s="87"/>
      <c r="E3964" s="87"/>
      <c r="F3964" s="87"/>
      <c r="J3964" s="87"/>
      <c r="M3964" s="87"/>
      <c r="N3964" s="87"/>
      <c r="O3964" s="87"/>
    </row>
    <row r="3965" spans="3:15" x14ac:dyDescent="0.25">
      <c r="C3965" s="87"/>
      <c r="D3965" s="87"/>
      <c r="E3965" s="87"/>
      <c r="F3965" s="87"/>
      <c r="J3965" s="87"/>
      <c r="M3965" s="87"/>
      <c r="N3965" s="87"/>
      <c r="O3965" s="87"/>
    </row>
    <row r="3966" spans="3:15" x14ac:dyDescent="0.25">
      <c r="C3966" s="87"/>
      <c r="D3966" s="87"/>
      <c r="E3966" s="87"/>
      <c r="F3966" s="87"/>
      <c r="J3966" s="87"/>
      <c r="M3966" s="87"/>
      <c r="N3966" s="87"/>
      <c r="O3966" s="87"/>
    </row>
    <row r="3967" spans="3:15" x14ac:dyDescent="0.25">
      <c r="C3967" s="87"/>
      <c r="D3967" s="87"/>
      <c r="E3967" s="87"/>
      <c r="F3967" s="87"/>
      <c r="J3967" s="87"/>
      <c r="M3967" s="87"/>
      <c r="N3967" s="87"/>
      <c r="O3967" s="87"/>
    </row>
    <row r="3968" spans="3:15" x14ac:dyDescent="0.25">
      <c r="C3968" s="87"/>
      <c r="D3968" s="87"/>
      <c r="E3968" s="87"/>
      <c r="F3968" s="87"/>
      <c r="J3968" s="87"/>
      <c r="M3968" s="87"/>
      <c r="N3968" s="87"/>
      <c r="O3968" s="87"/>
    </row>
    <row r="3969" spans="3:15" x14ac:dyDescent="0.25">
      <c r="C3969" s="87"/>
      <c r="D3969" s="87"/>
      <c r="E3969" s="87"/>
      <c r="F3969" s="87"/>
      <c r="J3969" s="87"/>
      <c r="M3969" s="87"/>
      <c r="N3969" s="87"/>
      <c r="O3969" s="87"/>
    </row>
    <row r="3970" spans="3:15" x14ac:dyDescent="0.25">
      <c r="C3970" s="87"/>
      <c r="D3970" s="87"/>
      <c r="E3970" s="87"/>
      <c r="F3970" s="87"/>
      <c r="J3970" s="87"/>
      <c r="M3970" s="87"/>
      <c r="N3970" s="87"/>
      <c r="O3970" s="87"/>
    </row>
    <row r="3971" spans="3:15" x14ac:dyDescent="0.25">
      <c r="C3971" s="87"/>
      <c r="D3971" s="87"/>
      <c r="E3971" s="87"/>
      <c r="F3971" s="87"/>
      <c r="J3971" s="87"/>
      <c r="M3971" s="87"/>
      <c r="N3971" s="87"/>
      <c r="O3971" s="87"/>
    </row>
    <row r="3972" spans="3:15" x14ac:dyDescent="0.25">
      <c r="C3972" s="87"/>
      <c r="D3972" s="87"/>
      <c r="E3972" s="87"/>
      <c r="F3972" s="87"/>
      <c r="J3972" s="87"/>
      <c r="M3972" s="87"/>
      <c r="N3972" s="87"/>
      <c r="O3972" s="87"/>
    </row>
    <row r="3973" spans="3:15" x14ac:dyDescent="0.25">
      <c r="C3973" s="87"/>
      <c r="D3973" s="87"/>
      <c r="E3973" s="87"/>
      <c r="F3973" s="87"/>
      <c r="J3973" s="87"/>
      <c r="M3973" s="87"/>
      <c r="N3973" s="87"/>
      <c r="O3973" s="87"/>
    </row>
    <row r="3974" spans="3:15" x14ac:dyDescent="0.25">
      <c r="C3974" s="87"/>
      <c r="D3974" s="87"/>
      <c r="E3974" s="87"/>
      <c r="F3974" s="87"/>
      <c r="J3974" s="87"/>
      <c r="M3974" s="87"/>
      <c r="N3974" s="87"/>
      <c r="O3974" s="87"/>
    </row>
    <row r="3975" spans="3:15" x14ac:dyDescent="0.25">
      <c r="C3975" s="87"/>
      <c r="D3975" s="87"/>
      <c r="E3975" s="87"/>
      <c r="F3975" s="87"/>
      <c r="J3975" s="87"/>
      <c r="M3975" s="87"/>
      <c r="N3975" s="87"/>
      <c r="O3975" s="87"/>
    </row>
    <row r="3976" spans="3:15" x14ac:dyDescent="0.25">
      <c r="C3976" s="87"/>
      <c r="D3976" s="87"/>
      <c r="E3976" s="87"/>
      <c r="F3976" s="87"/>
      <c r="J3976" s="87"/>
      <c r="M3976" s="87"/>
      <c r="N3976" s="87"/>
      <c r="O3976" s="87"/>
    </row>
    <row r="3977" spans="3:15" x14ac:dyDescent="0.25">
      <c r="C3977" s="87"/>
      <c r="D3977" s="87"/>
      <c r="E3977" s="87"/>
      <c r="F3977" s="87"/>
      <c r="J3977" s="87"/>
      <c r="M3977" s="87"/>
      <c r="N3977" s="87"/>
      <c r="O3977" s="87"/>
    </row>
    <row r="3978" spans="3:15" x14ac:dyDescent="0.25">
      <c r="C3978" s="87"/>
      <c r="D3978" s="87"/>
      <c r="E3978" s="87"/>
      <c r="F3978" s="87"/>
      <c r="J3978" s="87"/>
      <c r="M3978" s="87"/>
      <c r="N3978" s="87"/>
      <c r="O3978" s="87"/>
    </row>
    <row r="3979" spans="3:15" x14ac:dyDescent="0.25">
      <c r="C3979" s="87"/>
      <c r="D3979" s="87"/>
      <c r="E3979" s="87"/>
      <c r="F3979" s="87"/>
      <c r="J3979" s="87"/>
      <c r="M3979" s="87"/>
      <c r="N3979" s="87"/>
      <c r="O3979" s="87"/>
    </row>
    <row r="3980" spans="3:15" x14ac:dyDescent="0.25">
      <c r="C3980" s="87"/>
      <c r="D3980" s="87"/>
      <c r="E3980" s="87"/>
      <c r="F3980" s="87"/>
      <c r="J3980" s="87"/>
      <c r="M3980" s="87"/>
      <c r="N3980" s="87"/>
      <c r="O3980" s="87"/>
    </row>
    <row r="3981" spans="3:15" x14ac:dyDescent="0.25">
      <c r="C3981" s="87"/>
      <c r="D3981" s="87"/>
      <c r="E3981" s="87"/>
      <c r="F3981" s="87"/>
      <c r="J3981" s="87"/>
      <c r="M3981" s="87"/>
      <c r="N3981" s="87"/>
      <c r="O3981" s="87"/>
    </row>
    <row r="3982" spans="3:15" x14ac:dyDescent="0.25">
      <c r="C3982" s="87"/>
      <c r="D3982" s="87"/>
      <c r="E3982" s="87"/>
      <c r="F3982" s="87"/>
      <c r="J3982" s="87"/>
      <c r="M3982" s="87"/>
      <c r="N3982" s="87"/>
      <c r="O3982" s="87"/>
    </row>
    <row r="3983" spans="3:15" x14ac:dyDescent="0.25">
      <c r="C3983" s="87"/>
      <c r="D3983" s="87"/>
      <c r="E3983" s="87"/>
      <c r="F3983" s="87"/>
      <c r="J3983" s="87"/>
      <c r="M3983" s="87"/>
      <c r="N3983" s="87"/>
      <c r="O3983" s="87"/>
    </row>
    <row r="3984" spans="3:15" x14ac:dyDescent="0.25">
      <c r="C3984" s="87"/>
      <c r="D3984" s="87"/>
      <c r="E3984" s="87"/>
      <c r="F3984" s="87"/>
      <c r="J3984" s="87"/>
      <c r="M3984" s="87"/>
      <c r="N3984" s="87"/>
      <c r="O3984" s="87"/>
    </row>
    <row r="3985" spans="3:15" x14ac:dyDescent="0.25">
      <c r="C3985" s="87"/>
      <c r="D3985" s="87"/>
      <c r="E3985" s="87"/>
      <c r="F3985" s="87"/>
      <c r="J3985" s="87"/>
      <c r="M3985" s="87"/>
      <c r="N3985" s="87"/>
      <c r="O3985" s="87"/>
    </row>
    <row r="3986" spans="3:15" x14ac:dyDescent="0.25">
      <c r="C3986" s="87"/>
      <c r="D3986" s="87"/>
      <c r="E3986" s="87"/>
      <c r="F3986" s="87"/>
      <c r="J3986" s="87"/>
      <c r="M3986" s="87"/>
      <c r="N3986" s="87"/>
      <c r="O3986" s="87"/>
    </row>
    <row r="3987" spans="3:15" x14ac:dyDescent="0.25">
      <c r="C3987" s="87"/>
      <c r="D3987" s="87"/>
      <c r="E3987" s="87"/>
      <c r="F3987" s="87"/>
      <c r="J3987" s="87"/>
      <c r="M3987" s="87"/>
      <c r="N3987" s="87"/>
      <c r="O3987" s="87"/>
    </row>
    <row r="3988" spans="3:15" x14ac:dyDescent="0.25">
      <c r="C3988" s="87"/>
      <c r="D3988" s="87"/>
      <c r="E3988" s="87"/>
      <c r="F3988" s="87"/>
      <c r="J3988" s="87"/>
      <c r="M3988" s="87"/>
      <c r="N3988" s="87"/>
      <c r="O3988" s="87"/>
    </row>
    <row r="3989" spans="3:15" x14ac:dyDescent="0.25">
      <c r="C3989" s="87"/>
      <c r="D3989" s="87"/>
      <c r="E3989" s="87"/>
      <c r="F3989" s="87"/>
      <c r="J3989" s="87"/>
      <c r="M3989" s="87"/>
      <c r="N3989" s="87"/>
      <c r="O3989" s="87"/>
    </row>
    <row r="3990" spans="3:15" x14ac:dyDescent="0.25">
      <c r="C3990" s="87"/>
      <c r="D3990" s="87"/>
      <c r="E3990" s="87"/>
      <c r="F3990" s="87"/>
      <c r="J3990" s="87"/>
      <c r="M3990" s="87"/>
      <c r="N3990" s="87"/>
      <c r="O3990" s="87"/>
    </row>
    <row r="3991" spans="3:15" x14ac:dyDescent="0.25">
      <c r="C3991" s="87"/>
      <c r="D3991" s="87"/>
      <c r="E3991" s="87"/>
      <c r="F3991" s="87"/>
      <c r="J3991" s="87"/>
      <c r="M3991" s="87"/>
      <c r="N3991" s="87"/>
      <c r="O3991" s="87"/>
    </row>
    <row r="3992" spans="3:15" x14ac:dyDescent="0.25">
      <c r="C3992" s="87"/>
      <c r="D3992" s="87"/>
      <c r="E3992" s="87"/>
      <c r="F3992" s="87"/>
      <c r="J3992" s="87"/>
      <c r="M3992" s="87"/>
      <c r="N3992" s="87"/>
      <c r="O3992" s="87"/>
    </row>
    <row r="3993" spans="3:15" x14ac:dyDescent="0.25">
      <c r="C3993" s="87"/>
      <c r="D3993" s="87"/>
      <c r="E3993" s="87"/>
      <c r="F3993" s="87"/>
      <c r="J3993" s="87"/>
      <c r="M3993" s="87"/>
      <c r="N3993" s="87"/>
      <c r="O3993" s="87"/>
    </row>
    <row r="3994" spans="3:15" x14ac:dyDescent="0.25">
      <c r="C3994" s="87"/>
      <c r="D3994" s="87"/>
      <c r="E3994" s="87"/>
      <c r="F3994" s="87"/>
      <c r="J3994" s="87"/>
      <c r="M3994" s="87"/>
      <c r="N3994" s="87"/>
      <c r="O3994" s="87"/>
    </row>
    <row r="3995" spans="3:15" x14ac:dyDescent="0.25">
      <c r="C3995" s="87"/>
      <c r="D3995" s="87"/>
      <c r="E3995" s="87"/>
      <c r="F3995" s="87"/>
      <c r="J3995" s="87"/>
      <c r="M3995" s="87"/>
      <c r="N3995" s="87"/>
      <c r="O3995" s="87"/>
    </row>
    <row r="3996" spans="3:15" x14ac:dyDescent="0.25">
      <c r="C3996" s="87"/>
      <c r="D3996" s="87"/>
      <c r="E3996" s="87"/>
      <c r="F3996" s="87"/>
      <c r="J3996" s="87"/>
      <c r="M3996" s="87"/>
      <c r="N3996" s="87"/>
      <c r="O3996" s="87"/>
    </row>
    <row r="3997" spans="3:15" x14ac:dyDescent="0.25">
      <c r="C3997" s="87"/>
      <c r="D3997" s="87"/>
      <c r="E3997" s="87"/>
      <c r="F3997" s="87"/>
      <c r="J3997" s="87"/>
      <c r="M3997" s="87"/>
      <c r="N3997" s="87"/>
      <c r="O3997" s="87"/>
    </row>
    <row r="3998" spans="3:15" x14ac:dyDescent="0.25">
      <c r="C3998" s="87"/>
      <c r="D3998" s="87"/>
      <c r="E3998" s="87"/>
      <c r="F3998" s="87"/>
      <c r="J3998" s="87"/>
      <c r="M3998" s="87"/>
      <c r="N3998" s="87"/>
      <c r="O3998" s="87"/>
    </row>
    <row r="3999" spans="3:15" x14ac:dyDescent="0.25">
      <c r="C3999" s="87"/>
      <c r="D3999" s="87"/>
      <c r="E3999" s="87"/>
      <c r="F3999" s="87"/>
      <c r="J3999" s="87"/>
      <c r="M3999" s="87"/>
      <c r="N3999" s="87"/>
      <c r="O3999" s="87"/>
    </row>
    <row r="4000" spans="3:15" x14ac:dyDescent="0.25">
      <c r="C4000" s="87"/>
      <c r="D4000" s="87"/>
      <c r="E4000" s="87"/>
      <c r="F4000" s="87"/>
      <c r="J4000" s="87"/>
      <c r="M4000" s="87"/>
      <c r="N4000" s="87"/>
      <c r="O4000" s="87"/>
    </row>
    <row r="4001" spans="3:15" x14ac:dyDescent="0.25">
      <c r="C4001" s="87"/>
      <c r="D4001" s="87"/>
      <c r="E4001" s="87"/>
      <c r="F4001" s="87"/>
      <c r="J4001" s="87"/>
      <c r="M4001" s="87"/>
      <c r="N4001" s="87"/>
      <c r="O4001" s="87"/>
    </row>
    <row r="4002" spans="3:15" x14ac:dyDescent="0.25">
      <c r="C4002" s="87"/>
      <c r="D4002" s="87"/>
      <c r="E4002" s="87"/>
      <c r="F4002" s="87"/>
      <c r="J4002" s="87"/>
      <c r="M4002" s="87"/>
      <c r="N4002" s="87"/>
      <c r="O4002" s="87"/>
    </row>
    <row r="4003" spans="3:15" x14ac:dyDescent="0.25">
      <c r="C4003" s="87"/>
      <c r="D4003" s="87"/>
      <c r="E4003" s="87"/>
      <c r="F4003" s="87"/>
      <c r="J4003" s="87"/>
      <c r="M4003" s="87"/>
      <c r="N4003" s="87"/>
      <c r="O4003" s="87"/>
    </row>
    <row r="4004" spans="3:15" x14ac:dyDescent="0.25">
      <c r="C4004" s="87"/>
      <c r="D4004" s="87"/>
      <c r="E4004" s="87"/>
      <c r="F4004" s="87"/>
      <c r="J4004" s="87"/>
      <c r="M4004" s="87"/>
      <c r="N4004" s="87"/>
      <c r="O4004" s="87"/>
    </row>
    <row r="4005" spans="3:15" x14ac:dyDescent="0.25">
      <c r="C4005" s="87"/>
      <c r="D4005" s="87"/>
      <c r="E4005" s="87"/>
      <c r="F4005" s="87"/>
      <c r="J4005" s="87"/>
      <c r="M4005" s="87"/>
      <c r="N4005" s="87"/>
      <c r="O4005" s="87"/>
    </row>
    <row r="4006" spans="3:15" x14ac:dyDescent="0.25">
      <c r="C4006" s="87"/>
      <c r="D4006" s="87"/>
      <c r="E4006" s="87"/>
      <c r="F4006" s="87"/>
      <c r="J4006" s="87"/>
      <c r="M4006" s="87"/>
      <c r="N4006" s="87"/>
      <c r="O4006" s="87"/>
    </row>
    <row r="4007" spans="3:15" x14ac:dyDescent="0.25">
      <c r="C4007" s="87"/>
      <c r="D4007" s="87"/>
      <c r="E4007" s="87"/>
      <c r="F4007" s="87"/>
      <c r="J4007" s="87"/>
      <c r="M4007" s="87"/>
      <c r="N4007" s="87"/>
      <c r="O4007" s="87"/>
    </row>
    <row r="4008" spans="3:15" x14ac:dyDescent="0.25">
      <c r="C4008" s="87"/>
      <c r="D4008" s="87"/>
      <c r="E4008" s="87"/>
      <c r="F4008" s="87"/>
      <c r="J4008" s="87"/>
      <c r="M4008" s="87"/>
      <c r="N4008" s="87"/>
      <c r="O4008" s="87"/>
    </row>
    <row r="4009" spans="3:15" x14ac:dyDescent="0.25">
      <c r="C4009" s="87"/>
      <c r="D4009" s="87"/>
      <c r="E4009" s="87"/>
      <c r="F4009" s="87"/>
      <c r="J4009" s="87"/>
      <c r="M4009" s="87"/>
      <c r="N4009" s="87"/>
      <c r="O4009" s="87"/>
    </row>
    <row r="4010" spans="3:15" x14ac:dyDescent="0.25">
      <c r="C4010" s="87"/>
      <c r="D4010" s="87"/>
      <c r="E4010" s="87"/>
      <c r="F4010" s="87"/>
      <c r="J4010" s="87"/>
      <c r="M4010" s="87"/>
      <c r="N4010" s="87"/>
      <c r="O4010" s="87"/>
    </row>
    <row r="4011" spans="3:15" x14ac:dyDescent="0.25">
      <c r="C4011" s="87"/>
      <c r="D4011" s="87"/>
      <c r="E4011" s="87"/>
      <c r="F4011" s="87"/>
      <c r="J4011" s="87"/>
      <c r="M4011" s="87"/>
      <c r="N4011" s="87"/>
      <c r="O4011" s="87"/>
    </row>
    <row r="4012" spans="3:15" x14ac:dyDescent="0.25">
      <c r="C4012" s="87"/>
      <c r="D4012" s="87"/>
      <c r="E4012" s="87"/>
      <c r="F4012" s="87"/>
      <c r="J4012" s="87"/>
      <c r="M4012" s="87"/>
      <c r="N4012" s="87"/>
      <c r="O4012" s="87"/>
    </row>
    <row r="4013" spans="3:15" x14ac:dyDescent="0.25">
      <c r="C4013" s="87"/>
      <c r="D4013" s="87"/>
      <c r="E4013" s="87"/>
      <c r="F4013" s="87"/>
      <c r="J4013" s="87"/>
      <c r="M4013" s="87"/>
      <c r="N4013" s="87"/>
      <c r="O4013" s="87"/>
    </row>
    <row r="4014" spans="3:15" x14ac:dyDescent="0.25">
      <c r="C4014" s="87"/>
      <c r="D4014" s="87"/>
      <c r="E4014" s="87"/>
      <c r="F4014" s="87"/>
      <c r="J4014" s="87"/>
      <c r="M4014" s="87"/>
      <c r="N4014" s="87"/>
      <c r="O4014" s="87"/>
    </row>
    <row r="4015" spans="3:15" x14ac:dyDescent="0.25">
      <c r="C4015" s="87"/>
      <c r="D4015" s="87"/>
      <c r="E4015" s="87"/>
      <c r="F4015" s="87"/>
      <c r="J4015" s="87"/>
      <c r="M4015" s="87"/>
      <c r="N4015" s="87"/>
      <c r="O4015" s="87"/>
    </row>
    <row r="4016" spans="3:15" x14ac:dyDescent="0.25">
      <c r="C4016" s="87"/>
      <c r="D4016" s="87"/>
      <c r="E4016" s="87"/>
      <c r="F4016" s="87"/>
      <c r="J4016" s="87"/>
      <c r="M4016" s="87"/>
      <c r="N4016" s="87"/>
      <c r="O4016" s="87"/>
    </row>
    <row r="4017" spans="3:15" x14ac:dyDescent="0.25">
      <c r="C4017" s="87"/>
      <c r="D4017" s="87"/>
      <c r="E4017" s="87"/>
      <c r="F4017" s="87"/>
      <c r="J4017" s="87"/>
      <c r="M4017" s="87"/>
      <c r="N4017" s="87"/>
      <c r="O4017" s="87"/>
    </row>
    <row r="4018" spans="3:15" x14ac:dyDescent="0.25">
      <c r="C4018" s="87"/>
      <c r="D4018" s="87"/>
      <c r="E4018" s="87"/>
      <c r="F4018" s="87"/>
      <c r="J4018" s="87"/>
      <c r="M4018" s="87"/>
      <c r="N4018" s="87"/>
      <c r="O4018" s="87"/>
    </row>
    <row r="4019" spans="3:15" x14ac:dyDescent="0.25">
      <c r="C4019" s="87"/>
      <c r="D4019" s="87"/>
      <c r="E4019" s="87"/>
      <c r="F4019" s="87"/>
      <c r="J4019" s="87"/>
      <c r="M4019" s="87"/>
      <c r="N4019" s="87"/>
      <c r="O4019" s="87"/>
    </row>
    <row r="4020" spans="3:15" x14ac:dyDescent="0.25">
      <c r="C4020" s="87"/>
      <c r="D4020" s="87"/>
      <c r="E4020" s="87"/>
      <c r="F4020" s="87"/>
      <c r="J4020" s="87"/>
      <c r="M4020" s="87"/>
      <c r="N4020" s="87"/>
      <c r="O4020" s="87"/>
    </row>
    <row r="4021" spans="3:15" x14ac:dyDescent="0.25">
      <c r="C4021" s="87"/>
      <c r="D4021" s="87"/>
      <c r="E4021" s="87"/>
      <c r="F4021" s="87"/>
      <c r="J4021" s="87"/>
      <c r="M4021" s="87"/>
      <c r="N4021" s="87"/>
      <c r="O4021" s="87"/>
    </row>
    <row r="4022" spans="3:15" x14ac:dyDescent="0.25">
      <c r="C4022" s="87"/>
      <c r="D4022" s="87"/>
      <c r="E4022" s="87"/>
      <c r="F4022" s="87"/>
      <c r="J4022" s="87"/>
      <c r="M4022" s="87"/>
      <c r="N4022" s="87"/>
      <c r="O4022" s="87"/>
    </row>
    <row r="4023" spans="3:15" x14ac:dyDescent="0.25">
      <c r="C4023" s="87"/>
      <c r="D4023" s="87"/>
      <c r="E4023" s="87"/>
      <c r="F4023" s="87"/>
      <c r="J4023" s="87"/>
      <c r="M4023" s="87"/>
      <c r="N4023" s="87"/>
      <c r="O4023" s="87"/>
    </row>
    <row r="4024" spans="3:15" x14ac:dyDescent="0.25">
      <c r="C4024" s="87"/>
      <c r="D4024" s="87"/>
      <c r="E4024" s="87"/>
      <c r="F4024" s="87"/>
      <c r="J4024" s="87"/>
      <c r="M4024" s="87"/>
      <c r="N4024" s="87"/>
      <c r="O4024" s="87"/>
    </row>
    <row r="4025" spans="3:15" x14ac:dyDescent="0.25">
      <c r="C4025" s="87"/>
      <c r="D4025" s="87"/>
      <c r="E4025" s="87"/>
      <c r="F4025" s="87"/>
      <c r="J4025" s="87"/>
      <c r="M4025" s="87"/>
      <c r="N4025" s="87"/>
      <c r="O4025" s="87"/>
    </row>
    <row r="4026" spans="3:15" x14ac:dyDescent="0.25">
      <c r="C4026" s="87"/>
      <c r="D4026" s="87"/>
      <c r="E4026" s="87"/>
      <c r="F4026" s="87"/>
      <c r="J4026" s="87"/>
      <c r="M4026" s="87"/>
      <c r="N4026" s="87"/>
      <c r="O4026" s="87"/>
    </row>
    <row r="4027" spans="3:15" x14ac:dyDescent="0.25">
      <c r="C4027" s="87"/>
      <c r="D4027" s="87"/>
      <c r="E4027" s="87"/>
      <c r="F4027" s="87"/>
      <c r="J4027" s="87"/>
      <c r="M4027" s="87"/>
      <c r="N4027" s="87"/>
      <c r="O4027" s="87"/>
    </row>
    <row r="4028" spans="3:15" x14ac:dyDescent="0.25">
      <c r="C4028" s="87"/>
      <c r="D4028" s="87"/>
      <c r="E4028" s="87"/>
      <c r="F4028" s="87"/>
      <c r="J4028" s="87"/>
      <c r="M4028" s="87"/>
      <c r="N4028" s="87"/>
      <c r="O4028" s="87"/>
    </row>
    <row r="4029" spans="3:15" x14ac:dyDescent="0.25">
      <c r="C4029" s="87"/>
      <c r="D4029" s="87"/>
      <c r="E4029" s="87"/>
      <c r="F4029" s="87"/>
      <c r="J4029" s="87"/>
      <c r="M4029" s="87"/>
      <c r="N4029" s="87"/>
      <c r="O4029" s="87"/>
    </row>
    <row r="4030" spans="3:15" x14ac:dyDescent="0.25">
      <c r="C4030" s="87"/>
      <c r="D4030" s="87"/>
      <c r="E4030" s="87"/>
      <c r="F4030" s="87"/>
      <c r="J4030" s="87"/>
      <c r="M4030" s="87"/>
      <c r="N4030" s="87"/>
      <c r="O4030" s="87"/>
    </row>
    <row r="4031" spans="3:15" x14ac:dyDescent="0.25">
      <c r="C4031" s="87"/>
      <c r="D4031" s="87"/>
      <c r="E4031" s="87"/>
      <c r="F4031" s="87"/>
      <c r="J4031" s="87"/>
      <c r="M4031" s="87"/>
      <c r="N4031" s="87"/>
      <c r="O4031" s="87"/>
    </row>
    <row r="4032" spans="3:15" x14ac:dyDescent="0.25">
      <c r="C4032" s="87"/>
      <c r="D4032" s="87"/>
      <c r="E4032" s="87"/>
      <c r="F4032" s="87"/>
      <c r="J4032" s="87"/>
      <c r="M4032" s="87"/>
      <c r="N4032" s="87"/>
      <c r="O4032" s="87"/>
    </row>
    <row r="4033" spans="3:15" x14ac:dyDescent="0.25">
      <c r="C4033" s="87"/>
      <c r="D4033" s="87"/>
      <c r="E4033" s="87"/>
      <c r="F4033" s="87"/>
      <c r="J4033" s="87"/>
      <c r="M4033" s="87"/>
      <c r="N4033" s="87"/>
      <c r="O4033" s="87"/>
    </row>
    <row r="4034" spans="3:15" x14ac:dyDescent="0.25">
      <c r="C4034" s="87"/>
      <c r="D4034" s="87"/>
      <c r="E4034" s="87"/>
      <c r="F4034" s="87"/>
      <c r="J4034" s="87"/>
      <c r="M4034" s="87"/>
      <c r="N4034" s="87"/>
      <c r="O4034" s="87"/>
    </row>
    <row r="4035" spans="3:15" x14ac:dyDescent="0.25">
      <c r="C4035" s="87"/>
      <c r="D4035" s="87"/>
      <c r="E4035" s="87"/>
      <c r="F4035" s="87"/>
      <c r="J4035" s="87"/>
      <c r="M4035" s="87"/>
      <c r="N4035" s="87"/>
      <c r="O4035" s="87"/>
    </row>
    <row r="4036" spans="3:15" x14ac:dyDescent="0.25">
      <c r="C4036" s="87"/>
      <c r="D4036" s="87"/>
      <c r="E4036" s="87"/>
      <c r="F4036" s="87"/>
      <c r="J4036" s="87"/>
      <c r="M4036" s="87"/>
      <c r="N4036" s="87"/>
      <c r="O4036" s="87"/>
    </row>
    <row r="4037" spans="3:15" x14ac:dyDescent="0.25">
      <c r="C4037" s="87"/>
      <c r="D4037" s="87"/>
      <c r="E4037" s="87"/>
      <c r="F4037" s="87"/>
      <c r="J4037" s="87"/>
      <c r="M4037" s="87"/>
      <c r="N4037" s="87"/>
      <c r="O4037" s="87"/>
    </row>
    <row r="4038" spans="3:15" x14ac:dyDescent="0.25">
      <c r="C4038" s="87"/>
      <c r="D4038" s="87"/>
      <c r="E4038" s="87"/>
      <c r="F4038" s="87"/>
      <c r="J4038" s="87"/>
      <c r="M4038" s="87"/>
      <c r="N4038" s="87"/>
      <c r="O4038" s="87"/>
    </row>
    <row r="4039" spans="3:15" x14ac:dyDescent="0.25">
      <c r="C4039" s="87"/>
      <c r="D4039" s="87"/>
      <c r="E4039" s="87"/>
      <c r="F4039" s="87"/>
      <c r="J4039" s="87"/>
      <c r="M4039" s="87"/>
      <c r="N4039" s="87"/>
      <c r="O4039" s="87"/>
    </row>
    <row r="4040" spans="3:15" x14ac:dyDescent="0.25">
      <c r="C4040" s="87"/>
      <c r="D4040" s="87"/>
      <c r="E4040" s="87"/>
      <c r="F4040" s="87"/>
      <c r="J4040" s="87"/>
      <c r="M4040" s="87"/>
      <c r="N4040" s="87"/>
      <c r="O4040" s="87"/>
    </row>
    <row r="4041" spans="3:15" x14ac:dyDescent="0.25">
      <c r="C4041" s="87"/>
      <c r="D4041" s="87"/>
      <c r="E4041" s="87"/>
      <c r="F4041" s="87"/>
      <c r="J4041" s="87"/>
      <c r="M4041" s="87"/>
      <c r="N4041" s="87"/>
      <c r="O4041" s="87"/>
    </row>
    <row r="4042" spans="3:15" x14ac:dyDescent="0.25">
      <c r="C4042" s="87"/>
      <c r="D4042" s="87"/>
      <c r="E4042" s="87"/>
      <c r="F4042" s="87"/>
      <c r="J4042" s="87"/>
      <c r="M4042" s="87"/>
      <c r="N4042" s="87"/>
      <c r="O4042" s="87"/>
    </row>
    <row r="4043" spans="3:15" x14ac:dyDescent="0.25">
      <c r="C4043" s="87"/>
      <c r="D4043" s="87"/>
      <c r="E4043" s="87"/>
      <c r="F4043" s="87"/>
      <c r="J4043" s="87"/>
      <c r="M4043" s="87"/>
      <c r="N4043" s="87"/>
      <c r="O4043" s="87"/>
    </row>
    <row r="4044" spans="3:15" x14ac:dyDescent="0.25">
      <c r="C4044" s="87"/>
      <c r="D4044" s="87"/>
      <c r="E4044" s="87"/>
      <c r="F4044" s="87"/>
      <c r="J4044" s="87"/>
      <c r="M4044" s="87"/>
      <c r="N4044" s="87"/>
      <c r="O4044" s="87"/>
    </row>
    <row r="4045" spans="3:15" x14ac:dyDescent="0.25">
      <c r="C4045" s="87"/>
      <c r="D4045" s="87"/>
      <c r="E4045" s="87"/>
      <c r="F4045" s="87"/>
      <c r="J4045" s="87"/>
      <c r="M4045" s="87"/>
      <c r="N4045" s="87"/>
      <c r="O4045" s="87"/>
    </row>
    <row r="4046" spans="3:15" x14ac:dyDescent="0.25">
      <c r="C4046" s="87"/>
      <c r="D4046" s="87"/>
      <c r="E4046" s="87"/>
      <c r="F4046" s="87"/>
      <c r="J4046" s="87"/>
      <c r="M4046" s="87"/>
      <c r="N4046" s="87"/>
      <c r="O4046" s="87"/>
    </row>
    <row r="4047" spans="3:15" x14ac:dyDescent="0.25">
      <c r="C4047" s="87"/>
      <c r="D4047" s="87"/>
      <c r="E4047" s="87"/>
      <c r="F4047" s="87"/>
      <c r="J4047" s="87"/>
      <c r="M4047" s="87"/>
      <c r="N4047" s="87"/>
      <c r="O4047" s="87"/>
    </row>
    <row r="4048" spans="3:15" x14ac:dyDescent="0.25">
      <c r="C4048" s="87"/>
      <c r="D4048" s="87"/>
      <c r="E4048" s="87"/>
      <c r="F4048" s="87"/>
      <c r="J4048" s="87"/>
      <c r="M4048" s="87"/>
      <c r="N4048" s="87"/>
      <c r="O4048" s="87"/>
    </row>
    <row r="4049" spans="3:15" x14ac:dyDescent="0.25">
      <c r="C4049" s="87"/>
      <c r="D4049" s="87"/>
      <c r="E4049" s="87"/>
      <c r="F4049" s="87"/>
      <c r="J4049" s="87"/>
      <c r="M4049" s="87"/>
      <c r="N4049" s="87"/>
      <c r="O4049" s="87"/>
    </row>
    <row r="4050" spans="3:15" x14ac:dyDescent="0.25">
      <c r="C4050" s="87"/>
      <c r="D4050" s="87"/>
      <c r="E4050" s="87"/>
      <c r="F4050" s="87"/>
      <c r="J4050" s="87"/>
      <c r="M4050" s="87"/>
      <c r="N4050" s="87"/>
      <c r="O4050" s="87"/>
    </row>
    <row r="4051" spans="3:15" x14ac:dyDescent="0.25">
      <c r="C4051" s="87"/>
      <c r="D4051" s="87"/>
      <c r="E4051" s="87"/>
      <c r="F4051" s="87"/>
      <c r="J4051" s="87"/>
      <c r="M4051" s="87"/>
      <c r="N4051" s="87"/>
      <c r="O4051" s="87"/>
    </row>
    <row r="4052" spans="3:15" x14ac:dyDescent="0.25">
      <c r="C4052" s="87"/>
      <c r="D4052" s="87"/>
      <c r="E4052" s="87"/>
      <c r="F4052" s="87"/>
      <c r="J4052" s="87"/>
      <c r="M4052" s="87"/>
      <c r="N4052" s="87"/>
      <c r="O4052" s="87"/>
    </row>
    <row r="4053" spans="3:15" x14ac:dyDescent="0.25">
      <c r="C4053" s="87"/>
      <c r="D4053" s="87"/>
      <c r="E4053" s="87"/>
      <c r="F4053" s="87"/>
      <c r="J4053" s="87"/>
      <c r="M4053" s="87"/>
      <c r="N4053" s="87"/>
      <c r="O4053" s="87"/>
    </row>
    <row r="4054" spans="3:15" x14ac:dyDescent="0.25">
      <c r="C4054" s="87"/>
      <c r="D4054" s="87"/>
      <c r="E4054" s="87"/>
      <c r="F4054" s="87"/>
      <c r="J4054" s="87"/>
      <c r="M4054" s="87"/>
      <c r="N4054" s="87"/>
      <c r="O4054" s="87"/>
    </row>
    <row r="4055" spans="3:15" x14ac:dyDescent="0.25">
      <c r="C4055" s="87"/>
      <c r="D4055" s="87"/>
      <c r="E4055" s="87"/>
      <c r="F4055" s="87"/>
      <c r="J4055" s="87"/>
      <c r="M4055" s="87"/>
      <c r="N4055" s="87"/>
      <c r="O4055" s="87"/>
    </row>
    <row r="4056" spans="3:15" x14ac:dyDescent="0.25">
      <c r="C4056" s="87"/>
      <c r="D4056" s="87"/>
      <c r="E4056" s="87"/>
      <c r="F4056" s="87"/>
      <c r="J4056" s="87"/>
      <c r="M4056" s="87"/>
      <c r="N4056" s="87"/>
      <c r="O4056" s="87"/>
    </row>
    <row r="4057" spans="3:15" x14ac:dyDescent="0.25">
      <c r="C4057" s="87"/>
      <c r="D4057" s="87"/>
      <c r="E4057" s="87"/>
      <c r="F4057" s="87"/>
      <c r="J4057" s="87"/>
      <c r="M4057" s="87"/>
      <c r="N4057" s="87"/>
      <c r="O4057" s="87"/>
    </row>
    <row r="4058" spans="3:15" x14ac:dyDescent="0.25">
      <c r="C4058" s="87"/>
      <c r="D4058" s="87"/>
      <c r="E4058" s="87"/>
      <c r="F4058" s="87"/>
      <c r="J4058" s="87"/>
      <c r="M4058" s="87"/>
      <c r="N4058" s="87"/>
      <c r="O4058" s="87"/>
    </row>
    <row r="4059" spans="3:15" x14ac:dyDescent="0.25">
      <c r="C4059" s="87"/>
      <c r="D4059" s="87"/>
      <c r="E4059" s="87"/>
      <c r="F4059" s="87"/>
      <c r="J4059" s="87"/>
      <c r="M4059" s="87"/>
      <c r="N4059" s="87"/>
      <c r="O4059" s="87"/>
    </row>
    <row r="4060" spans="3:15" x14ac:dyDescent="0.25">
      <c r="C4060" s="87"/>
      <c r="D4060" s="87"/>
      <c r="E4060" s="87"/>
      <c r="F4060" s="87"/>
      <c r="J4060" s="87"/>
      <c r="M4060" s="87"/>
      <c r="N4060" s="87"/>
      <c r="O4060" s="87"/>
    </row>
    <row r="4061" spans="3:15" x14ac:dyDescent="0.25">
      <c r="C4061" s="87"/>
      <c r="D4061" s="87"/>
      <c r="E4061" s="87"/>
      <c r="F4061" s="87"/>
      <c r="J4061" s="87"/>
      <c r="M4061" s="87"/>
      <c r="N4061" s="87"/>
      <c r="O4061" s="87"/>
    </row>
    <row r="4062" spans="3:15" x14ac:dyDescent="0.25">
      <c r="C4062" s="87"/>
      <c r="D4062" s="87"/>
      <c r="E4062" s="87"/>
      <c r="F4062" s="87"/>
      <c r="J4062" s="87"/>
      <c r="M4062" s="87"/>
      <c r="N4062" s="87"/>
      <c r="O4062" s="87"/>
    </row>
    <row r="4063" spans="3:15" x14ac:dyDescent="0.25">
      <c r="C4063" s="87"/>
      <c r="D4063" s="87"/>
      <c r="E4063" s="87"/>
      <c r="F4063" s="87"/>
      <c r="J4063" s="87"/>
      <c r="M4063" s="87"/>
      <c r="N4063" s="87"/>
      <c r="O4063" s="87"/>
    </row>
    <row r="4064" spans="3:15" x14ac:dyDescent="0.25">
      <c r="C4064" s="87"/>
      <c r="D4064" s="87"/>
      <c r="E4064" s="87"/>
      <c r="F4064" s="87"/>
      <c r="J4064" s="87"/>
      <c r="M4064" s="87"/>
      <c r="N4064" s="87"/>
      <c r="O4064" s="87"/>
    </row>
    <row r="4065" spans="3:15" x14ac:dyDescent="0.25">
      <c r="C4065" s="87"/>
      <c r="D4065" s="87"/>
      <c r="E4065" s="87"/>
      <c r="F4065" s="87"/>
      <c r="J4065" s="87"/>
      <c r="M4065" s="87"/>
      <c r="N4065" s="87"/>
      <c r="O4065" s="87"/>
    </row>
    <row r="4066" spans="3:15" x14ac:dyDescent="0.25">
      <c r="C4066" s="87"/>
      <c r="D4066" s="87"/>
      <c r="E4066" s="87"/>
      <c r="F4066" s="87"/>
      <c r="J4066" s="87"/>
      <c r="M4066" s="87"/>
      <c r="N4066" s="87"/>
      <c r="O4066" s="87"/>
    </row>
    <row r="4067" spans="3:15" x14ac:dyDescent="0.25">
      <c r="C4067" s="87"/>
      <c r="D4067" s="87"/>
      <c r="E4067" s="87"/>
      <c r="F4067" s="87"/>
      <c r="J4067" s="87"/>
      <c r="M4067" s="87"/>
      <c r="N4067" s="87"/>
      <c r="O4067" s="87"/>
    </row>
    <row r="4068" spans="3:15" x14ac:dyDescent="0.25">
      <c r="C4068" s="87"/>
      <c r="D4068" s="87"/>
      <c r="E4068" s="87"/>
      <c r="F4068" s="87"/>
      <c r="J4068" s="87"/>
      <c r="M4068" s="87"/>
      <c r="N4068" s="87"/>
      <c r="O4068" s="87"/>
    </row>
    <row r="4069" spans="3:15" x14ac:dyDescent="0.25">
      <c r="C4069" s="87"/>
      <c r="D4069" s="87"/>
      <c r="E4069" s="87"/>
      <c r="F4069" s="87"/>
      <c r="J4069" s="87"/>
      <c r="M4069" s="87"/>
      <c r="N4069" s="87"/>
      <c r="O4069" s="87"/>
    </row>
    <row r="4070" spans="3:15" x14ac:dyDescent="0.25">
      <c r="C4070" s="87"/>
      <c r="D4070" s="87"/>
      <c r="E4070" s="87"/>
      <c r="F4070" s="87"/>
      <c r="J4070" s="87"/>
      <c r="M4070" s="87"/>
      <c r="N4070" s="87"/>
      <c r="O4070" s="87"/>
    </row>
    <row r="4071" spans="3:15" x14ac:dyDescent="0.25">
      <c r="C4071" s="87"/>
      <c r="D4071" s="87"/>
      <c r="E4071" s="87"/>
      <c r="F4071" s="87"/>
      <c r="J4071" s="87"/>
      <c r="M4071" s="87"/>
      <c r="N4071" s="87"/>
      <c r="O4071" s="87"/>
    </row>
    <row r="4072" spans="3:15" x14ac:dyDescent="0.25">
      <c r="C4072" s="87"/>
      <c r="D4072" s="87"/>
      <c r="E4072" s="87"/>
      <c r="F4072" s="87"/>
      <c r="J4072" s="87"/>
      <c r="M4072" s="87"/>
      <c r="N4072" s="87"/>
      <c r="O4072" s="87"/>
    </row>
    <row r="4073" spans="3:15" x14ac:dyDescent="0.25">
      <c r="C4073" s="87"/>
      <c r="D4073" s="87"/>
      <c r="E4073" s="87"/>
      <c r="F4073" s="87"/>
      <c r="J4073" s="87"/>
      <c r="M4073" s="87"/>
      <c r="N4073" s="87"/>
      <c r="O4073" s="87"/>
    </row>
    <row r="4074" spans="3:15" x14ac:dyDescent="0.25">
      <c r="C4074" s="87"/>
      <c r="D4074" s="87"/>
      <c r="E4074" s="87"/>
      <c r="F4074" s="87"/>
      <c r="J4074" s="87"/>
      <c r="M4074" s="87"/>
      <c r="N4074" s="87"/>
      <c r="O4074" s="87"/>
    </row>
    <row r="4075" spans="3:15" x14ac:dyDescent="0.25">
      <c r="C4075" s="87"/>
      <c r="D4075" s="87"/>
      <c r="E4075" s="87"/>
      <c r="F4075" s="87"/>
      <c r="J4075" s="87"/>
      <c r="M4075" s="87"/>
      <c r="N4075" s="87"/>
      <c r="O4075" s="87"/>
    </row>
    <row r="4076" spans="3:15" x14ac:dyDescent="0.25">
      <c r="C4076" s="87"/>
      <c r="D4076" s="87"/>
      <c r="E4076" s="87"/>
      <c r="F4076" s="87"/>
      <c r="J4076" s="87"/>
      <c r="M4076" s="87"/>
      <c r="N4076" s="87"/>
      <c r="O4076" s="87"/>
    </row>
    <row r="4077" spans="3:15" x14ac:dyDescent="0.25">
      <c r="C4077" s="87"/>
      <c r="D4077" s="87"/>
      <c r="E4077" s="87"/>
      <c r="F4077" s="87"/>
      <c r="J4077" s="87"/>
      <c r="M4077" s="87"/>
      <c r="N4077" s="87"/>
      <c r="O4077" s="87"/>
    </row>
    <row r="4078" spans="3:15" x14ac:dyDescent="0.25">
      <c r="C4078" s="87"/>
      <c r="D4078" s="87"/>
      <c r="E4078" s="87"/>
      <c r="F4078" s="87"/>
      <c r="J4078" s="87"/>
      <c r="M4078" s="87"/>
      <c r="N4078" s="87"/>
      <c r="O4078" s="87"/>
    </row>
    <row r="4079" spans="3:15" x14ac:dyDescent="0.25">
      <c r="C4079" s="87"/>
      <c r="D4079" s="87"/>
      <c r="E4079" s="87"/>
      <c r="F4079" s="87"/>
      <c r="J4079" s="87"/>
      <c r="M4079" s="87"/>
      <c r="N4079" s="87"/>
      <c r="O4079" s="87"/>
    </row>
    <row r="4080" spans="3:15" x14ac:dyDescent="0.25">
      <c r="C4080" s="87"/>
      <c r="D4080" s="87"/>
      <c r="E4080" s="87"/>
      <c r="F4080" s="87"/>
      <c r="J4080" s="87"/>
      <c r="M4080" s="87"/>
      <c r="N4080" s="87"/>
      <c r="O4080" s="87"/>
    </row>
    <row r="4081" spans="3:15" x14ac:dyDescent="0.25">
      <c r="C4081" s="87"/>
      <c r="D4081" s="87"/>
      <c r="E4081" s="87"/>
      <c r="F4081" s="87"/>
      <c r="J4081" s="87"/>
      <c r="M4081" s="87"/>
      <c r="N4081" s="87"/>
      <c r="O4081" s="87"/>
    </row>
    <row r="4082" spans="3:15" x14ac:dyDescent="0.25">
      <c r="C4082" s="87"/>
      <c r="D4082" s="87"/>
      <c r="E4082" s="87"/>
      <c r="F4082" s="87"/>
      <c r="J4082" s="87"/>
      <c r="M4082" s="87"/>
      <c r="N4082" s="87"/>
      <c r="O4082" s="87"/>
    </row>
    <row r="4083" spans="3:15" x14ac:dyDescent="0.25">
      <c r="C4083" s="87"/>
      <c r="D4083" s="87"/>
      <c r="E4083" s="87"/>
      <c r="F4083" s="87"/>
      <c r="J4083" s="87"/>
      <c r="M4083" s="87"/>
      <c r="N4083" s="87"/>
      <c r="O4083" s="87"/>
    </row>
    <row r="4084" spans="3:15" x14ac:dyDescent="0.25">
      <c r="C4084" s="87"/>
      <c r="D4084" s="87"/>
      <c r="E4084" s="87"/>
      <c r="F4084" s="87"/>
      <c r="J4084" s="87"/>
      <c r="M4084" s="87"/>
      <c r="N4084" s="87"/>
      <c r="O4084" s="87"/>
    </row>
    <row r="4085" spans="3:15" x14ac:dyDescent="0.25">
      <c r="C4085" s="87"/>
      <c r="D4085" s="87"/>
      <c r="E4085" s="87"/>
      <c r="F4085" s="87"/>
      <c r="J4085" s="87"/>
      <c r="M4085" s="87"/>
      <c r="N4085" s="87"/>
      <c r="O4085" s="87"/>
    </row>
    <row r="4086" spans="3:15" x14ac:dyDescent="0.25">
      <c r="C4086" s="87"/>
      <c r="D4086" s="87"/>
      <c r="E4086" s="87"/>
      <c r="F4086" s="87"/>
      <c r="J4086" s="87"/>
      <c r="M4086" s="87"/>
      <c r="N4086" s="87"/>
      <c r="O4086" s="87"/>
    </row>
    <row r="4087" spans="3:15" x14ac:dyDescent="0.25">
      <c r="C4087" s="87"/>
      <c r="D4087" s="87"/>
      <c r="E4087" s="87"/>
      <c r="F4087" s="87"/>
      <c r="J4087" s="87"/>
      <c r="M4087" s="87"/>
      <c r="N4087" s="87"/>
      <c r="O4087" s="87"/>
    </row>
    <row r="4088" spans="3:15" x14ac:dyDescent="0.25">
      <c r="C4088" s="87"/>
      <c r="D4088" s="87"/>
      <c r="E4088" s="87"/>
      <c r="F4088" s="87"/>
      <c r="J4088" s="87"/>
      <c r="M4088" s="87"/>
      <c r="N4088" s="87"/>
      <c r="O4088" s="87"/>
    </row>
    <row r="4089" spans="3:15" x14ac:dyDescent="0.25">
      <c r="C4089" s="87"/>
      <c r="D4089" s="87"/>
      <c r="E4089" s="87"/>
      <c r="F4089" s="87"/>
      <c r="J4089" s="87"/>
      <c r="M4089" s="87"/>
      <c r="N4089" s="87"/>
      <c r="O4089" s="87"/>
    </row>
    <row r="4090" spans="3:15" x14ac:dyDescent="0.25">
      <c r="C4090" s="87"/>
      <c r="D4090" s="87"/>
      <c r="E4090" s="87"/>
      <c r="F4090" s="87"/>
      <c r="J4090" s="87"/>
      <c r="M4090" s="87"/>
      <c r="N4090" s="87"/>
      <c r="O4090" s="87"/>
    </row>
    <row r="4091" spans="3:15" x14ac:dyDescent="0.25">
      <c r="C4091" s="87"/>
      <c r="D4091" s="87"/>
      <c r="E4091" s="87"/>
      <c r="F4091" s="87"/>
      <c r="J4091" s="87"/>
      <c r="M4091" s="87"/>
      <c r="N4091" s="87"/>
      <c r="O4091" s="87"/>
    </row>
    <row r="4092" spans="3:15" x14ac:dyDescent="0.25">
      <c r="C4092" s="87"/>
      <c r="D4092" s="87"/>
      <c r="E4092" s="87"/>
      <c r="F4092" s="87"/>
      <c r="J4092" s="87"/>
      <c r="M4092" s="87"/>
      <c r="N4092" s="87"/>
      <c r="O4092" s="87"/>
    </row>
    <row r="4093" spans="3:15" x14ac:dyDescent="0.25">
      <c r="C4093" s="87"/>
      <c r="D4093" s="87"/>
      <c r="E4093" s="87"/>
      <c r="F4093" s="87"/>
      <c r="J4093" s="87"/>
      <c r="M4093" s="87"/>
      <c r="N4093" s="87"/>
      <c r="O4093" s="87"/>
    </row>
    <row r="4094" spans="3:15" x14ac:dyDescent="0.25">
      <c r="C4094" s="87"/>
      <c r="D4094" s="87"/>
      <c r="E4094" s="87"/>
      <c r="F4094" s="87"/>
      <c r="J4094" s="87"/>
      <c r="M4094" s="87"/>
      <c r="N4094" s="87"/>
      <c r="O4094" s="87"/>
    </row>
    <row r="4095" spans="3:15" x14ac:dyDescent="0.25">
      <c r="C4095" s="87"/>
      <c r="D4095" s="87"/>
      <c r="E4095" s="87"/>
      <c r="F4095" s="87"/>
      <c r="J4095" s="87"/>
      <c r="M4095" s="87"/>
      <c r="N4095" s="87"/>
      <c r="O4095" s="87"/>
    </row>
    <row r="4096" spans="3:15" x14ac:dyDescent="0.25">
      <c r="C4096" s="87"/>
      <c r="D4096" s="87"/>
      <c r="E4096" s="87"/>
      <c r="F4096" s="87"/>
      <c r="J4096" s="87"/>
      <c r="M4096" s="87"/>
      <c r="N4096" s="87"/>
      <c r="O4096" s="87"/>
    </row>
    <row r="4097" spans="3:15" x14ac:dyDescent="0.25">
      <c r="C4097" s="87"/>
      <c r="D4097" s="87"/>
      <c r="E4097" s="87"/>
      <c r="F4097" s="87"/>
      <c r="J4097" s="87"/>
      <c r="M4097" s="87"/>
      <c r="N4097" s="87"/>
      <c r="O4097" s="87"/>
    </row>
    <row r="4098" spans="3:15" x14ac:dyDescent="0.25">
      <c r="C4098" s="87"/>
      <c r="D4098" s="87"/>
      <c r="E4098" s="87"/>
      <c r="F4098" s="87"/>
      <c r="J4098" s="87"/>
      <c r="M4098" s="87"/>
      <c r="N4098" s="87"/>
      <c r="O4098" s="87"/>
    </row>
    <row r="4099" spans="3:15" x14ac:dyDescent="0.25">
      <c r="C4099" s="87"/>
      <c r="D4099" s="87"/>
      <c r="E4099" s="87"/>
      <c r="F4099" s="87"/>
      <c r="J4099" s="87"/>
      <c r="M4099" s="87"/>
      <c r="N4099" s="87"/>
      <c r="O4099" s="87"/>
    </row>
    <row r="4100" spans="3:15" x14ac:dyDescent="0.25">
      <c r="C4100" s="87"/>
      <c r="D4100" s="87"/>
      <c r="E4100" s="87"/>
      <c r="F4100" s="87"/>
      <c r="J4100" s="87"/>
      <c r="M4100" s="87"/>
      <c r="N4100" s="87"/>
      <c r="O4100" s="87"/>
    </row>
    <row r="4101" spans="3:15" x14ac:dyDescent="0.25">
      <c r="C4101" s="87"/>
      <c r="D4101" s="87"/>
      <c r="E4101" s="87"/>
      <c r="F4101" s="87"/>
      <c r="J4101" s="87"/>
      <c r="M4101" s="87"/>
      <c r="N4101" s="87"/>
      <c r="O4101" s="87"/>
    </row>
    <row r="4102" spans="3:15" x14ac:dyDescent="0.25">
      <c r="C4102" s="87"/>
      <c r="D4102" s="87"/>
      <c r="E4102" s="87"/>
      <c r="F4102" s="87"/>
      <c r="J4102" s="87"/>
      <c r="M4102" s="87"/>
      <c r="N4102" s="87"/>
      <c r="O4102" s="87"/>
    </row>
    <row r="4103" spans="3:15" x14ac:dyDescent="0.25">
      <c r="C4103" s="87"/>
      <c r="D4103" s="87"/>
      <c r="E4103" s="87"/>
      <c r="F4103" s="87"/>
      <c r="J4103" s="87"/>
      <c r="M4103" s="87"/>
      <c r="N4103" s="87"/>
      <c r="O4103" s="87"/>
    </row>
    <row r="4104" spans="3:15" x14ac:dyDescent="0.25">
      <c r="C4104" s="87"/>
      <c r="D4104" s="87"/>
      <c r="E4104" s="87"/>
      <c r="F4104" s="87"/>
      <c r="J4104" s="87"/>
      <c r="M4104" s="87"/>
      <c r="N4104" s="87"/>
      <c r="O4104" s="87"/>
    </row>
    <row r="4105" spans="3:15" x14ac:dyDescent="0.25">
      <c r="C4105" s="87"/>
      <c r="D4105" s="87"/>
      <c r="E4105" s="87"/>
      <c r="F4105" s="87"/>
      <c r="J4105" s="87"/>
      <c r="M4105" s="87"/>
      <c r="N4105" s="87"/>
      <c r="O4105" s="87"/>
    </row>
    <row r="4106" spans="3:15" x14ac:dyDescent="0.25">
      <c r="C4106" s="87"/>
      <c r="D4106" s="87"/>
      <c r="E4106" s="87"/>
      <c r="F4106" s="87"/>
      <c r="J4106" s="87"/>
      <c r="M4106" s="87"/>
      <c r="N4106" s="87"/>
      <c r="O4106" s="87"/>
    </row>
    <row r="4107" spans="3:15" x14ac:dyDescent="0.25">
      <c r="C4107" s="87"/>
      <c r="D4107" s="87"/>
      <c r="E4107" s="87"/>
      <c r="F4107" s="87"/>
      <c r="J4107" s="87"/>
      <c r="M4107" s="87"/>
      <c r="N4107" s="87"/>
      <c r="O4107" s="87"/>
    </row>
    <row r="4108" spans="3:15" x14ac:dyDescent="0.25">
      <c r="C4108" s="87"/>
      <c r="D4108" s="87"/>
      <c r="E4108" s="87"/>
      <c r="F4108" s="87"/>
      <c r="J4108" s="87"/>
      <c r="M4108" s="87"/>
      <c r="N4108" s="87"/>
      <c r="O4108" s="87"/>
    </row>
    <row r="4109" spans="3:15" x14ac:dyDescent="0.25">
      <c r="C4109" s="87"/>
      <c r="D4109" s="87"/>
      <c r="E4109" s="87"/>
      <c r="F4109" s="87"/>
      <c r="J4109" s="87"/>
      <c r="M4109" s="87"/>
      <c r="N4109" s="87"/>
      <c r="O4109" s="87"/>
    </row>
    <row r="4110" spans="3:15" x14ac:dyDescent="0.25">
      <c r="C4110" s="87"/>
      <c r="D4110" s="87"/>
      <c r="E4110" s="87"/>
      <c r="F4110" s="87"/>
      <c r="J4110" s="87"/>
      <c r="M4110" s="87"/>
      <c r="N4110" s="87"/>
      <c r="O4110" s="87"/>
    </row>
    <row r="4111" spans="3:15" x14ac:dyDescent="0.25">
      <c r="C4111" s="87"/>
      <c r="D4111" s="87"/>
      <c r="E4111" s="87"/>
      <c r="F4111" s="87"/>
      <c r="J4111" s="87"/>
      <c r="M4111" s="87"/>
      <c r="N4111" s="87"/>
      <c r="O4111" s="87"/>
    </row>
    <row r="4112" spans="3:15" x14ac:dyDescent="0.25">
      <c r="C4112" s="87"/>
      <c r="D4112" s="87"/>
      <c r="E4112" s="87"/>
      <c r="F4112" s="87"/>
      <c r="J4112" s="87"/>
      <c r="M4112" s="87"/>
      <c r="N4112" s="87"/>
      <c r="O4112" s="87"/>
    </row>
    <row r="4113" spans="3:15" x14ac:dyDescent="0.25">
      <c r="C4113" s="87"/>
      <c r="D4113" s="87"/>
      <c r="E4113" s="87"/>
      <c r="F4113" s="87"/>
      <c r="J4113" s="87"/>
      <c r="M4113" s="87"/>
      <c r="N4113" s="87"/>
      <c r="O4113" s="87"/>
    </row>
    <row r="4114" spans="3:15" x14ac:dyDescent="0.25">
      <c r="C4114" s="87"/>
      <c r="D4114" s="87"/>
      <c r="E4114" s="87"/>
      <c r="F4114" s="87"/>
      <c r="J4114" s="87"/>
      <c r="M4114" s="87"/>
      <c r="N4114" s="87"/>
      <c r="O4114" s="87"/>
    </row>
    <row r="4115" spans="3:15" x14ac:dyDescent="0.25">
      <c r="C4115" s="87"/>
      <c r="D4115" s="87"/>
      <c r="E4115" s="87"/>
      <c r="F4115" s="87"/>
      <c r="J4115" s="87"/>
      <c r="M4115" s="87"/>
      <c r="N4115" s="87"/>
      <c r="O4115" s="87"/>
    </row>
    <row r="4116" spans="3:15" x14ac:dyDescent="0.25">
      <c r="C4116" s="87"/>
      <c r="D4116" s="87"/>
      <c r="E4116" s="87"/>
      <c r="F4116" s="87"/>
      <c r="J4116" s="87"/>
      <c r="M4116" s="87"/>
      <c r="N4116" s="87"/>
      <c r="O4116" s="87"/>
    </row>
    <row r="4117" spans="3:15" x14ac:dyDescent="0.25">
      <c r="C4117" s="87"/>
      <c r="D4117" s="87"/>
      <c r="E4117" s="87"/>
      <c r="F4117" s="87"/>
      <c r="J4117" s="87"/>
      <c r="M4117" s="87"/>
      <c r="N4117" s="87"/>
      <c r="O4117" s="87"/>
    </row>
    <row r="4118" spans="3:15" x14ac:dyDescent="0.25">
      <c r="C4118" s="87"/>
      <c r="D4118" s="87"/>
      <c r="E4118" s="87"/>
      <c r="F4118" s="87"/>
      <c r="J4118" s="87"/>
      <c r="M4118" s="87"/>
      <c r="N4118" s="87"/>
      <c r="O4118" s="87"/>
    </row>
    <row r="4119" spans="3:15" x14ac:dyDescent="0.25">
      <c r="C4119" s="87"/>
      <c r="D4119" s="87"/>
      <c r="E4119" s="87"/>
      <c r="F4119" s="87"/>
      <c r="J4119" s="87"/>
      <c r="M4119" s="87"/>
      <c r="N4119" s="87"/>
      <c r="O4119" s="87"/>
    </row>
    <row r="4120" spans="3:15" x14ac:dyDescent="0.25">
      <c r="C4120" s="87"/>
      <c r="D4120" s="87"/>
      <c r="E4120" s="87"/>
      <c r="F4120" s="87"/>
      <c r="J4120" s="87"/>
      <c r="M4120" s="87"/>
      <c r="N4120" s="87"/>
      <c r="O4120" s="87"/>
    </row>
    <row r="4121" spans="3:15" x14ac:dyDescent="0.25">
      <c r="C4121" s="87"/>
      <c r="D4121" s="87"/>
      <c r="E4121" s="87"/>
      <c r="F4121" s="87"/>
      <c r="J4121" s="87"/>
      <c r="M4121" s="87"/>
      <c r="N4121" s="87"/>
      <c r="O4121" s="87"/>
    </row>
    <row r="4122" spans="3:15" x14ac:dyDescent="0.25">
      <c r="C4122" s="87"/>
      <c r="D4122" s="87"/>
      <c r="E4122" s="87"/>
      <c r="F4122" s="87"/>
      <c r="J4122" s="87"/>
      <c r="M4122" s="87"/>
      <c r="N4122" s="87"/>
      <c r="O4122" s="87"/>
    </row>
    <row r="4123" spans="3:15" x14ac:dyDescent="0.25">
      <c r="C4123" s="87"/>
      <c r="D4123" s="87"/>
      <c r="E4123" s="87"/>
      <c r="F4123" s="87"/>
      <c r="J4123" s="87"/>
      <c r="M4123" s="87"/>
      <c r="N4123" s="87"/>
      <c r="O4123" s="87"/>
    </row>
    <row r="4124" spans="3:15" x14ac:dyDescent="0.25">
      <c r="C4124" s="87"/>
      <c r="D4124" s="87"/>
      <c r="E4124" s="87"/>
      <c r="F4124" s="87"/>
      <c r="J4124" s="87"/>
      <c r="M4124" s="87"/>
      <c r="N4124" s="87"/>
      <c r="O4124" s="87"/>
    </row>
    <row r="4125" spans="3:15" x14ac:dyDescent="0.25">
      <c r="C4125" s="87"/>
      <c r="D4125" s="87"/>
      <c r="E4125" s="87"/>
      <c r="F4125" s="87"/>
      <c r="J4125" s="87"/>
      <c r="M4125" s="87"/>
      <c r="N4125" s="87"/>
      <c r="O4125" s="87"/>
    </row>
    <row r="4126" spans="3:15" x14ac:dyDescent="0.25">
      <c r="C4126" s="87"/>
      <c r="D4126" s="87"/>
      <c r="E4126" s="87"/>
      <c r="F4126" s="87"/>
      <c r="J4126" s="87"/>
      <c r="M4126" s="87"/>
      <c r="N4126" s="87"/>
      <c r="O4126" s="87"/>
    </row>
    <row r="4127" spans="3:15" x14ac:dyDescent="0.25">
      <c r="C4127" s="87"/>
      <c r="D4127" s="87"/>
      <c r="E4127" s="87"/>
      <c r="F4127" s="87"/>
      <c r="J4127" s="87"/>
      <c r="M4127" s="87"/>
      <c r="N4127" s="87"/>
      <c r="O4127" s="87"/>
    </row>
    <row r="4128" spans="3:15" x14ac:dyDescent="0.25">
      <c r="C4128" s="87"/>
      <c r="D4128" s="87"/>
      <c r="E4128" s="87"/>
      <c r="F4128" s="87"/>
      <c r="J4128" s="87"/>
      <c r="M4128" s="87"/>
      <c r="N4128" s="87"/>
      <c r="O4128" s="87"/>
    </row>
    <row r="4129" spans="3:15" x14ac:dyDescent="0.25">
      <c r="C4129" s="87"/>
      <c r="D4129" s="87"/>
      <c r="E4129" s="87"/>
      <c r="F4129" s="87"/>
      <c r="J4129" s="87"/>
      <c r="M4129" s="87"/>
      <c r="N4129" s="87"/>
      <c r="O4129" s="87"/>
    </row>
    <row r="4130" spans="3:15" x14ac:dyDescent="0.25">
      <c r="C4130" s="87"/>
      <c r="D4130" s="87"/>
      <c r="E4130" s="87"/>
      <c r="F4130" s="87"/>
      <c r="J4130" s="87"/>
      <c r="M4130" s="87"/>
      <c r="N4130" s="87"/>
      <c r="O4130" s="87"/>
    </row>
    <row r="4131" spans="3:15" x14ac:dyDescent="0.25">
      <c r="C4131" s="87"/>
      <c r="D4131" s="87"/>
      <c r="E4131" s="87"/>
      <c r="F4131" s="87"/>
      <c r="J4131" s="87"/>
      <c r="M4131" s="87"/>
      <c r="N4131" s="87"/>
      <c r="O4131" s="87"/>
    </row>
    <row r="4132" spans="3:15" x14ac:dyDescent="0.25">
      <c r="C4132" s="87"/>
      <c r="D4132" s="87"/>
      <c r="E4132" s="87"/>
      <c r="F4132" s="87"/>
      <c r="J4132" s="87"/>
      <c r="M4132" s="87"/>
      <c r="N4132" s="87"/>
      <c r="O4132" s="87"/>
    </row>
    <row r="4133" spans="3:15" x14ac:dyDescent="0.25">
      <c r="C4133" s="87"/>
      <c r="D4133" s="87"/>
      <c r="E4133" s="87"/>
      <c r="F4133" s="87"/>
      <c r="J4133" s="87"/>
      <c r="M4133" s="87"/>
      <c r="N4133" s="87"/>
      <c r="O4133" s="87"/>
    </row>
    <row r="4134" spans="3:15" x14ac:dyDescent="0.25">
      <c r="C4134" s="87"/>
      <c r="D4134" s="87"/>
      <c r="E4134" s="87"/>
      <c r="F4134" s="87"/>
      <c r="J4134" s="87"/>
      <c r="M4134" s="87"/>
      <c r="N4134" s="87"/>
      <c r="O4134" s="87"/>
    </row>
    <row r="4135" spans="3:15" x14ac:dyDescent="0.25">
      <c r="C4135" s="87"/>
      <c r="D4135" s="87"/>
      <c r="E4135" s="87"/>
      <c r="F4135" s="87"/>
      <c r="J4135" s="87"/>
      <c r="M4135" s="87"/>
      <c r="N4135" s="87"/>
      <c r="O4135" s="87"/>
    </row>
    <row r="4136" spans="3:15" x14ac:dyDescent="0.25">
      <c r="C4136" s="87"/>
      <c r="D4136" s="87"/>
      <c r="E4136" s="87"/>
      <c r="F4136" s="87"/>
      <c r="J4136" s="87"/>
      <c r="M4136" s="87"/>
      <c r="N4136" s="87"/>
      <c r="O4136" s="87"/>
    </row>
    <row r="4137" spans="3:15" x14ac:dyDescent="0.25">
      <c r="C4137" s="87"/>
      <c r="D4137" s="87"/>
      <c r="E4137" s="87"/>
      <c r="F4137" s="87"/>
      <c r="J4137" s="87"/>
      <c r="M4137" s="87"/>
      <c r="N4137" s="87"/>
      <c r="O4137" s="87"/>
    </row>
    <row r="4138" spans="3:15" x14ac:dyDescent="0.25">
      <c r="C4138" s="87"/>
      <c r="D4138" s="87"/>
      <c r="E4138" s="87"/>
      <c r="F4138" s="87"/>
      <c r="J4138" s="87"/>
      <c r="M4138" s="87"/>
      <c r="N4138" s="87"/>
      <c r="O4138" s="87"/>
    </row>
    <row r="4139" spans="3:15" x14ac:dyDescent="0.25">
      <c r="C4139" s="87"/>
      <c r="D4139" s="87"/>
      <c r="E4139" s="87"/>
      <c r="F4139" s="87"/>
      <c r="J4139" s="87"/>
      <c r="M4139" s="87"/>
      <c r="N4139" s="87"/>
      <c r="O4139" s="87"/>
    </row>
    <row r="4140" spans="3:15" x14ac:dyDescent="0.25">
      <c r="C4140" s="87"/>
      <c r="D4140" s="87"/>
      <c r="E4140" s="87"/>
      <c r="F4140" s="87"/>
      <c r="J4140" s="87"/>
      <c r="M4140" s="87"/>
      <c r="N4140" s="87"/>
      <c r="O4140" s="87"/>
    </row>
    <row r="4141" spans="3:15" x14ac:dyDescent="0.25">
      <c r="C4141" s="87"/>
      <c r="D4141" s="87"/>
      <c r="E4141" s="87"/>
      <c r="F4141" s="87"/>
      <c r="J4141" s="87"/>
      <c r="M4141" s="87"/>
      <c r="N4141" s="87"/>
      <c r="O4141" s="87"/>
    </row>
    <row r="4142" spans="3:15" x14ac:dyDescent="0.25">
      <c r="C4142" s="87"/>
      <c r="D4142" s="87"/>
      <c r="E4142" s="87"/>
      <c r="F4142" s="87"/>
      <c r="J4142" s="87"/>
      <c r="M4142" s="87"/>
      <c r="N4142" s="87"/>
      <c r="O4142" s="87"/>
    </row>
    <row r="4143" spans="3:15" x14ac:dyDescent="0.25">
      <c r="C4143" s="87"/>
      <c r="D4143" s="87"/>
      <c r="E4143" s="87"/>
      <c r="F4143" s="87"/>
      <c r="J4143" s="87"/>
      <c r="M4143" s="87"/>
      <c r="N4143" s="87"/>
      <c r="O4143" s="87"/>
    </row>
    <row r="4144" spans="3:15" x14ac:dyDescent="0.25">
      <c r="C4144" s="87"/>
      <c r="D4144" s="87"/>
      <c r="E4144" s="87"/>
      <c r="F4144" s="87"/>
      <c r="J4144" s="87"/>
      <c r="M4144" s="87"/>
      <c r="N4144" s="87"/>
      <c r="O4144" s="87"/>
    </row>
    <row r="4145" spans="3:15" x14ac:dyDescent="0.25">
      <c r="C4145" s="87"/>
      <c r="D4145" s="87"/>
      <c r="E4145" s="87"/>
      <c r="F4145" s="87"/>
      <c r="J4145" s="87"/>
      <c r="M4145" s="87"/>
      <c r="N4145" s="87"/>
      <c r="O4145" s="87"/>
    </row>
    <row r="4146" spans="3:15" x14ac:dyDescent="0.25">
      <c r="C4146" s="87"/>
      <c r="D4146" s="87"/>
      <c r="E4146" s="87"/>
      <c r="F4146" s="87"/>
      <c r="J4146" s="87"/>
      <c r="M4146" s="87"/>
      <c r="N4146" s="87"/>
      <c r="O4146" s="87"/>
    </row>
    <row r="4147" spans="3:15" x14ac:dyDescent="0.25">
      <c r="C4147" s="87"/>
      <c r="D4147" s="87"/>
      <c r="E4147" s="87"/>
      <c r="F4147" s="87"/>
      <c r="J4147" s="87"/>
      <c r="M4147" s="87"/>
      <c r="N4147" s="87"/>
      <c r="O4147" s="87"/>
    </row>
    <row r="4148" spans="3:15" x14ac:dyDescent="0.25">
      <c r="C4148" s="87"/>
      <c r="D4148" s="87"/>
      <c r="E4148" s="87"/>
      <c r="F4148" s="87"/>
      <c r="J4148" s="87"/>
      <c r="M4148" s="87"/>
      <c r="N4148" s="87"/>
      <c r="O4148" s="87"/>
    </row>
    <row r="4149" spans="3:15" x14ac:dyDescent="0.25">
      <c r="C4149" s="87"/>
      <c r="D4149" s="87"/>
      <c r="E4149" s="87"/>
      <c r="F4149" s="87"/>
      <c r="J4149" s="87"/>
      <c r="M4149" s="87"/>
      <c r="N4149" s="87"/>
      <c r="O4149" s="87"/>
    </row>
    <row r="4150" spans="3:15" x14ac:dyDescent="0.25">
      <c r="C4150" s="87"/>
      <c r="D4150" s="87"/>
      <c r="E4150" s="87"/>
      <c r="F4150" s="87"/>
      <c r="J4150" s="87"/>
      <c r="M4150" s="87"/>
      <c r="N4150" s="87"/>
      <c r="O4150" s="87"/>
    </row>
    <row r="4151" spans="3:15" x14ac:dyDescent="0.25">
      <c r="C4151" s="87"/>
      <c r="D4151" s="87"/>
      <c r="E4151" s="87"/>
      <c r="F4151" s="87"/>
      <c r="J4151" s="87"/>
      <c r="M4151" s="87"/>
      <c r="N4151" s="87"/>
      <c r="O4151" s="87"/>
    </row>
    <row r="4152" spans="3:15" x14ac:dyDescent="0.25">
      <c r="C4152" s="87"/>
      <c r="D4152" s="87"/>
      <c r="E4152" s="87"/>
      <c r="F4152" s="87"/>
      <c r="J4152" s="87"/>
      <c r="M4152" s="87"/>
      <c r="N4152" s="87"/>
      <c r="O4152" s="87"/>
    </row>
    <row r="4153" spans="3:15" x14ac:dyDescent="0.25">
      <c r="C4153" s="87"/>
      <c r="D4153" s="87"/>
      <c r="E4153" s="87"/>
      <c r="F4153" s="87"/>
      <c r="J4153" s="87"/>
      <c r="M4153" s="87"/>
      <c r="N4153" s="87"/>
      <c r="O4153" s="87"/>
    </row>
    <row r="4154" spans="3:15" x14ac:dyDescent="0.25">
      <c r="C4154" s="87"/>
      <c r="D4154" s="87"/>
      <c r="E4154" s="87"/>
      <c r="F4154" s="87"/>
      <c r="J4154" s="87"/>
      <c r="M4154" s="87"/>
      <c r="N4154" s="87"/>
      <c r="O4154" s="87"/>
    </row>
    <row r="4155" spans="3:15" x14ac:dyDescent="0.25">
      <c r="C4155" s="87"/>
      <c r="D4155" s="87"/>
      <c r="E4155" s="87"/>
      <c r="F4155" s="87"/>
      <c r="J4155" s="87"/>
      <c r="M4155" s="87"/>
      <c r="N4155" s="87"/>
      <c r="O4155" s="87"/>
    </row>
    <row r="4156" spans="3:15" x14ac:dyDescent="0.25">
      <c r="C4156" s="87"/>
      <c r="D4156" s="87"/>
      <c r="E4156" s="87"/>
      <c r="F4156" s="87"/>
      <c r="J4156" s="87"/>
      <c r="M4156" s="87"/>
      <c r="N4156" s="87"/>
      <c r="O4156" s="87"/>
    </row>
    <row r="4157" spans="3:15" x14ac:dyDescent="0.25">
      <c r="C4157" s="87"/>
      <c r="D4157" s="87"/>
      <c r="E4157" s="87"/>
      <c r="F4157" s="87"/>
      <c r="J4157" s="87"/>
      <c r="M4157" s="87"/>
      <c r="N4157" s="87"/>
      <c r="O4157" s="87"/>
    </row>
    <row r="4158" spans="3:15" x14ac:dyDescent="0.25">
      <c r="C4158" s="87"/>
      <c r="D4158" s="87"/>
      <c r="E4158" s="87"/>
      <c r="F4158" s="87"/>
      <c r="J4158" s="87"/>
      <c r="M4158" s="87"/>
      <c r="N4158" s="87"/>
      <c r="O4158" s="87"/>
    </row>
    <row r="4159" spans="3:15" x14ac:dyDescent="0.25">
      <c r="C4159" s="87"/>
      <c r="D4159" s="87"/>
      <c r="E4159" s="87"/>
      <c r="F4159" s="87"/>
      <c r="J4159" s="87"/>
      <c r="M4159" s="87"/>
      <c r="N4159" s="87"/>
      <c r="O4159" s="87"/>
    </row>
    <row r="4160" spans="3:15" x14ac:dyDescent="0.25">
      <c r="C4160" s="87"/>
      <c r="D4160" s="87"/>
      <c r="E4160" s="87"/>
      <c r="F4160" s="87"/>
      <c r="J4160" s="87"/>
      <c r="M4160" s="87"/>
      <c r="N4160" s="87"/>
      <c r="O4160" s="87"/>
    </row>
    <row r="4161" spans="3:15" x14ac:dyDescent="0.25">
      <c r="C4161" s="87"/>
      <c r="D4161" s="87"/>
      <c r="E4161" s="87"/>
      <c r="F4161" s="87"/>
      <c r="J4161" s="87"/>
      <c r="M4161" s="87"/>
      <c r="N4161" s="87"/>
      <c r="O4161" s="87"/>
    </row>
    <row r="4162" spans="3:15" x14ac:dyDescent="0.25">
      <c r="C4162" s="87"/>
      <c r="D4162" s="87"/>
      <c r="E4162" s="87"/>
      <c r="F4162" s="87"/>
      <c r="J4162" s="87"/>
      <c r="M4162" s="87"/>
      <c r="N4162" s="87"/>
      <c r="O4162" s="87"/>
    </row>
    <row r="4163" spans="3:15" x14ac:dyDescent="0.25">
      <c r="C4163" s="87"/>
      <c r="D4163" s="87"/>
      <c r="E4163" s="87"/>
      <c r="F4163" s="87"/>
      <c r="J4163" s="87"/>
      <c r="M4163" s="87"/>
      <c r="N4163" s="87"/>
      <c r="O4163" s="87"/>
    </row>
    <row r="4164" spans="3:15" x14ac:dyDescent="0.25">
      <c r="C4164" s="87"/>
      <c r="D4164" s="87"/>
      <c r="E4164" s="87"/>
      <c r="F4164" s="87"/>
      <c r="J4164" s="87"/>
      <c r="M4164" s="87"/>
      <c r="N4164" s="87"/>
      <c r="O4164" s="87"/>
    </row>
    <row r="4165" spans="3:15" x14ac:dyDescent="0.25">
      <c r="C4165" s="87"/>
      <c r="D4165" s="87"/>
      <c r="E4165" s="87"/>
      <c r="F4165" s="87"/>
      <c r="J4165" s="87"/>
      <c r="M4165" s="87"/>
      <c r="N4165" s="87"/>
      <c r="O4165" s="87"/>
    </row>
    <row r="4166" spans="3:15" x14ac:dyDescent="0.25">
      <c r="C4166" s="87"/>
      <c r="D4166" s="87"/>
      <c r="E4166" s="87"/>
      <c r="F4166" s="87"/>
      <c r="J4166" s="87"/>
      <c r="M4166" s="87"/>
      <c r="N4166" s="87"/>
      <c r="O4166" s="87"/>
    </row>
    <row r="4167" spans="3:15" x14ac:dyDescent="0.25">
      <c r="C4167" s="87"/>
      <c r="D4167" s="87"/>
      <c r="E4167" s="87"/>
      <c r="F4167" s="87"/>
      <c r="J4167" s="87"/>
      <c r="M4167" s="87"/>
      <c r="N4167" s="87"/>
      <c r="O4167" s="87"/>
    </row>
    <row r="4168" spans="3:15" x14ac:dyDescent="0.25">
      <c r="C4168" s="87"/>
      <c r="D4168" s="87"/>
      <c r="E4168" s="87"/>
      <c r="F4168" s="87"/>
      <c r="J4168" s="87"/>
      <c r="M4168" s="87"/>
      <c r="N4168" s="87"/>
      <c r="O4168" s="87"/>
    </row>
    <row r="4169" spans="3:15" x14ac:dyDescent="0.25">
      <c r="C4169" s="87"/>
      <c r="D4169" s="87"/>
      <c r="E4169" s="87"/>
      <c r="F4169" s="87"/>
      <c r="J4169" s="87"/>
      <c r="M4169" s="87"/>
      <c r="N4169" s="87"/>
      <c r="O4169" s="87"/>
    </row>
    <row r="4170" spans="3:15" x14ac:dyDescent="0.25">
      <c r="C4170" s="87"/>
      <c r="D4170" s="87"/>
      <c r="E4170" s="87"/>
      <c r="F4170" s="87"/>
      <c r="J4170" s="87"/>
      <c r="M4170" s="87"/>
      <c r="N4170" s="87"/>
      <c r="O4170" s="87"/>
    </row>
    <row r="4171" spans="3:15" x14ac:dyDescent="0.25">
      <c r="C4171" s="87"/>
      <c r="D4171" s="87"/>
      <c r="E4171" s="87"/>
      <c r="F4171" s="87"/>
      <c r="J4171" s="87"/>
      <c r="M4171" s="87"/>
      <c r="N4171" s="87"/>
      <c r="O4171" s="87"/>
    </row>
    <row r="4172" spans="3:15" x14ac:dyDescent="0.25">
      <c r="C4172" s="87"/>
      <c r="D4172" s="87"/>
      <c r="E4172" s="87"/>
      <c r="F4172" s="87"/>
      <c r="J4172" s="87"/>
      <c r="M4172" s="87"/>
      <c r="N4172" s="87"/>
      <c r="O4172" s="87"/>
    </row>
    <row r="4173" spans="3:15" x14ac:dyDescent="0.25">
      <c r="C4173" s="87"/>
      <c r="D4173" s="87"/>
      <c r="E4173" s="87"/>
      <c r="F4173" s="87"/>
      <c r="J4173" s="87"/>
      <c r="M4173" s="87"/>
      <c r="N4173" s="87"/>
      <c r="O4173" s="87"/>
    </row>
    <row r="4174" spans="3:15" x14ac:dyDescent="0.25">
      <c r="C4174" s="87"/>
      <c r="D4174" s="87"/>
      <c r="E4174" s="87"/>
      <c r="F4174" s="87"/>
      <c r="J4174" s="87"/>
      <c r="M4174" s="87"/>
      <c r="N4174" s="87"/>
      <c r="O4174" s="87"/>
    </row>
    <row r="4175" spans="3:15" x14ac:dyDescent="0.25">
      <c r="C4175" s="87"/>
      <c r="D4175" s="87"/>
      <c r="E4175" s="87"/>
      <c r="F4175" s="87"/>
      <c r="J4175" s="87"/>
      <c r="M4175" s="87"/>
      <c r="N4175" s="87"/>
      <c r="O4175" s="87"/>
    </row>
    <row r="4176" spans="3:15" x14ac:dyDescent="0.25">
      <c r="C4176" s="87"/>
      <c r="D4176" s="87"/>
      <c r="E4176" s="87"/>
      <c r="F4176" s="87"/>
      <c r="J4176" s="87"/>
      <c r="M4176" s="87"/>
      <c r="N4176" s="87"/>
      <c r="O4176" s="87"/>
    </row>
    <row r="4177" spans="3:15" x14ac:dyDescent="0.25">
      <c r="C4177" s="87"/>
      <c r="D4177" s="87"/>
      <c r="E4177" s="87"/>
      <c r="F4177" s="87"/>
      <c r="J4177" s="87"/>
      <c r="M4177" s="87"/>
      <c r="N4177" s="87"/>
      <c r="O4177" s="87"/>
    </row>
    <row r="4178" spans="3:15" x14ac:dyDescent="0.25">
      <c r="C4178" s="87"/>
      <c r="D4178" s="87"/>
      <c r="E4178" s="87"/>
      <c r="F4178" s="87"/>
      <c r="J4178" s="87"/>
      <c r="M4178" s="87"/>
      <c r="N4178" s="87"/>
      <c r="O4178" s="87"/>
    </row>
    <row r="4179" spans="3:15" x14ac:dyDescent="0.25">
      <c r="C4179" s="87"/>
      <c r="D4179" s="87"/>
      <c r="E4179" s="87"/>
      <c r="F4179" s="87"/>
      <c r="J4179" s="87"/>
      <c r="M4179" s="87"/>
      <c r="N4179" s="87"/>
      <c r="O4179" s="87"/>
    </row>
    <row r="4180" spans="3:15" x14ac:dyDescent="0.25">
      <c r="C4180" s="87"/>
      <c r="D4180" s="87"/>
      <c r="E4180" s="87"/>
      <c r="F4180" s="87"/>
      <c r="J4180" s="87"/>
      <c r="M4180" s="87"/>
      <c r="N4180" s="87"/>
      <c r="O4180" s="87"/>
    </row>
    <row r="4181" spans="3:15" x14ac:dyDescent="0.25">
      <c r="C4181" s="87"/>
      <c r="D4181" s="87"/>
      <c r="E4181" s="87"/>
      <c r="F4181" s="87"/>
      <c r="J4181" s="87"/>
      <c r="M4181" s="87"/>
      <c r="N4181" s="87"/>
      <c r="O4181" s="87"/>
    </row>
    <row r="4182" spans="3:15" x14ac:dyDescent="0.25">
      <c r="C4182" s="87"/>
      <c r="D4182" s="87"/>
      <c r="E4182" s="87"/>
      <c r="F4182" s="87"/>
      <c r="J4182" s="87"/>
      <c r="M4182" s="87"/>
      <c r="N4182" s="87"/>
      <c r="O4182" s="87"/>
    </row>
    <row r="4183" spans="3:15" x14ac:dyDescent="0.25">
      <c r="C4183" s="87"/>
      <c r="D4183" s="87"/>
      <c r="E4183" s="87"/>
      <c r="F4183" s="87"/>
      <c r="J4183" s="87"/>
      <c r="M4183" s="87"/>
      <c r="N4183" s="87"/>
      <c r="O4183" s="87"/>
    </row>
    <row r="4184" spans="3:15" x14ac:dyDescent="0.25">
      <c r="C4184" s="87"/>
      <c r="D4184" s="87"/>
      <c r="E4184" s="87"/>
      <c r="F4184" s="87"/>
      <c r="J4184" s="87"/>
      <c r="M4184" s="87"/>
      <c r="N4184" s="87"/>
      <c r="O4184" s="87"/>
    </row>
    <row r="4185" spans="3:15" x14ac:dyDescent="0.25">
      <c r="C4185" s="87"/>
      <c r="D4185" s="87"/>
      <c r="E4185" s="87"/>
      <c r="F4185" s="87"/>
      <c r="J4185" s="87"/>
      <c r="M4185" s="87"/>
      <c r="N4185" s="87"/>
      <c r="O4185" s="87"/>
    </row>
    <row r="4186" spans="3:15" x14ac:dyDescent="0.25">
      <c r="C4186" s="87"/>
      <c r="D4186" s="87"/>
      <c r="E4186" s="87"/>
      <c r="F4186" s="87"/>
      <c r="J4186" s="87"/>
      <c r="M4186" s="87"/>
      <c r="N4186" s="87"/>
      <c r="O4186" s="87"/>
    </row>
    <row r="4187" spans="3:15" x14ac:dyDescent="0.25">
      <c r="C4187" s="87"/>
      <c r="D4187" s="87"/>
      <c r="E4187" s="87"/>
      <c r="F4187" s="87"/>
      <c r="J4187" s="87"/>
      <c r="M4187" s="87"/>
      <c r="N4187" s="87"/>
      <c r="O4187" s="87"/>
    </row>
    <row r="4188" spans="3:15" x14ac:dyDescent="0.25">
      <c r="C4188" s="87"/>
      <c r="D4188" s="87"/>
      <c r="E4188" s="87"/>
      <c r="F4188" s="87"/>
      <c r="J4188" s="87"/>
      <c r="M4188" s="87"/>
      <c r="N4188" s="87"/>
      <c r="O4188" s="87"/>
    </row>
    <row r="4189" spans="3:15" x14ac:dyDescent="0.25">
      <c r="C4189" s="87"/>
      <c r="D4189" s="87"/>
      <c r="E4189" s="87"/>
      <c r="F4189" s="87"/>
      <c r="J4189" s="87"/>
      <c r="M4189" s="87"/>
      <c r="N4189" s="87"/>
      <c r="O4189" s="87"/>
    </row>
    <row r="4190" spans="3:15" x14ac:dyDescent="0.25">
      <c r="C4190" s="87"/>
      <c r="D4190" s="87"/>
      <c r="E4190" s="87"/>
      <c r="F4190" s="87"/>
      <c r="J4190" s="87"/>
      <c r="M4190" s="87"/>
      <c r="N4190" s="87"/>
      <c r="O4190" s="87"/>
    </row>
    <row r="4191" spans="3:15" x14ac:dyDescent="0.25">
      <c r="C4191" s="87"/>
      <c r="D4191" s="87"/>
      <c r="E4191" s="87"/>
      <c r="F4191" s="87"/>
      <c r="J4191" s="87"/>
      <c r="M4191" s="87"/>
      <c r="N4191" s="87"/>
      <c r="O4191" s="87"/>
    </row>
    <row r="4192" spans="3:15" x14ac:dyDescent="0.25">
      <c r="C4192" s="87"/>
      <c r="D4192" s="87"/>
      <c r="E4192" s="87"/>
      <c r="F4192" s="87"/>
      <c r="J4192" s="87"/>
      <c r="M4192" s="87"/>
      <c r="N4192" s="87"/>
      <c r="O4192" s="87"/>
    </row>
    <row r="4193" spans="3:15" x14ac:dyDescent="0.25">
      <c r="C4193" s="87"/>
      <c r="D4193" s="87"/>
      <c r="E4193" s="87"/>
      <c r="F4193" s="87"/>
      <c r="J4193" s="87"/>
      <c r="M4193" s="87"/>
      <c r="N4193" s="87"/>
      <c r="O4193" s="87"/>
    </row>
    <row r="4194" spans="3:15" x14ac:dyDescent="0.25">
      <c r="C4194" s="87"/>
      <c r="D4194" s="87"/>
      <c r="E4194" s="87"/>
      <c r="F4194" s="87"/>
      <c r="J4194" s="87"/>
      <c r="M4194" s="87"/>
      <c r="N4194" s="87"/>
      <c r="O4194" s="87"/>
    </row>
    <row r="4195" spans="3:15" x14ac:dyDescent="0.25">
      <c r="C4195" s="87"/>
      <c r="D4195" s="87"/>
      <c r="E4195" s="87"/>
      <c r="F4195" s="87"/>
      <c r="J4195" s="87"/>
      <c r="M4195" s="87"/>
      <c r="N4195" s="87"/>
      <c r="O4195" s="87"/>
    </row>
    <row r="4196" spans="3:15" x14ac:dyDescent="0.25">
      <c r="C4196" s="87"/>
      <c r="D4196" s="87"/>
      <c r="E4196" s="87"/>
      <c r="F4196" s="87"/>
      <c r="J4196" s="87"/>
      <c r="M4196" s="87"/>
      <c r="N4196" s="87"/>
      <c r="O4196" s="87"/>
    </row>
    <row r="4197" spans="3:15" x14ac:dyDescent="0.25">
      <c r="C4197" s="87"/>
      <c r="D4197" s="87"/>
      <c r="E4197" s="87"/>
      <c r="F4197" s="87"/>
      <c r="J4197" s="87"/>
      <c r="M4197" s="87"/>
      <c r="N4197" s="87"/>
      <c r="O4197" s="87"/>
    </row>
    <row r="4198" spans="3:15" x14ac:dyDescent="0.25">
      <c r="C4198" s="87"/>
      <c r="D4198" s="87"/>
      <c r="E4198" s="87"/>
      <c r="F4198" s="87"/>
      <c r="J4198" s="87"/>
      <c r="M4198" s="87"/>
      <c r="N4198" s="87"/>
      <c r="O4198" s="87"/>
    </row>
    <row r="4199" spans="3:15" x14ac:dyDescent="0.25">
      <c r="C4199" s="87"/>
      <c r="D4199" s="87"/>
      <c r="E4199" s="87"/>
      <c r="F4199" s="87"/>
      <c r="J4199" s="87"/>
      <c r="M4199" s="87"/>
      <c r="N4199" s="87"/>
      <c r="O4199" s="87"/>
    </row>
    <row r="4200" spans="3:15" x14ac:dyDescent="0.25">
      <c r="C4200" s="87"/>
      <c r="D4200" s="87"/>
      <c r="E4200" s="87"/>
      <c r="F4200" s="87"/>
      <c r="J4200" s="87"/>
      <c r="M4200" s="87"/>
      <c r="N4200" s="87"/>
      <c r="O4200" s="87"/>
    </row>
    <row r="4201" spans="3:15" x14ac:dyDescent="0.25">
      <c r="C4201" s="87"/>
      <c r="D4201" s="87"/>
      <c r="E4201" s="87"/>
      <c r="F4201" s="87"/>
      <c r="J4201" s="87"/>
      <c r="M4201" s="87"/>
      <c r="N4201" s="87"/>
      <c r="O4201" s="87"/>
    </row>
    <row r="4202" spans="3:15" x14ac:dyDescent="0.25">
      <c r="C4202" s="87"/>
      <c r="D4202" s="87"/>
      <c r="E4202" s="87"/>
      <c r="F4202" s="87"/>
      <c r="J4202" s="87"/>
      <c r="M4202" s="87"/>
      <c r="N4202" s="87"/>
      <c r="O4202" s="87"/>
    </row>
    <row r="4203" spans="3:15" x14ac:dyDescent="0.25">
      <c r="C4203" s="87"/>
      <c r="D4203" s="87"/>
      <c r="E4203" s="87"/>
      <c r="F4203" s="87"/>
      <c r="J4203" s="87"/>
      <c r="M4203" s="87"/>
      <c r="N4203" s="87"/>
      <c r="O4203" s="87"/>
    </row>
    <row r="4204" spans="3:15" x14ac:dyDescent="0.25">
      <c r="C4204" s="87"/>
      <c r="D4204" s="87"/>
      <c r="E4204" s="87"/>
      <c r="F4204" s="87"/>
      <c r="J4204" s="87"/>
      <c r="M4204" s="87"/>
      <c r="N4204" s="87"/>
      <c r="O4204" s="87"/>
    </row>
    <row r="4205" spans="3:15" x14ac:dyDescent="0.25">
      <c r="C4205" s="87"/>
      <c r="D4205" s="87"/>
      <c r="E4205" s="87"/>
      <c r="F4205" s="87"/>
      <c r="J4205" s="87"/>
      <c r="M4205" s="87"/>
      <c r="N4205" s="87"/>
      <c r="O4205" s="87"/>
    </row>
    <row r="4206" spans="3:15" x14ac:dyDescent="0.25">
      <c r="C4206" s="87"/>
      <c r="D4206" s="87"/>
      <c r="E4206" s="87"/>
      <c r="F4206" s="87"/>
      <c r="J4206" s="87"/>
      <c r="M4206" s="87"/>
      <c r="N4206" s="87"/>
      <c r="O4206" s="87"/>
    </row>
    <row r="4207" spans="3:15" x14ac:dyDescent="0.25">
      <c r="C4207" s="87"/>
      <c r="D4207" s="87"/>
      <c r="E4207" s="87"/>
      <c r="F4207" s="87"/>
      <c r="J4207" s="87"/>
      <c r="M4207" s="87"/>
      <c r="N4207" s="87"/>
      <c r="O4207" s="87"/>
    </row>
    <row r="4208" spans="3:15" x14ac:dyDescent="0.25">
      <c r="C4208" s="87"/>
      <c r="D4208" s="87"/>
      <c r="E4208" s="87"/>
      <c r="F4208" s="87"/>
      <c r="J4208" s="87"/>
      <c r="M4208" s="87"/>
      <c r="N4208" s="87"/>
      <c r="O4208" s="87"/>
    </row>
    <row r="4209" spans="3:15" x14ac:dyDescent="0.25">
      <c r="C4209" s="87"/>
      <c r="D4209" s="87"/>
      <c r="E4209" s="87"/>
      <c r="F4209" s="87"/>
      <c r="J4209" s="87"/>
      <c r="M4209" s="87"/>
      <c r="N4209" s="87"/>
      <c r="O4209" s="87"/>
    </row>
    <row r="4210" spans="3:15" x14ac:dyDescent="0.25">
      <c r="C4210" s="87"/>
      <c r="D4210" s="87"/>
      <c r="E4210" s="87"/>
      <c r="F4210" s="87"/>
      <c r="J4210" s="87"/>
      <c r="M4210" s="87"/>
      <c r="N4210" s="87"/>
      <c r="O4210" s="87"/>
    </row>
    <row r="4211" spans="3:15" x14ac:dyDescent="0.25">
      <c r="C4211" s="87"/>
      <c r="D4211" s="87"/>
      <c r="E4211" s="87"/>
      <c r="F4211" s="87"/>
      <c r="J4211" s="87"/>
      <c r="M4211" s="87"/>
      <c r="N4211" s="87"/>
      <c r="O4211" s="87"/>
    </row>
    <row r="4212" spans="3:15" x14ac:dyDescent="0.25">
      <c r="C4212" s="87"/>
      <c r="D4212" s="87"/>
      <c r="E4212" s="87"/>
      <c r="F4212" s="87"/>
      <c r="J4212" s="87"/>
      <c r="M4212" s="87"/>
      <c r="N4212" s="87"/>
      <c r="O4212" s="87"/>
    </row>
    <row r="4213" spans="3:15" x14ac:dyDescent="0.25">
      <c r="C4213" s="87"/>
      <c r="D4213" s="87"/>
      <c r="E4213" s="87"/>
      <c r="F4213" s="87"/>
      <c r="J4213" s="87"/>
      <c r="M4213" s="87"/>
      <c r="N4213" s="87"/>
      <c r="O4213" s="87"/>
    </row>
    <row r="4214" spans="3:15" x14ac:dyDescent="0.25">
      <c r="C4214" s="87"/>
      <c r="D4214" s="87"/>
      <c r="E4214" s="87"/>
      <c r="F4214" s="87"/>
      <c r="J4214" s="87"/>
      <c r="M4214" s="87"/>
      <c r="N4214" s="87"/>
      <c r="O4214" s="87"/>
    </row>
    <row r="4215" spans="3:15" x14ac:dyDescent="0.25">
      <c r="C4215" s="87"/>
      <c r="D4215" s="87"/>
      <c r="E4215" s="87"/>
      <c r="F4215" s="87"/>
      <c r="J4215" s="87"/>
      <c r="M4215" s="87"/>
      <c r="N4215" s="87"/>
      <c r="O4215" s="87"/>
    </row>
    <row r="4216" spans="3:15" x14ac:dyDescent="0.25">
      <c r="C4216" s="87"/>
      <c r="D4216" s="87"/>
      <c r="E4216" s="87"/>
      <c r="F4216" s="87"/>
      <c r="J4216" s="87"/>
      <c r="M4216" s="87"/>
      <c r="N4216" s="87"/>
      <c r="O4216" s="87"/>
    </row>
    <row r="4217" spans="3:15" x14ac:dyDescent="0.25">
      <c r="C4217" s="87"/>
      <c r="D4217" s="87"/>
      <c r="E4217" s="87"/>
      <c r="F4217" s="87"/>
      <c r="J4217" s="87"/>
      <c r="M4217" s="87"/>
      <c r="N4217" s="87"/>
      <c r="O4217" s="87"/>
    </row>
    <row r="4218" spans="3:15" x14ac:dyDescent="0.25">
      <c r="C4218" s="87"/>
      <c r="D4218" s="87"/>
      <c r="E4218" s="87"/>
      <c r="F4218" s="87"/>
      <c r="J4218" s="87"/>
      <c r="M4218" s="87"/>
      <c r="N4218" s="87"/>
      <c r="O4218" s="87"/>
    </row>
    <row r="4219" spans="3:15" x14ac:dyDescent="0.25">
      <c r="C4219" s="87"/>
      <c r="D4219" s="87"/>
      <c r="E4219" s="87"/>
      <c r="F4219" s="87"/>
      <c r="J4219" s="87"/>
      <c r="M4219" s="87"/>
      <c r="N4219" s="87"/>
      <c r="O4219" s="87"/>
    </row>
    <row r="4220" spans="3:15" x14ac:dyDescent="0.25">
      <c r="C4220" s="87"/>
      <c r="D4220" s="87"/>
      <c r="E4220" s="87"/>
      <c r="F4220" s="87"/>
      <c r="J4220" s="87"/>
      <c r="M4220" s="87"/>
      <c r="N4220" s="87"/>
      <c r="O4220" s="87"/>
    </row>
    <row r="4221" spans="3:15" x14ac:dyDescent="0.25">
      <c r="C4221" s="87"/>
      <c r="D4221" s="87"/>
      <c r="E4221" s="87"/>
      <c r="F4221" s="87"/>
      <c r="J4221" s="87"/>
      <c r="M4221" s="87"/>
      <c r="N4221" s="87"/>
      <c r="O4221" s="87"/>
    </row>
    <row r="4222" spans="3:15" x14ac:dyDescent="0.25">
      <c r="C4222" s="87"/>
      <c r="D4222" s="87"/>
      <c r="E4222" s="87"/>
      <c r="F4222" s="87"/>
      <c r="J4222" s="87"/>
      <c r="M4222" s="87"/>
      <c r="N4222" s="87"/>
      <c r="O4222" s="87"/>
    </row>
    <row r="4223" spans="3:15" x14ac:dyDescent="0.25">
      <c r="C4223" s="87"/>
      <c r="D4223" s="87"/>
      <c r="E4223" s="87"/>
      <c r="F4223" s="87"/>
      <c r="J4223" s="87"/>
      <c r="M4223" s="87"/>
      <c r="N4223" s="87"/>
      <c r="O4223" s="87"/>
    </row>
    <row r="4224" spans="3:15" x14ac:dyDescent="0.25">
      <c r="C4224" s="87"/>
      <c r="D4224" s="87"/>
      <c r="E4224" s="87"/>
      <c r="F4224" s="87"/>
      <c r="J4224" s="87"/>
      <c r="M4224" s="87"/>
      <c r="N4224" s="87"/>
      <c r="O4224" s="87"/>
    </row>
    <row r="4225" spans="3:15" x14ac:dyDescent="0.25">
      <c r="C4225" s="87"/>
      <c r="D4225" s="87"/>
      <c r="E4225" s="87"/>
      <c r="F4225" s="87"/>
      <c r="J4225" s="87"/>
      <c r="M4225" s="87"/>
      <c r="N4225" s="87"/>
      <c r="O4225" s="87"/>
    </row>
    <row r="4226" spans="3:15" x14ac:dyDescent="0.25">
      <c r="C4226" s="87"/>
      <c r="D4226" s="87"/>
      <c r="E4226" s="87"/>
      <c r="F4226" s="87"/>
      <c r="J4226" s="87"/>
      <c r="M4226" s="87"/>
      <c r="N4226" s="87"/>
      <c r="O4226" s="87"/>
    </row>
    <row r="4227" spans="3:15" x14ac:dyDescent="0.25">
      <c r="C4227" s="87"/>
      <c r="D4227" s="87"/>
      <c r="E4227" s="87"/>
      <c r="F4227" s="87"/>
      <c r="J4227" s="87"/>
      <c r="M4227" s="87"/>
      <c r="N4227" s="87"/>
      <c r="O4227" s="87"/>
    </row>
    <row r="4228" spans="3:15" x14ac:dyDescent="0.25">
      <c r="C4228" s="87"/>
      <c r="D4228" s="87"/>
      <c r="E4228" s="87"/>
      <c r="F4228" s="87"/>
      <c r="J4228" s="87"/>
      <c r="M4228" s="87"/>
      <c r="N4228" s="87"/>
      <c r="O4228" s="87"/>
    </row>
    <row r="4229" spans="3:15" x14ac:dyDescent="0.25">
      <c r="C4229" s="87"/>
      <c r="D4229" s="87"/>
      <c r="E4229" s="87"/>
      <c r="F4229" s="87"/>
      <c r="J4229" s="87"/>
      <c r="M4229" s="87"/>
      <c r="N4229" s="87"/>
      <c r="O4229" s="87"/>
    </row>
    <row r="4230" spans="3:15" x14ac:dyDescent="0.25">
      <c r="C4230" s="87"/>
      <c r="D4230" s="87"/>
      <c r="E4230" s="87"/>
      <c r="F4230" s="87"/>
      <c r="J4230" s="87"/>
      <c r="M4230" s="87"/>
      <c r="N4230" s="87"/>
      <c r="O4230" s="87"/>
    </row>
    <row r="4231" spans="3:15" x14ac:dyDescent="0.25">
      <c r="C4231" s="87"/>
      <c r="D4231" s="87"/>
      <c r="E4231" s="87"/>
      <c r="F4231" s="87"/>
      <c r="J4231" s="87"/>
      <c r="M4231" s="87"/>
      <c r="N4231" s="87"/>
      <c r="O4231" s="87"/>
    </row>
    <row r="4232" spans="3:15" x14ac:dyDescent="0.25">
      <c r="C4232" s="87"/>
      <c r="D4232" s="87"/>
      <c r="E4232" s="87"/>
      <c r="F4232" s="87"/>
      <c r="J4232" s="87"/>
      <c r="M4232" s="87"/>
      <c r="N4232" s="87"/>
      <c r="O4232" s="87"/>
    </row>
    <row r="4233" spans="3:15" x14ac:dyDescent="0.25">
      <c r="C4233" s="87"/>
      <c r="D4233" s="87"/>
      <c r="E4233" s="87"/>
      <c r="F4233" s="87"/>
      <c r="J4233" s="87"/>
      <c r="M4233" s="87"/>
      <c r="N4233" s="87"/>
      <c r="O4233" s="87"/>
    </row>
    <row r="4234" spans="3:15" x14ac:dyDescent="0.25">
      <c r="C4234" s="87"/>
      <c r="D4234" s="87"/>
      <c r="E4234" s="87"/>
      <c r="F4234" s="87"/>
      <c r="J4234" s="87"/>
      <c r="M4234" s="87"/>
      <c r="N4234" s="87"/>
      <c r="O4234" s="87"/>
    </row>
    <row r="4235" spans="3:15" x14ac:dyDescent="0.25">
      <c r="C4235" s="87"/>
      <c r="D4235" s="87"/>
      <c r="E4235" s="87"/>
      <c r="F4235" s="87"/>
      <c r="J4235" s="87"/>
      <c r="M4235" s="87"/>
      <c r="N4235" s="87"/>
      <c r="O4235" s="87"/>
    </row>
    <row r="4236" spans="3:15" x14ac:dyDescent="0.25">
      <c r="C4236" s="87"/>
      <c r="D4236" s="87"/>
      <c r="E4236" s="87"/>
      <c r="F4236" s="87"/>
      <c r="J4236" s="87"/>
      <c r="M4236" s="87"/>
      <c r="N4236" s="87"/>
      <c r="O4236" s="87"/>
    </row>
    <row r="4237" spans="3:15" x14ac:dyDescent="0.25">
      <c r="C4237" s="87"/>
      <c r="D4237" s="87"/>
      <c r="E4237" s="87"/>
      <c r="F4237" s="87"/>
      <c r="J4237" s="87"/>
      <c r="M4237" s="87"/>
      <c r="N4237" s="87"/>
      <c r="O4237" s="87"/>
    </row>
    <row r="4238" spans="3:15" x14ac:dyDescent="0.25">
      <c r="C4238" s="87"/>
      <c r="D4238" s="87"/>
      <c r="E4238" s="87"/>
      <c r="F4238" s="87"/>
      <c r="J4238" s="87"/>
      <c r="M4238" s="87"/>
      <c r="N4238" s="87"/>
      <c r="O4238" s="87"/>
    </row>
    <row r="4239" spans="3:15" x14ac:dyDescent="0.25">
      <c r="C4239" s="87"/>
      <c r="D4239" s="87"/>
      <c r="E4239" s="87"/>
      <c r="F4239" s="87"/>
      <c r="J4239" s="87"/>
      <c r="M4239" s="87"/>
      <c r="N4239" s="87"/>
      <c r="O4239" s="87"/>
    </row>
    <row r="4240" spans="3:15" x14ac:dyDescent="0.25">
      <c r="C4240" s="87"/>
      <c r="D4240" s="87"/>
      <c r="E4240" s="87"/>
      <c r="F4240" s="87"/>
      <c r="J4240" s="87"/>
      <c r="M4240" s="87"/>
      <c r="N4240" s="87"/>
      <c r="O4240" s="87"/>
    </row>
    <row r="4241" spans="3:15" x14ac:dyDescent="0.25">
      <c r="C4241" s="87"/>
      <c r="D4241" s="87"/>
      <c r="E4241" s="87"/>
      <c r="F4241" s="87"/>
      <c r="J4241" s="87"/>
      <c r="M4241" s="87"/>
      <c r="N4241" s="87"/>
      <c r="O4241" s="87"/>
    </row>
    <row r="4242" spans="3:15" x14ac:dyDescent="0.25">
      <c r="C4242" s="87"/>
      <c r="D4242" s="87"/>
      <c r="E4242" s="87"/>
      <c r="F4242" s="87"/>
      <c r="J4242" s="87"/>
      <c r="M4242" s="87"/>
      <c r="N4242" s="87"/>
      <c r="O4242" s="87"/>
    </row>
    <row r="4243" spans="3:15" x14ac:dyDescent="0.25">
      <c r="C4243" s="87"/>
      <c r="D4243" s="87"/>
      <c r="E4243" s="87"/>
      <c r="F4243" s="87"/>
      <c r="J4243" s="87"/>
      <c r="M4243" s="87"/>
      <c r="N4243" s="87"/>
      <c r="O4243" s="87"/>
    </row>
    <row r="4244" spans="3:15" x14ac:dyDescent="0.25">
      <c r="C4244" s="87"/>
      <c r="D4244" s="87"/>
      <c r="E4244" s="87"/>
      <c r="F4244" s="87"/>
      <c r="J4244" s="87"/>
      <c r="M4244" s="87"/>
      <c r="N4244" s="87"/>
      <c r="O4244" s="87"/>
    </row>
    <row r="4245" spans="3:15" x14ac:dyDescent="0.25">
      <c r="C4245" s="87"/>
      <c r="D4245" s="87"/>
      <c r="E4245" s="87"/>
      <c r="F4245" s="87"/>
      <c r="J4245" s="87"/>
      <c r="M4245" s="87"/>
      <c r="N4245" s="87"/>
      <c r="O4245" s="87"/>
    </row>
    <row r="4246" spans="3:15" x14ac:dyDescent="0.25">
      <c r="C4246" s="87"/>
      <c r="D4246" s="87"/>
      <c r="E4246" s="87"/>
      <c r="F4246" s="87"/>
      <c r="J4246" s="87"/>
      <c r="M4246" s="87"/>
      <c r="N4246" s="87"/>
      <c r="O4246" s="87"/>
    </row>
    <row r="4247" spans="3:15" x14ac:dyDescent="0.25">
      <c r="C4247" s="87"/>
      <c r="D4247" s="87"/>
      <c r="E4247" s="87"/>
      <c r="F4247" s="87"/>
      <c r="J4247" s="87"/>
      <c r="M4247" s="87"/>
      <c r="N4247" s="87"/>
      <c r="O4247" s="87"/>
    </row>
    <row r="4248" spans="3:15" x14ac:dyDescent="0.25">
      <c r="C4248" s="87"/>
      <c r="D4248" s="87"/>
      <c r="E4248" s="87"/>
      <c r="F4248" s="87"/>
      <c r="J4248" s="87"/>
      <c r="M4248" s="87"/>
      <c r="N4248" s="87"/>
      <c r="O4248" s="87"/>
    </row>
    <row r="4249" spans="3:15" x14ac:dyDescent="0.25">
      <c r="C4249" s="87"/>
      <c r="D4249" s="87"/>
      <c r="E4249" s="87"/>
      <c r="F4249" s="87"/>
      <c r="J4249" s="87"/>
      <c r="M4249" s="87"/>
      <c r="N4249" s="87"/>
      <c r="O4249" s="87"/>
    </row>
    <row r="4250" spans="3:15" x14ac:dyDescent="0.25">
      <c r="C4250" s="87"/>
      <c r="D4250" s="87"/>
      <c r="E4250" s="87"/>
      <c r="F4250" s="87"/>
      <c r="J4250" s="87"/>
      <c r="M4250" s="87"/>
      <c r="N4250" s="87"/>
      <c r="O4250" s="87"/>
    </row>
    <row r="4251" spans="3:15" x14ac:dyDescent="0.25">
      <c r="C4251" s="87"/>
      <c r="D4251" s="87"/>
      <c r="E4251" s="87"/>
      <c r="F4251" s="87"/>
      <c r="J4251" s="87"/>
      <c r="M4251" s="87"/>
      <c r="N4251" s="87"/>
      <c r="O4251" s="87"/>
    </row>
    <row r="4252" spans="3:15" x14ac:dyDescent="0.25">
      <c r="C4252" s="87"/>
      <c r="D4252" s="87"/>
      <c r="E4252" s="87"/>
      <c r="F4252" s="87"/>
      <c r="J4252" s="87"/>
      <c r="M4252" s="87"/>
      <c r="N4252" s="87"/>
      <c r="O4252" s="87"/>
    </row>
    <row r="4253" spans="3:15" x14ac:dyDescent="0.25">
      <c r="C4253" s="87"/>
      <c r="D4253" s="87"/>
      <c r="E4253" s="87"/>
      <c r="F4253" s="87"/>
      <c r="J4253" s="87"/>
      <c r="M4253" s="87"/>
      <c r="N4253" s="87"/>
      <c r="O4253" s="87"/>
    </row>
    <row r="4254" spans="3:15" x14ac:dyDescent="0.25">
      <c r="C4254" s="87"/>
      <c r="D4254" s="87"/>
      <c r="E4254" s="87"/>
      <c r="F4254" s="87"/>
      <c r="J4254" s="87"/>
      <c r="M4254" s="87"/>
      <c r="N4254" s="87"/>
      <c r="O4254" s="87"/>
    </row>
    <row r="4255" spans="3:15" x14ac:dyDescent="0.25">
      <c r="C4255" s="87"/>
      <c r="D4255" s="87"/>
      <c r="E4255" s="87"/>
      <c r="F4255" s="87"/>
      <c r="J4255" s="87"/>
      <c r="M4255" s="87"/>
      <c r="N4255" s="87"/>
      <c r="O4255" s="87"/>
    </row>
    <row r="4256" spans="3:15" x14ac:dyDescent="0.25">
      <c r="C4256" s="87"/>
      <c r="D4256" s="87"/>
      <c r="E4256" s="87"/>
      <c r="F4256" s="87"/>
      <c r="J4256" s="87"/>
      <c r="M4256" s="87"/>
      <c r="N4256" s="87"/>
      <c r="O4256" s="87"/>
    </row>
    <row r="4257" spans="3:15" x14ac:dyDescent="0.25">
      <c r="C4257" s="87"/>
      <c r="D4257" s="87"/>
      <c r="E4257" s="87"/>
      <c r="F4257" s="87"/>
      <c r="J4257" s="87"/>
      <c r="M4257" s="87"/>
      <c r="N4257" s="87"/>
      <c r="O4257" s="87"/>
    </row>
    <row r="4258" spans="3:15" x14ac:dyDescent="0.25">
      <c r="C4258" s="87"/>
      <c r="D4258" s="87"/>
      <c r="E4258" s="87"/>
      <c r="F4258" s="87"/>
      <c r="J4258" s="87"/>
      <c r="M4258" s="87"/>
      <c r="N4258" s="87"/>
      <c r="O4258" s="87"/>
    </row>
    <row r="4259" spans="3:15" x14ac:dyDescent="0.25">
      <c r="C4259" s="87"/>
      <c r="D4259" s="87"/>
      <c r="E4259" s="87"/>
      <c r="F4259" s="87"/>
      <c r="J4259" s="87"/>
      <c r="M4259" s="87"/>
      <c r="N4259" s="87"/>
      <c r="O4259" s="87"/>
    </row>
    <row r="4260" spans="3:15" x14ac:dyDescent="0.25">
      <c r="C4260" s="87"/>
      <c r="D4260" s="87"/>
      <c r="E4260" s="87"/>
      <c r="F4260" s="87"/>
      <c r="J4260" s="87"/>
      <c r="M4260" s="87"/>
      <c r="N4260" s="87"/>
      <c r="O4260" s="87"/>
    </row>
    <row r="4261" spans="3:15" x14ac:dyDescent="0.25">
      <c r="C4261" s="87"/>
      <c r="D4261" s="87"/>
      <c r="E4261" s="87"/>
      <c r="F4261" s="87"/>
      <c r="J4261" s="87"/>
      <c r="M4261" s="87"/>
      <c r="N4261" s="87"/>
      <c r="O4261" s="87"/>
    </row>
    <row r="4262" spans="3:15" x14ac:dyDescent="0.25">
      <c r="C4262" s="87"/>
      <c r="D4262" s="87"/>
      <c r="E4262" s="87"/>
      <c r="F4262" s="87"/>
      <c r="J4262" s="87"/>
      <c r="M4262" s="87"/>
      <c r="N4262" s="87"/>
      <c r="O4262" s="87"/>
    </row>
    <row r="4263" spans="3:15" x14ac:dyDescent="0.25">
      <c r="C4263" s="87"/>
      <c r="D4263" s="87"/>
      <c r="E4263" s="87"/>
      <c r="F4263" s="87"/>
      <c r="J4263" s="87"/>
      <c r="M4263" s="87"/>
      <c r="N4263" s="87"/>
      <c r="O4263" s="87"/>
    </row>
    <row r="4264" spans="3:15" x14ac:dyDescent="0.25">
      <c r="C4264" s="87"/>
      <c r="D4264" s="87"/>
      <c r="E4264" s="87"/>
      <c r="F4264" s="87"/>
      <c r="J4264" s="87"/>
      <c r="M4264" s="87"/>
      <c r="N4264" s="87"/>
      <c r="O4264" s="87"/>
    </row>
    <row r="4265" spans="3:15" x14ac:dyDescent="0.25">
      <c r="C4265" s="87"/>
      <c r="D4265" s="87"/>
      <c r="E4265" s="87"/>
      <c r="F4265" s="87"/>
      <c r="J4265" s="87"/>
      <c r="M4265" s="87"/>
      <c r="N4265" s="87"/>
      <c r="O4265" s="87"/>
    </row>
    <row r="4266" spans="3:15" x14ac:dyDescent="0.25">
      <c r="C4266" s="87"/>
      <c r="D4266" s="87"/>
      <c r="E4266" s="87"/>
      <c r="F4266" s="87"/>
      <c r="J4266" s="87"/>
      <c r="M4266" s="87"/>
      <c r="N4266" s="87"/>
      <c r="O4266" s="87"/>
    </row>
    <row r="4267" spans="3:15" x14ac:dyDescent="0.25">
      <c r="C4267" s="87"/>
      <c r="D4267" s="87"/>
      <c r="E4267" s="87"/>
      <c r="F4267" s="87"/>
      <c r="J4267" s="87"/>
      <c r="M4267" s="87"/>
      <c r="N4267" s="87"/>
      <c r="O4267" s="87"/>
    </row>
    <row r="4268" spans="3:15" x14ac:dyDescent="0.25">
      <c r="C4268" s="87"/>
      <c r="D4268" s="87"/>
      <c r="E4268" s="87"/>
      <c r="F4268" s="87"/>
      <c r="J4268" s="87"/>
      <c r="M4268" s="87"/>
      <c r="N4268" s="87"/>
      <c r="O4268" s="87"/>
    </row>
    <row r="4269" spans="3:15" x14ac:dyDescent="0.25">
      <c r="C4269" s="87"/>
      <c r="D4269" s="87"/>
      <c r="E4269" s="87"/>
      <c r="F4269" s="87"/>
      <c r="J4269" s="87"/>
      <c r="M4269" s="87"/>
      <c r="N4269" s="87"/>
      <c r="O4269" s="87"/>
    </row>
    <row r="4270" spans="3:15" x14ac:dyDescent="0.25">
      <c r="C4270" s="87"/>
      <c r="D4270" s="87"/>
      <c r="E4270" s="87"/>
      <c r="F4270" s="87"/>
      <c r="J4270" s="87"/>
      <c r="M4270" s="87"/>
      <c r="N4270" s="87"/>
      <c r="O4270" s="87"/>
    </row>
    <row r="4271" spans="3:15" x14ac:dyDescent="0.25">
      <c r="C4271" s="87"/>
      <c r="D4271" s="87"/>
      <c r="E4271" s="87"/>
      <c r="F4271" s="87"/>
      <c r="J4271" s="87"/>
      <c r="M4271" s="87"/>
      <c r="N4271" s="87"/>
      <c r="O4271" s="87"/>
    </row>
    <row r="4272" spans="3:15" x14ac:dyDescent="0.25">
      <c r="C4272" s="87"/>
      <c r="D4272" s="87"/>
      <c r="E4272" s="87"/>
      <c r="F4272" s="87"/>
      <c r="J4272" s="87"/>
      <c r="M4272" s="87"/>
      <c r="N4272" s="87"/>
      <c r="O4272" s="87"/>
    </row>
    <row r="4273" spans="3:15" x14ac:dyDescent="0.25">
      <c r="C4273" s="87"/>
      <c r="D4273" s="87"/>
      <c r="E4273" s="87"/>
      <c r="F4273" s="87"/>
      <c r="J4273" s="87"/>
      <c r="M4273" s="87"/>
      <c r="N4273" s="87"/>
      <c r="O4273" s="87"/>
    </row>
    <row r="4274" spans="3:15" x14ac:dyDescent="0.25">
      <c r="C4274" s="87"/>
      <c r="D4274" s="87"/>
      <c r="E4274" s="87"/>
      <c r="F4274" s="87"/>
      <c r="J4274" s="87"/>
      <c r="M4274" s="87"/>
      <c r="N4274" s="87"/>
      <c r="O4274" s="87"/>
    </row>
    <row r="4275" spans="3:15" x14ac:dyDescent="0.25">
      <c r="C4275" s="87"/>
      <c r="D4275" s="87"/>
      <c r="E4275" s="87"/>
      <c r="F4275" s="87"/>
      <c r="J4275" s="87"/>
      <c r="M4275" s="87"/>
      <c r="N4275" s="87"/>
      <c r="O4275" s="87"/>
    </row>
    <row r="4276" spans="3:15" x14ac:dyDescent="0.25">
      <c r="C4276" s="87"/>
      <c r="D4276" s="87"/>
      <c r="E4276" s="87"/>
      <c r="F4276" s="87"/>
      <c r="J4276" s="87"/>
      <c r="M4276" s="87"/>
      <c r="N4276" s="87"/>
      <c r="O4276" s="87"/>
    </row>
    <row r="4277" spans="3:15" x14ac:dyDescent="0.25">
      <c r="C4277" s="87"/>
      <c r="D4277" s="87"/>
      <c r="E4277" s="87"/>
      <c r="F4277" s="87"/>
      <c r="J4277" s="87"/>
      <c r="M4277" s="87"/>
      <c r="N4277" s="87"/>
      <c r="O4277" s="87"/>
    </row>
    <row r="4278" spans="3:15" x14ac:dyDescent="0.25">
      <c r="C4278" s="87"/>
      <c r="D4278" s="87"/>
      <c r="E4278" s="87"/>
      <c r="F4278" s="87"/>
      <c r="J4278" s="87"/>
      <c r="M4278" s="87"/>
      <c r="N4278" s="87"/>
      <c r="O4278" s="87"/>
    </row>
    <row r="4279" spans="3:15" x14ac:dyDescent="0.25">
      <c r="C4279" s="87"/>
      <c r="D4279" s="87"/>
      <c r="E4279" s="87"/>
      <c r="F4279" s="87"/>
      <c r="J4279" s="87"/>
      <c r="M4279" s="87"/>
      <c r="N4279" s="87"/>
      <c r="O4279" s="87"/>
    </row>
    <row r="4280" spans="3:15" x14ac:dyDescent="0.25">
      <c r="C4280" s="87"/>
      <c r="D4280" s="87"/>
      <c r="E4280" s="87"/>
      <c r="F4280" s="87"/>
      <c r="J4280" s="87"/>
      <c r="M4280" s="87"/>
      <c r="N4280" s="87"/>
      <c r="O4280" s="87"/>
    </row>
    <row r="4281" spans="3:15" x14ac:dyDescent="0.25">
      <c r="C4281" s="87"/>
      <c r="D4281" s="87"/>
      <c r="E4281" s="87"/>
      <c r="F4281" s="87"/>
      <c r="J4281" s="87"/>
      <c r="M4281" s="87"/>
      <c r="N4281" s="87"/>
      <c r="O4281" s="87"/>
    </row>
    <row r="4282" spans="3:15" x14ac:dyDescent="0.25">
      <c r="C4282" s="87"/>
      <c r="D4282" s="87"/>
      <c r="E4282" s="87"/>
      <c r="F4282" s="87"/>
      <c r="J4282" s="87"/>
      <c r="M4282" s="87"/>
      <c r="N4282" s="87"/>
      <c r="O4282" s="87"/>
    </row>
    <row r="4283" spans="3:15" x14ac:dyDescent="0.25">
      <c r="C4283" s="87"/>
      <c r="D4283" s="87"/>
      <c r="E4283" s="87"/>
      <c r="F4283" s="87"/>
      <c r="J4283" s="87"/>
      <c r="M4283" s="87"/>
      <c r="N4283" s="87"/>
      <c r="O4283" s="87"/>
    </row>
    <row r="4284" spans="3:15" x14ac:dyDescent="0.25">
      <c r="C4284" s="87"/>
      <c r="D4284" s="87"/>
      <c r="E4284" s="87"/>
      <c r="F4284" s="87"/>
      <c r="J4284" s="87"/>
      <c r="M4284" s="87"/>
      <c r="N4284" s="87"/>
      <c r="O4284" s="87"/>
    </row>
    <row r="4285" spans="3:15" x14ac:dyDescent="0.25">
      <c r="C4285" s="87"/>
      <c r="D4285" s="87"/>
      <c r="E4285" s="87"/>
      <c r="F4285" s="87"/>
      <c r="J4285" s="87"/>
      <c r="M4285" s="87"/>
      <c r="N4285" s="87"/>
      <c r="O4285" s="87"/>
    </row>
    <row r="4286" spans="3:15" x14ac:dyDescent="0.25">
      <c r="C4286" s="87"/>
      <c r="D4286" s="87"/>
      <c r="E4286" s="87"/>
      <c r="F4286" s="87"/>
      <c r="J4286" s="87"/>
      <c r="M4286" s="87"/>
      <c r="N4286" s="87"/>
      <c r="O4286" s="87"/>
    </row>
    <row r="4287" spans="3:15" x14ac:dyDescent="0.25">
      <c r="C4287" s="87"/>
      <c r="D4287" s="87"/>
      <c r="E4287" s="87"/>
      <c r="F4287" s="87"/>
      <c r="J4287" s="87"/>
      <c r="M4287" s="87"/>
      <c r="N4287" s="87"/>
      <c r="O4287" s="87"/>
    </row>
    <row r="4288" spans="3:15" x14ac:dyDescent="0.25">
      <c r="C4288" s="87"/>
      <c r="D4288" s="87"/>
      <c r="E4288" s="87"/>
      <c r="F4288" s="87"/>
      <c r="J4288" s="87"/>
      <c r="M4288" s="87"/>
      <c r="N4288" s="87"/>
      <c r="O4288" s="87"/>
    </row>
    <row r="4289" spans="3:15" x14ac:dyDescent="0.25">
      <c r="C4289" s="87"/>
      <c r="D4289" s="87"/>
      <c r="E4289" s="87"/>
      <c r="F4289" s="87"/>
      <c r="J4289" s="87"/>
      <c r="M4289" s="87"/>
      <c r="N4289" s="87"/>
      <c r="O4289" s="87"/>
    </row>
    <row r="4290" spans="3:15" x14ac:dyDescent="0.25">
      <c r="C4290" s="87"/>
      <c r="D4290" s="87"/>
      <c r="E4290" s="87"/>
      <c r="F4290" s="87"/>
      <c r="J4290" s="87"/>
      <c r="M4290" s="87"/>
      <c r="N4290" s="87"/>
      <c r="O4290" s="87"/>
    </row>
    <row r="4291" spans="3:15" x14ac:dyDescent="0.25">
      <c r="C4291" s="87"/>
      <c r="D4291" s="87"/>
      <c r="E4291" s="87"/>
      <c r="F4291" s="87"/>
      <c r="J4291" s="87"/>
      <c r="M4291" s="87"/>
      <c r="N4291" s="87"/>
      <c r="O4291" s="87"/>
    </row>
    <row r="4292" spans="3:15" x14ac:dyDescent="0.25">
      <c r="C4292" s="87"/>
      <c r="D4292" s="87"/>
      <c r="E4292" s="87"/>
      <c r="F4292" s="87"/>
      <c r="J4292" s="87"/>
      <c r="M4292" s="87"/>
      <c r="N4292" s="87"/>
      <c r="O4292" s="87"/>
    </row>
    <row r="4293" spans="3:15" x14ac:dyDescent="0.25">
      <c r="C4293" s="87"/>
      <c r="D4293" s="87"/>
      <c r="E4293" s="87"/>
      <c r="F4293" s="87"/>
      <c r="J4293" s="87"/>
      <c r="M4293" s="87"/>
      <c r="N4293" s="87"/>
      <c r="O4293" s="87"/>
    </row>
    <row r="4294" spans="3:15" x14ac:dyDescent="0.25">
      <c r="C4294" s="87"/>
      <c r="D4294" s="87"/>
      <c r="E4294" s="87"/>
      <c r="F4294" s="87"/>
      <c r="J4294" s="87"/>
      <c r="M4294" s="87"/>
      <c r="N4294" s="87"/>
      <c r="O4294" s="87"/>
    </row>
    <row r="4295" spans="3:15" x14ac:dyDescent="0.25">
      <c r="C4295" s="87"/>
      <c r="D4295" s="87"/>
      <c r="E4295" s="87"/>
      <c r="F4295" s="87"/>
      <c r="J4295" s="87"/>
      <c r="M4295" s="87"/>
      <c r="N4295" s="87"/>
      <c r="O4295" s="87"/>
    </row>
    <row r="4296" spans="3:15" x14ac:dyDescent="0.25">
      <c r="C4296" s="87"/>
      <c r="D4296" s="87"/>
      <c r="E4296" s="87"/>
      <c r="F4296" s="87"/>
      <c r="J4296" s="87"/>
      <c r="M4296" s="87"/>
      <c r="N4296" s="87"/>
      <c r="O4296" s="87"/>
    </row>
    <row r="4297" spans="3:15" x14ac:dyDescent="0.25">
      <c r="C4297" s="87"/>
      <c r="D4297" s="87"/>
      <c r="E4297" s="87"/>
      <c r="F4297" s="87"/>
      <c r="J4297" s="87"/>
      <c r="M4297" s="87"/>
      <c r="N4297" s="87"/>
      <c r="O4297" s="87"/>
    </row>
    <row r="4298" spans="3:15" x14ac:dyDescent="0.25">
      <c r="C4298" s="87"/>
      <c r="D4298" s="87"/>
      <c r="E4298" s="87"/>
      <c r="F4298" s="87"/>
      <c r="J4298" s="87"/>
      <c r="M4298" s="87"/>
      <c r="N4298" s="87"/>
      <c r="O4298" s="87"/>
    </row>
    <row r="4299" spans="3:15" x14ac:dyDescent="0.25">
      <c r="C4299" s="87"/>
      <c r="D4299" s="87"/>
      <c r="E4299" s="87"/>
      <c r="F4299" s="87"/>
      <c r="J4299" s="87"/>
      <c r="M4299" s="87"/>
      <c r="N4299" s="87"/>
      <c r="O4299" s="87"/>
    </row>
    <row r="4300" spans="3:15" x14ac:dyDescent="0.25">
      <c r="C4300" s="87"/>
      <c r="D4300" s="87"/>
      <c r="E4300" s="87"/>
      <c r="F4300" s="87"/>
      <c r="J4300" s="87"/>
      <c r="M4300" s="87"/>
      <c r="N4300" s="87"/>
      <c r="O4300" s="87"/>
    </row>
    <row r="4301" spans="3:15" x14ac:dyDescent="0.25">
      <c r="C4301" s="87"/>
      <c r="D4301" s="87"/>
      <c r="E4301" s="87"/>
      <c r="F4301" s="87"/>
      <c r="J4301" s="87"/>
      <c r="M4301" s="87"/>
      <c r="N4301" s="87"/>
      <c r="O4301" s="87"/>
    </row>
    <row r="4302" spans="3:15" x14ac:dyDescent="0.25">
      <c r="C4302" s="87"/>
      <c r="D4302" s="87"/>
      <c r="E4302" s="87"/>
      <c r="F4302" s="87"/>
      <c r="J4302" s="87"/>
      <c r="M4302" s="87"/>
      <c r="N4302" s="87"/>
      <c r="O4302" s="87"/>
    </row>
    <row r="4303" spans="3:15" x14ac:dyDescent="0.25">
      <c r="C4303" s="87"/>
      <c r="D4303" s="87"/>
      <c r="E4303" s="87"/>
      <c r="F4303" s="87"/>
      <c r="J4303" s="87"/>
      <c r="M4303" s="87"/>
      <c r="N4303" s="87"/>
      <c r="O4303" s="87"/>
    </row>
    <row r="4304" spans="3:15" x14ac:dyDescent="0.25">
      <c r="C4304" s="87"/>
      <c r="D4304" s="87"/>
      <c r="E4304" s="87"/>
      <c r="F4304" s="87"/>
      <c r="J4304" s="87"/>
      <c r="M4304" s="87"/>
      <c r="N4304" s="87"/>
      <c r="O4304" s="87"/>
    </row>
    <row r="4305" spans="3:15" x14ac:dyDescent="0.25">
      <c r="C4305" s="87"/>
      <c r="D4305" s="87"/>
      <c r="E4305" s="87"/>
      <c r="F4305" s="87"/>
      <c r="J4305" s="87"/>
      <c r="M4305" s="87"/>
      <c r="N4305" s="87"/>
      <c r="O4305" s="87"/>
    </row>
    <row r="4306" spans="3:15" x14ac:dyDescent="0.25">
      <c r="C4306" s="87"/>
      <c r="D4306" s="87"/>
      <c r="E4306" s="87"/>
      <c r="F4306" s="87"/>
      <c r="J4306" s="87"/>
      <c r="M4306" s="87"/>
      <c r="N4306" s="87"/>
      <c r="O4306" s="87"/>
    </row>
    <row r="4307" spans="3:15" x14ac:dyDescent="0.25">
      <c r="C4307" s="87"/>
      <c r="D4307" s="87"/>
      <c r="E4307" s="87"/>
      <c r="F4307" s="87"/>
      <c r="J4307" s="87"/>
      <c r="M4307" s="87"/>
      <c r="N4307" s="87"/>
      <c r="O4307" s="87"/>
    </row>
    <row r="4308" spans="3:15" x14ac:dyDescent="0.25">
      <c r="C4308" s="87"/>
      <c r="D4308" s="87"/>
      <c r="E4308" s="87"/>
      <c r="F4308" s="87"/>
      <c r="J4308" s="87"/>
      <c r="M4308" s="87"/>
      <c r="N4308" s="87"/>
      <c r="O4308" s="87"/>
    </row>
    <row r="4309" spans="3:15" x14ac:dyDescent="0.25">
      <c r="C4309" s="87"/>
      <c r="D4309" s="87"/>
      <c r="E4309" s="87"/>
      <c r="F4309" s="87"/>
      <c r="J4309" s="87"/>
      <c r="M4309" s="87"/>
      <c r="N4309" s="87"/>
      <c r="O4309" s="87"/>
    </row>
    <row r="4310" spans="3:15" x14ac:dyDescent="0.25">
      <c r="C4310" s="87"/>
      <c r="D4310" s="87"/>
      <c r="E4310" s="87"/>
      <c r="F4310" s="87"/>
      <c r="J4310" s="87"/>
      <c r="M4310" s="87"/>
      <c r="N4310" s="87"/>
      <c r="O4310" s="87"/>
    </row>
    <row r="4311" spans="3:15" x14ac:dyDescent="0.25">
      <c r="C4311" s="87"/>
      <c r="D4311" s="87"/>
      <c r="E4311" s="87"/>
      <c r="F4311" s="87"/>
      <c r="J4311" s="87"/>
      <c r="M4311" s="87"/>
      <c r="N4311" s="87"/>
      <c r="O4311" s="87"/>
    </row>
    <row r="4312" spans="3:15" x14ac:dyDescent="0.25">
      <c r="C4312" s="87"/>
      <c r="D4312" s="87"/>
      <c r="E4312" s="87"/>
      <c r="F4312" s="87"/>
      <c r="J4312" s="87"/>
      <c r="M4312" s="87"/>
      <c r="N4312" s="87"/>
      <c r="O4312" s="87"/>
    </row>
    <row r="4313" spans="3:15" x14ac:dyDescent="0.25">
      <c r="C4313" s="87"/>
      <c r="D4313" s="87"/>
      <c r="E4313" s="87"/>
      <c r="F4313" s="87"/>
      <c r="J4313" s="87"/>
      <c r="M4313" s="87"/>
      <c r="N4313" s="87"/>
      <c r="O4313" s="87"/>
    </row>
    <row r="4314" spans="3:15" x14ac:dyDescent="0.25">
      <c r="C4314" s="87"/>
      <c r="D4314" s="87"/>
      <c r="E4314" s="87"/>
      <c r="F4314" s="87"/>
      <c r="J4314" s="87"/>
      <c r="M4314" s="87"/>
      <c r="N4314" s="87"/>
      <c r="O4314" s="87"/>
    </row>
    <row r="4315" spans="3:15" x14ac:dyDescent="0.25">
      <c r="C4315" s="87"/>
      <c r="D4315" s="87"/>
      <c r="E4315" s="87"/>
      <c r="F4315" s="87"/>
      <c r="J4315" s="87"/>
      <c r="M4315" s="87"/>
      <c r="N4315" s="87"/>
      <c r="O4315" s="87"/>
    </row>
    <row r="4316" spans="3:15" x14ac:dyDescent="0.25">
      <c r="C4316" s="87"/>
      <c r="D4316" s="87"/>
      <c r="E4316" s="87"/>
      <c r="F4316" s="87"/>
      <c r="J4316" s="87"/>
      <c r="M4316" s="87"/>
      <c r="N4316" s="87"/>
      <c r="O4316" s="87"/>
    </row>
    <row r="4317" spans="3:15" x14ac:dyDescent="0.25">
      <c r="C4317" s="87"/>
      <c r="D4317" s="87"/>
      <c r="E4317" s="87"/>
      <c r="F4317" s="87"/>
      <c r="J4317" s="87"/>
      <c r="M4317" s="87"/>
      <c r="N4317" s="87"/>
      <c r="O4317" s="87"/>
    </row>
    <row r="4318" spans="3:15" x14ac:dyDescent="0.25">
      <c r="C4318" s="87"/>
      <c r="D4318" s="87"/>
      <c r="E4318" s="87"/>
      <c r="F4318" s="87"/>
      <c r="J4318" s="87"/>
      <c r="M4318" s="87"/>
      <c r="N4318" s="87"/>
      <c r="O4318" s="87"/>
    </row>
    <row r="4319" spans="3:15" x14ac:dyDescent="0.25">
      <c r="C4319" s="87"/>
      <c r="D4319" s="87"/>
      <c r="E4319" s="87"/>
      <c r="F4319" s="87"/>
      <c r="J4319" s="87"/>
      <c r="M4319" s="87"/>
      <c r="N4319" s="87"/>
      <c r="O4319" s="87"/>
    </row>
    <row r="4320" spans="3:15" x14ac:dyDescent="0.25">
      <c r="C4320" s="87"/>
      <c r="D4320" s="87"/>
      <c r="E4320" s="87"/>
      <c r="F4320" s="87"/>
      <c r="J4320" s="87"/>
      <c r="M4320" s="87"/>
      <c r="N4320" s="87"/>
      <c r="O4320" s="87"/>
    </row>
    <row r="4321" spans="3:15" x14ac:dyDescent="0.25">
      <c r="C4321" s="87"/>
      <c r="D4321" s="87"/>
      <c r="E4321" s="87"/>
      <c r="F4321" s="87"/>
      <c r="J4321" s="87"/>
      <c r="M4321" s="87"/>
      <c r="N4321" s="87"/>
      <c r="O4321" s="87"/>
    </row>
    <row r="4322" spans="3:15" x14ac:dyDescent="0.25">
      <c r="C4322" s="87"/>
      <c r="D4322" s="87"/>
      <c r="E4322" s="87"/>
      <c r="F4322" s="87"/>
      <c r="J4322" s="87"/>
      <c r="M4322" s="87"/>
      <c r="N4322" s="87"/>
      <c r="O4322" s="87"/>
    </row>
    <row r="4323" spans="3:15" x14ac:dyDescent="0.25">
      <c r="C4323" s="87"/>
      <c r="D4323" s="87"/>
      <c r="E4323" s="87"/>
      <c r="F4323" s="87"/>
      <c r="J4323" s="87"/>
      <c r="M4323" s="87"/>
      <c r="N4323" s="87"/>
      <c r="O4323" s="87"/>
    </row>
    <row r="4324" spans="3:15" x14ac:dyDescent="0.25">
      <c r="C4324" s="87"/>
      <c r="D4324" s="87"/>
      <c r="E4324" s="87"/>
      <c r="F4324" s="87"/>
      <c r="J4324" s="87"/>
      <c r="M4324" s="87"/>
      <c r="N4324" s="87"/>
      <c r="O4324" s="87"/>
    </row>
    <row r="4325" spans="3:15" x14ac:dyDescent="0.25">
      <c r="C4325" s="87"/>
      <c r="D4325" s="87"/>
      <c r="E4325" s="87"/>
      <c r="F4325" s="87"/>
      <c r="J4325" s="87"/>
      <c r="M4325" s="87"/>
      <c r="N4325" s="87"/>
      <c r="O4325" s="87"/>
    </row>
    <row r="4326" spans="3:15" x14ac:dyDescent="0.25">
      <c r="C4326" s="87"/>
      <c r="D4326" s="87"/>
      <c r="E4326" s="87"/>
      <c r="F4326" s="87"/>
      <c r="J4326" s="87"/>
      <c r="M4326" s="87"/>
      <c r="N4326" s="87"/>
      <c r="O4326" s="87"/>
    </row>
    <row r="4327" spans="3:15" x14ac:dyDescent="0.25">
      <c r="C4327" s="87"/>
      <c r="D4327" s="87"/>
      <c r="E4327" s="87"/>
      <c r="F4327" s="87"/>
      <c r="J4327" s="87"/>
      <c r="M4327" s="87"/>
      <c r="N4327" s="87"/>
      <c r="O4327" s="87"/>
    </row>
    <row r="4328" spans="3:15" x14ac:dyDescent="0.25">
      <c r="C4328" s="87"/>
      <c r="D4328" s="87"/>
      <c r="E4328" s="87"/>
      <c r="F4328" s="87"/>
      <c r="J4328" s="87"/>
      <c r="M4328" s="87"/>
      <c r="N4328" s="87"/>
      <c r="O4328" s="87"/>
    </row>
    <row r="4329" spans="3:15" x14ac:dyDescent="0.25">
      <c r="C4329" s="87"/>
      <c r="D4329" s="87"/>
      <c r="E4329" s="87"/>
      <c r="F4329" s="87"/>
      <c r="J4329" s="87"/>
      <c r="M4329" s="87"/>
      <c r="N4329" s="87"/>
      <c r="O4329" s="87"/>
    </row>
    <row r="4330" spans="3:15" x14ac:dyDescent="0.25">
      <c r="C4330" s="87"/>
      <c r="D4330" s="87"/>
      <c r="E4330" s="87"/>
      <c r="F4330" s="87"/>
      <c r="J4330" s="87"/>
      <c r="M4330" s="87"/>
      <c r="N4330" s="87"/>
      <c r="O4330" s="87"/>
    </row>
    <row r="4331" spans="3:15" x14ac:dyDescent="0.25">
      <c r="C4331" s="87"/>
      <c r="D4331" s="87"/>
      <c r="E4331" s="87"/>
      <c r="F4331" s="87"/>
      <c r="J4331" s="87"/>
      <c r="M4331" s="87"/>
      <c r="N4331" s="87"/>
      <c r="O4331" s="87"/>
    </row>
    <row r="4332" spans="3:15" x14ac:dyDescent="0.25">
      <c r="C4332" s="87"/>
      <c r="D4332" s="87"/>
      <c r="E4332" s="87"/>
      <c r="F4332" s="87"/>
      <c r="J4332" s="87"/>
      <c r="M4332" s="87"/>
      <c r="N4332" s="87"/>
      <c r="O4332" s="87"/>
    </row>
    <row r="4333" spans="3:15" x14ac:dyDescent="0.25">
      <c r="C4333" s="87"/>
      <c r="D4333" s="87"/>
      <c r="E4333" s="87"/>
      <c r="F4333" s="87"/>
      <c r="J4333" s="87"/>
      <c r="M4333" s="87"/>
      <c r="N4333" s="87"/>
      <c r="O4333" s="87"/>
    </row>
    <row r="4334" spans="3:15" x14ac:dyDescent="0.25">
      <c r="C4334" s="87"/>
      <c r="D4334" s="87"/>
      <c r="E4334" s="87"/>
      <c r="F4334" s="87"/>
      <c r="J4334" s="87"/>
      <c r="M4334" s="87"/>
      <c r="N4334" s="87"/>
      <c r="O4334" s="87"/>
    </row>
    <row r="4335" spans="3:15" x14ac:dyDescent="0.25">
      <c r="C4335" s="87"/>
      <c r="D4335" s="87"/>
      <c r="E4335" s="87"/>
      <c r="F4335" s="87"/>
      <c r="J4335" s="87"/>
      <c r="M4335" s="87"/>
      <c r="N4335" s="87"/>
      <c r="O4335" s="87"/>
    </row>
    <row r="4336" spans="3:15" x14ac:dyDescent="0.25">
      <c r="C4336" s="87"/>
      <c r="D4336" s="87"/>
      <c r="E4336" s="87"/>
      <c r="F4336" s="87"/>
      <c r="J4336" s="87"/>
      <c r="M4336" s="87"/>
      <c r="N4336" s="87"/>
      <c r="O4336" s="87"/>
    </row>
    <row r="4337" spans="3:15" x14ac:dyDescent="0.25">
      <c r="C4337" s="87"/>
      <c r="D4337" s="87"/>
      <c r="E4337" s="87"/>
      <c r="F4337" s="87"/>
      <c r="J4337" s="87"/>
      <c r="M4337" s="87"/>
      <c r="N4337" s="87"/>
      <c r="O4337" s="87"/>
    </row>
    <row r="4338" spans="3:15" x14ac:dyDescent="0.25">
      <c r="C4338" s="87"/>
      <c r="D4338" s="87"/>
      <c r="E4338" s="87"/>
      <c r="F4338" s="87"/>
      <c r="J4338" s="87"/>
      <c r="M4338" s="87"/>
      <c r="N4338" s="87"/>
      <c r="O4338" s="87"/>
    </row>
    <row r="4339" spans="3:15" x14ac:dyDescent="0.25">
      <c r="C4339" s="87"/>
      <c r="D4339" s="87"/>
      <c r="E4339" s="87"/>
      <c r="F4339" s="87"/>
      <c r="J4339" s="87"/>
      <c r="M4339" s="87"/>
      <c r="N4339" s="87"/>
      <c r="O4339" s="87"/>
    </row>
    <row r="4340" spans="3:15" x14ac:dyDescent="0.25">
      <c r="C4340" s="87"/>
      <c r="D4340" s="87"/>
      <c r="E4340" s="87"/>
      <c r="F4340" s="87"/>
      <c r="J4340" s="87"/>
      <c r="M4340" s="87"/>
      <c r="N4340" s="87"/>
      <c r="O4340" s="87"/>
    </row>
    <row r="4341" spans="3:15" x14ac:dyDescent="0.25">
      <c r="C4341" s="87"/>
      <c r="D4341" s="87"/>
      <c r="E4341" s="87"/>
      <c r="F4341" s="87"/>
      <c r="J4341" s="87"/>
      <c r="M4341" s="87"/>
      <c r="N4341" s="87"/>
      <c r="O4341" s="87"/>
    </row>
    <row r="4342" spans="3:15" x14ac:dyDescent="0.25">
      <c r="C4342" s="87"/>
      <c r="D4342" s="87"/>
      <c r="E4342" s="87"/>
      <c r="F4342" s="87"/>
      <c r="J4342" s="87"/>
      <c r="M4342" s="87"/>
      <c r="N4342" s="87"/>
      <c r="O4342" s="87"/>
    </row>
    <row r="4343" spans="3:15" x14ac:dyDescent="0.25">
      <c r="C4343" s="87"/>
      <c r="D4343" s="87"/>
      <c r="E4343" s="87"/>
      <c r="F4343" s="87"/>
      <c r="J4343" s="87"/>
      <c r="M4343" s="87"/>
      <c r="N4343" s="87"/>
      <c r="O4343" s="87"/>
    </row>
    <row r="4344" spans="3:15" x14ac:dyDescent="0.25">
      <c r="C4344" s="87"/>
      <c r="D4344" s="87"/>
      <c r="E4344" s="87"/>
      <c r="F4344" s="87"/>
      <c r="J4344" s="87"/>
      <c r="M4344" s="87"/>
      <c r="N4344" s="87"/>
      <c r="O4344" s="87"/>
    </row>
    <row r="4345" spans="3:15" x14ac:dyDescent="0.25">
      <c r="C4345" s="87"/>
      <c r="D4345" s="87"/>
      <c r="E4345" s="87"/>
      <c r="F4345" s="87"/>
      <c r="J4345" s="87"/>
      <c r="M4345" s="87"/>
      <c r="N4345" s="87"/>
      <c r="O4345" s="87"/>
    </row>
    <row r="4346" spans="3:15" x14ac:dyDescent="0.25">
      <c r="C4346" s="87"/>
      <c r="D4346" s="87"/>
      <c r="E4346" s="87"/>
      <c r="F4346" s="87"/>
      <c r="J4346" s="87"/>
      <c r="M4346" s="87"/>
      <c r="N4346" s="87"/>
      <c r="O4346" s="87"/>
    </row>
    <row r="4347" spans="3:15" x14ac:dyDescent="0.25">
      <c r="C4347" s="87"/>
      <c r="D4347" s="87"/>
      <c r="E4347" s="87"/>
      <c r="F4347" s="87"/>
      <c r="J4347" s="87"/>
      <c r="M4347" s="87"/>
      <c r="N4347" s="87"/>
      <c r="O4347" s="87"/>
    </row>
    <row r="4348" spans="3:15" x14ac:dyDescent="0.25">
      <c r="C4348" s="87"/>
      <c r="D4348" s="87"/>
      <c r="E4348" s="87"/>
      <c r="F4348" s="87"/>
      <c r="J4348" s="87"/>
      <c r="M4348" s="87"/>
      <c r="N4348" s="87"/>
      <c r="O4348" s="87"/>
    </row>
    <row r="4349" spans="3:15" x14ac:dyDescent="0.25">
      <c r="C4349" s="87"/>
      <c r="D4349" s="87"/>
      <c r="E4349" s="87"/>
      <c r="F4349" s="87"/>
      <c r="J4349" s="87"/>
      <c r="M4349" s="87"/>
      <c r="N4349" s="87"/>
      <c r="O4349" s="87"/>
    </row>
    <row r="4350" spans="3:15" x14ac:dyDescent="0.25">
      <c r="C4350" s="87"/>
      <c r="D4350" s="87"/>
      <c r="E4350" s="87"/>
      <c r="F4350" s="87"/>
      <c r="J4350" s="87"/>
      <c r="M4350" s="87"/>
      <c r="N4350" s="87"/>
      <c r="O4350" s="87"/>
    </row>
    <row r="4351" spans="3:15" x14ac:dyDescent="0.25">
      <c r="C4351" s="87"/>
      <c r="D4351" s="87"/>
      <c r="E4351" s="87"/>
      <c r="F4351" s="87"/>
      <c r="J4351" s="87"/>
      <c r="M4351" s="87"/>
      <c r="N4351" s="87"/>
      <c r="O4351" s="87"/>
    </row>
    <row r="4352" spans="3:15" x14ac:dyDescent="0.25">
      <c r="C4352" s="87"/>
      <c r="D4352" s="87"/>
      <c r="E4352" s="87"/>
      <c r="F4352" s="87"/>
      <c r="J4352" s="87"/>
      <c r="M4352" s="87"/>
      <c r="N4352" s="87"/>
      <c r="O4352" s="87"/>
    </row>
    <row r="4353" spans="3:15" x14ac:dyDescent="0.25">
      <c r="C4353" s="87"/>
      <c r="D4353" s="87"/>
      <c r="E4353" s="87"/>
      <c r="F4353" s="87"/>
      <c r="J4353" s="87"/>
      <c r="M4353" s="87"/>
      <c r="N4353" s="87"/>
      <c r="O4353" s="87"/>
    </row>
    <row r="4354" spans="3:15" x14ac:dyDescent="0.25">
      <c r="C4354" s="87"/>
      <c r="D4354" s="87"/>
      <c r="E4354" s="87"/>
      <c r="F4354" s="87"/>
      <c r="J4354" s="87"/>
      <c r="M4354" s="87"/>
      <c r="N4354" s="87"/>
      <c r="O4354" s="87"/>
    </row>
    <row r="4355" spans="3:15" x14ac:dyDescent="0.25">
      <c r="C4355" s="87"/>
      <c r="D4355" s="87"/>
      <c r="E4355" s="87"/>
      <c r="F4355" s="87"/>
      <c r="J4355" s="87"/>
      <c r="M4355" s="87"/>
      <c r="N4355" s="87"/>
      <c r="O4355" s="87"/>
    </row>
    <row r="4356" spans="3:15" x14ac:dyDescent="0.25">
      <c r="C4356" s="87"/>
      <c r="D4356" s="87"/>
      <c r="E4356" s="87"/>
      <c r="F4356" s="87"/>
      <c r="J4356" s="87"/>
      <c r="M4356" s="87"/>
      <c r="N4356" s="87"/>
      <c r="O4356" s="87"/>
    </row>
    <row r="4357" spans="3:15" x14ac:dyDescent="0.25">
      <c r="C4357" s="87"/>
      <c r="D4357" s="87"/>
      <c r="E4357" s="87"/>
      <c r="F4357" s="87"/>
      <c r="J4357" s="87"/>
      <c r="M4357" s="87"/>
      <c r="N4357" s="87"/>
      <c r="O4357" s="87"/>
    </row>
    <row r="4358" spans="3:15" x14ac:dyDescent="0.25">
      <c r="C4358" s="87"/>
      <c r="D4358" s="87"/>
      <c r="E4358" s="87"/>
      <c r="F4358" s="87"/>
      <c r="J4358" s="87"/>
      <c r="M4358" s="87"/>
      <c r="N4358" s="87"/>
      <c r="O4358" s="87"/>
    </row>
    <row r="4359" spans="3:15" x14ac:dyDescent="0.25">
      <c r="C4359" s="87"/>
      <c r="D4359" s="87"/>
      <c r="E4359" s="87"/>
      <c r="F4359" s="87"/>
      <c r="J4359" s="87"/>
      <c r="M4359" s="87"/>
      <c r="N4359" s="87"/>
      <c r="O4359" s="87"/>
    </row>
    <row r="4360" spans="3:15" x14ac:dyDescent="0.25">
      <c r="C4360" s="87"/>
      <c r="D4360" s="87"/>
      <c r="E4360" s="87"/>
      <c r="F4360" s="87"/>
      <c r="J4360" s="87"/>
      <c r="M4360" s="87"/>
      <c r="N4360" s="87"/>
      <c r="O4360" s="87"/>
    </row>
    <row r="4361" spans="3:15" x14ac:dyDescent="0.25">
      <c r="C4361" s="87"/>
      <c r="D4361" s="87"/>
      <c r="E4361" s="87"/>
      <c r="F4361" s="87"/>
      <c r="J4361" s="87"/>
      <c r="M4361" s="87"/>
      <c r="N4361" s="87"/>
      <c r="O4361" s="87"/>
    </row>
    <row r="4362" spans="3:15" x14ac:dyDescent="0.25">
      <c r="C4362" s="87"/>
      <c r="D4362" s="87"/>
      <c r="E4362" s="87"/>
      <c r="F4362" s="87"/>
      <c r="J4362" s="87"/>
      <c r="M4362" s="87"/>
      <c r="N4362" s="87"/>
      <c r="O4362" s="87"/>
    </row>
    <row r="4363" spans="3:15" x14ac:dyDescent="0.25">
      <c r="C4363" s="87"/>
      <c r="D4363" s="87"/>
      <c r="E4363" s="87"/>
      <c r="F4363" s="87"/>
      <c r="J4363" s="87"/>
      <c r="M4363" s="87"/>
      <c r="N4363" s="87"/>
      <c r="O4363" s="87"/>
    </row>
    <row r="4364" spans="3:15" x14ac:dyDescent="0.25">
      <c r="C4364" s="87"/>
      <c r="D4364" s="87"/>
      <c r="E4364" s="87"/>
      <c r="F4364" s="87"/>
      <c r="J4364" s="87"/>
      <c r="M4364" s="87"/>
      <c r="N4364" s="87"/>
      <c r="O4364" s="87"/>
    </row>
    <row r="4365" spans="3:15" x14ac:dyDescent="0.25">
      <c r="C4365" s="87"/>
      <c r="D4365" s="87"/>
      <c r="E4365" s="87"/>
      <c r="F4365" s="87"/>
      <c r="J4365" s="87"/>
      <c r="M4365" s="87"/>
      <c r="N4365" s="87"/>
      <c r="O4365" s="87"/>
    </row>
    <row r="4366" spans="3:15" x14ac:dyDescent="0.25">
      <c r="C4366" s="87"/>
      <c r="D4366" s="87"/>
      <c r="E4366" s="87"/>
      <c r="F4366" s="87"/>
      <c r="J4366" s="87"/>
      <c r="M4366" s="87"/>
      <c r="N4366" s="87"/>
      <c r="O4366" s="87"/>
    </row>
    <row r="4367" spans="3:15" x14ac:dyDescent="0.25">
      <c r="C4367" s="87"/>
      <c r="D4367" s="87"/>
      <c r="E4367" s="87"/>
      <c r="F4367" s="87"/>
      <c r="J4367" s="87"/>
      <c r="M4367" s="87"/>
      <c r="N4367" s="87"/>
      <c r="O4367" s="87"/>
    </row>
    <row r="4368" spans="3:15" x14ac:dyDescent="0.25">
      <c r="C4368" s="87"/>
      <c r="D4368" s="87"/>
      <c r="E4368" s="87"/>
      <c r="F4368" s="87"/>
      <c r="J4368" s="87"/>
      <c r="M4368" s="87"/>
      <c r="N4368" s="87"/>
      <c r="O4368" s="87"/>
    </row>
    <row r="4369" spans="3:15" x14ac:dyDescent="0.25">
      <c r="C4369" s="87"/>
      <c r="D4369" s="87"/>
      <c r="E4369" s="87"/>
      <c r="F4369" s="87"/>
      <c r="J4369" s="87"/>
      <c r="M4369" s="87"/>
      <c r="N4369" s="87"/>
      <c r="O4369" s="87"/>
    </row>
    <row r="4370" spans="3:15" x14ac:dyDescent="0.25">
      <c r="C4370" s="87"/>
      <c r="D4370" s="87"/>
      <c r="E4370" s="87"/>
      <c r="F4370" s="87"/>
      <c r="J4370" s="87"/>
      <c r="M4370" s="87"/>
      <c r="N4370" s="87"/>
      <c r="O4370" s="87"/>
    </row>
    <row r="4371" spans="3:15" x14ac:dyDescent="0.25">
      <c r="C4371" s="87"/>
      <c r="D4371" s="87"/>
      <c r="E4371" s="87"/>
      <c r="F4371" s="87"/>
      <c r="J4371" s="87"/>
      <c r="M4371" s="87"/>
      <c r="N4371" s="87"/>
      <c r="O4371" s="87"/>
    </row>
    <row r="4372" spans="3:15" x14ac:dyDescent="0.25">
      <c r="C4372" s="87"/>
      <c r="D4372" s="87"/>
      <c r="E4372" s="87"/>
      <c r="F4372" s="87"/>
      <c r="J4372" s="87"/>
      <c r="M4372" s="87"/>
      <c r="N4372" s="87"/>
      <c r="O4372" s="87"/>
    </row>
    <row r="4373" spans="3:15" x14ac:dyDescent="0.25">
      <c r="C4373" s="87"/>
      <c r="D4373" s="87"/>
      <c r="E4373" s="87"/>
      <c r="F4373" s="87"/>
      <c r="J4373" s="87"/>
      <c r="M4373" s="87"/>
      <c r="N4373" s="87"/>
      <c r="O4373" s="87"/>
    </row>
    <row r="4374" spans="3:15" x14ac:dyDescent="0.25">
      <c r="C4374" s="87"/>
      <c r="D4374" s="87"/>
      <c r="E4374" s="87"/>
      <c r="F4374" s="87"/>
      <c r="J4374" s="87"/>
      <c r="M4374" s="87"/>
      <c r="N4374" s="87"/>
      <c r="O4374" s="87"/>
    </row>
    <row r="4375" spans="3:15" x14ac:dyDescent="0.25">
      <c r="C4375" s="87"/>
      <c r="D4375" s="87"/>
      <c r="E4375" s="87"/>
      <c r="F4375" s="87"/>
      <c r="J4375" s="87"/>
      <c r="M4375" s="87"/>
      <c r="N4375" s="87"/>
      <c r="O4375" s="87"/>
    </row>
    <row r="4376" spans="3:15" x14ac:dyDescent="0.25">
      <c r="C4376" s="87"/>
      <c r="D4376" s="87"/>
      <c r="E4376" s="87"/>
      <c r="F4376" s="87"/>
      <c r="J4376" s="87"/>
      <c r="M4376" s="87"/>
      <c r="N4376" s="87"/>
      <c r="O4376" s="87"/>
    </row>
    <row r="4377" spans="3:15" x14ac:dyDescent="0.25">
      <c r="C4377" s="87"/>
      <c r="D4377" s="87"/>
      <c r="E4377" s="87"/>
      <c r="F4377" s="87"/>
      <c r="J4377" s="87"/>
      <c r="M4377" s="87"/>
      <c r="N4377" s="87"/>
      <c r="O4377" s="87"/>
    </row>
    <row r="4378" spans="3:15" x14ac:dyDescent="0.25">
      <c r="C4378" s="87"/>
      <c r="D4378" s="87"/>
      <c r="E4378" s="87"/>
      <c r="F4378" s="87"/>
      <c r="J4378" s="87"/>
      <c r="M4378" s="87"/>
      <c r="N4378" s="87"/>
      <c r="O4378" s="87"/>
    </row>
    <row r="4379" spans="3:15" x14ac:dyDescent="0.25">
      <c r="C4379" s="87"/>
      <c r="D4379" s="87"/>
      <c r="E4379" s="87"/>
      <c r="F4379" s="87"/>
      <c r="J4379" s="87"/>
      <c r="M4379" s="87"/>
      <c r="N4379" s="87"/>
      <c r="O4379" s="87"/>
    </row>
    <row r="4380" spans="3:15" x14ac:dyDescent="0.25">
      <c r="C4380" s="87"/>
      <c r="D4380" s="87"/>
      <c r="E4380" s="87"/>
      <c r="F4380" s="87"/>
      <c r="J4380" s="87"/>
      <c r="M4380" s="87"/>
      <c r="N4380" s="87"/>
      <c r="O4380" s="87"/>
    </row>
    <row r="4381" spans="3:15" x14ac:dyDescent="0.25">
      <c r="C4381" s="87"/>
      <c r="D4381" s="87"/>
      <c r="E4381" s="87"/>
      <c r="F4381" s="87"/>
      <c r="J4381" s="87"/>
      <c r="M4381" s="87"/>
      <c r="N4381" s="87"/>
      <c r="O4381" s="87"/>
    </row>
    <row r="4382" spans="3:15" x14ac:dyDescent="0.25">
      <c r="C4382" s="87"/>
      <c r="D4382" s="87"/>
      <c r="E4382" s="87"/>
      <c r="F4382" s="87"/>
      <c r="J4382" s="87"/>
      <c r="M4382" s="87"/>
      <c r="N4382" s="87"/>
      <c r="O4382" s="87"/>
    </row>
    <row r="4383" spans="3:15" x14ac:dyDescent="0.25">
      <c r="C4383" s="87"/>
      <c r="D4383" s="87"/>
      <c r="E4383" s="87"/>
      <c r="F4383" s="87"/>
      <c r="J4383" s="87"/>
      <c r="M4383" s="87"/>
      <c r="N4383" s="87"/>
      <c r="O4383" s="87"/>
    </row>
    <row r="4384" spans="3:15" x14ac:dyDescent="0.25">
      <c r="C4384" s="87"/>
      <c r="D4384" s="87"/>
      <c r="E4384" s="87"/>
      <c r="F4384" s="87"/>
      <c r="J4384" s="87"/>
      <c r="M4384" s="87"/>
      <c r="N4384" s="87"/>
      <c r="O4384" s="87"/>
    </row>
    <row r="4385" spans="3:15" x14ac:dyDescent="0.25">
      <c r="C4385" s="87"/>
      <c r="D4385" s="87"/>
      <c r="E4385" s="87"/>
      <c r="F4385" s="87"/>
      <c r="J4385" s="87"/>
      <c r="M4385" s="87"/>
      <c r="N4385" s="87"/>
      <c r="O4385" s="87"/>
    </row>
    <row r="4386" spans="3:15" x14ac:dyDescent="0.25">
      <c r="C4386" s="87"/>
      <c r="D4386" s="87"/>
      <c r="E4386" s="87"/>
      <c r="F4386" s="87"/>
      <c r="J4386" s="87"/>
      <c r="M4386" s="87"/>
      <c r="N4386" s="87"/>
      <c r="O4386" s="87"/>
    </row>
    <row r="4387" spans="3:15" x14ac:dyDescent="0.25">
      <c r="C4387" s="87"/>
      <c r="D4387" s="87"/>
      <c r="E4387" s="87"/>
      <c r="F4387" s="87"/>
      <c r="J4387" s="87"/>
      <c r="M4387" s="87"/>
      <c r="N4387" s="87"/>
      <c r="O4387" s="87"/>
    </row>
    <row r="4388" spans="3:15" x14ac:dyDescent="0.25">
      <c r="C4388" s="87"/>
      <c r="D4388" s="87"/>
      <c r="E4388" s="87"/>
      <c r="F4388" s="87"/>
      <c r="J4388" s="87"/>
      <c r="M4388" s="87"/>
      <c r="N4388" s="87"/>
      <c r="O4388" s="87"/>
    </row>
    <row r="4389" spans="3:15" x14ac:dyDescent="0.25">
      <c r="C4389" s="87"/>
      <c r="D4389" s="87"/>
      <c r="E4389" s="87"/>
      <c r="F4389" s="87"/>
      <c r="J4389" s="87"/>
      <c r="M4389" s="87"/>
      <c r="N4389" s="87"/>
      <c r="O4389" s="87"/>
    </row>
    <row r="4390" spans="3:15" x14ac:dyDescent="0.25">
      <c r="C4390" s="87"/>
      <c r="D4390" s="87"/>
      <c r="E4390" s="87"/>
      <c r="F4390" s="87"/>
      <c r="J4390" s="87"/>
      <c r="M4390" s="87"/>
      <c r="N4390" s="87"/>
      <c r="O4390" s="87"/>
    </row>
    <row r="4391" spans="3:15" x14ac:dyDescent="0.25">
      <c r="C4391" s="87"/>
      <c r="D4391" s="87"/>
      <c r="E4391" s="87"/>
      <c r="F4391" s="87"/>
      <c r="J4391" s="87"/>
      <c r="M4391" s="87"/>
      <c r="N4391" s="87"/>
      <c r="O4391" s="87"/>
    </row>
    <row r="4392" spans="3:15" x14ac:dyDescent="0.25">
      <c r="C4392" s="87"/>
      <c r="D4392" s="87"/>
      <c r="E4392" s="87"/>
      <c r="F4392" s="87"/>
      <c r="J4392" s="87"/>
      <c r="M4392" s="87"/>
      <c r="N4392" s="87"/>
      <c r="O4392" s="87"/>
    </row>
    <row r="4393" spans="3:15" x14ac:dyDescent="0.25">
      <c r="C4393" s="87"/>
      <c r="D4393" s="87"/>
      <c r="E4393" s="87"/>
      <c r="F4393" s="87"/>
      <c r="J4393" s="87"/>
      <c r="M4393" s="87"/>
      <c r="N4393" s="87"/>
      <c r="O4393" s="87"/>
    </row>
    <row r="4394" spans="3:15" x14ac:dyDescent="0.25">
      <c r="C4394" s="87"/>
      <c r="D4394" s="87"/>
      <c r="E4394" s="87"/>
      <c r="F4394" s="87"/>
      <c r="J4394" s="87"/>
      <c r="M4394" s="87"/>
      <c r="N4394" s="87"/>
      <c r="O4394" s="87"/>
    </row>
    <row r="4395" spans="3:15" x14ac:dyDescent="0.25">
      <c r="C4395" s="87"/>
      <c r="D4395" s="87"/>
      <c r="E4395" s="87"/>
      <c r="F4395" s="87"/>
      <c r="J4395" s="87"/>
      <c r="M4395" s="87"/>
      <c r="N4395" s="87"/>
      <c r="O4395" s="87"/>
    </row>
    <row r="4396" spans="3:15" x14ac:dyDescent="0.25">
      <c r="C4396" s="87"/>
      <c r="D4396" s="87"/>
      <c r="E4396" s="87"/>
      <c r="F4396" s="87"/>
      <c r="J4396" s="87"/>
      <c r="M4396" s="87"/>
      <c r="N4396" s="87"/>
      <c r="O4396" s="87"/>
    </row>
    <row r="4397" spans="3:15" x14ac:dyDescent="0.25">
      <c r="C4397" s="87"/>
      <c r="D4397" s="87"/>
      <c r="E4397" s="87"/>
      <c r="F4397" s="87"/>
      <c r="J4397" s="87"/>
      <c r="M4397" s="87"/>
      <c r="N4397" s="87"/>
      <c r="O4397" s="87"/>
    </row>
    <row r="4398" spans="3:15" x14ac:dyDescent="0.25">
      <c r="C4398" s="87"/>
      <c r="D4398" s="87"/>
      <c r="E4398" s="87"/>
      <c r="F4398" s="87"/>
      <c r="J4398" s="87"/>
      <c r="M4398" s="87"/>
      <c r="N4398" s="87"/>
      <c r="O4398" s="87"/>
    </row>
    <row r="4399" spans="3:15" x14ac:dyDescent="0.25">
      <c r="C4399" s="87"/>
      <c r="D4399" s="87"/>
      <c r="E4399" s="87"/>
      <c r="F4399" s="87"/>
      <c r="J4399" s="87"/>
      <c r="M4399" s="87"/>
      <c r="N4399" s="87"/>
      <c r="O4399" s="87"/>
    </row>
    <row r="4400" spans="3:15" x14ac:dyDescent="0.25">
      <c r="C4400" s="87"/>
      <c r="D4400" s="87"/>
      <c r="E4400" s="87"/>
      <c r="F4400" s="87"/>
      <c r="J4400" s="87"/>
      <c r="M4400" s="87"/>
      <c r="N4400" s="87"/>
      <c r="O4400" s="87"/>
    </row>
    <row r="4401" spans="3:15" x14ac:dyDescent="0.25">
      <c r="C4401" s="87"/>
      <c r="D4401" s="87"/>
      <c r="E4401" s="87"/>
      <c r="F4401" s="87"/>
      <c r="J4401" s="87"/>
      <c r="M4401" s="87"/>
      <c r="N4401" s="87"/>
      <c r="O4401" s="87"/>
    </row>
    <row r="4402" spans="3:15" x14ac:dyDescent="0.25">
      <c r="C4402" s="87"/>
      <c r="D4402" s="87"/>
      <c r="E4402" s="87"/>
      <c r="F4402" s="87"/>
      <c r="J4402" s="87"/>
      <c r="M4402" s="87"/>
      <c r="N4402" s="87"/>
      <c r="O4402" s="87"/>
    </row>
    <row r="4403" spans="3:15" x14ac:dyDescent="0.25">
      <c r="C4403" s="87"/>
      <c r="D4403" s="87"/>
      <c r="E4403" s="87"/>
      <c r="F4403" s="87"/>
      <c r="J4403" s="87"/>
      <c r="M4403" s="87"/>
      <c r="N4403" s="87"/>
      <c r="O4403" s="87"/>
    </row>
    <row r="4404" spans="3:15" x14ac:dyDescent="0.25">
      <c r="C4404" s="87"/>
      <c r="D4404" s="87"/>
      <c r="E4404" s="87"/>
      <c r="F4404" s="87"/>
      <c r="J4404" s="87"/>
      <c r="M4404" s="87"/>
      <c r="N4404" s="87"/>
      <c r="O4404" s="87"/>
    </row>
    <row r="4405" spans="3:15" x14ac:dyDescent="0.25">
      <c r="C4405" s="87"/>
      <c r="D4405" s="87"/>
      <c r="E4405" s="87"/>
      <c r="F4405" s="87"/>
      <c r="J4405" s="87"/>
      <c r="M4405" s="87"/>
      <c r="N4405" s="87"/>
      <c r="O4405" s="87"/>
    </row>
    <row r="4406" spans="3:15" x14ac:dyDescent="0.25">
      <c r="C4406" s="87"/>
      <c r="D4406" s="87"/>
      <c r="E4406" s="87"/>
      <c r="F4406" s="87"/>
      <c r="J4406" s="87"/>
      <c r="M4406" s="87"/>
      <c r="N4406" s="87"/>
      <c r="O4406" s="87"/>
    </row>
    <row r="4407" spans="3:15" x14ac:dyDescent="0.25">
      <c r="C4407" s="87"/>
      <c r="D4407" s="87"/>
      <c r="E4407" s="87"/>
      <c r="F4407" s="87"/>
      <c r="J4407" s="87"/>
      <c r="M4407" s="87"/>
      <c r="N4407" s="87"/>
      <c r="O4407" s="87"/>
    </row>
    <row r="4408" spans="3:15" x14ac:dyDescent="0.25">
      <c r="C4408" s="87"/>
      <c r="D4408" s="87"/>
      <c r="E4408" s="87"/>
      <c r="F4408" s="87"/>
      <c r="J4408" s="87"/>
      <c r="M4408" s="87"/>
      <c r="N4408" s="87"/>
      <c r="O4408" s="87"/>
    </row>
    <row r="4409" spans="3:15" x14ac:dyDescent="0.25">
      <c r="C4409" s="87"/>
      <c r="D4409" s="87"/>
      <c r="E4409" s="87"/>
      <c r="F4409" s="87"/>
      <c r="J4409" s="87"/>
      <c r="M4409" s="87"/>
      <c r="N4409" s="87"/>
      <c r="O4409" s="87"/>
    </row>
    <row r="4410" spans="3:15" x14ac:dyDescent="0.25">
      <c r="C4410" s="87"/>
      <c r="D4410" s="87"/>
      <c r="E4410" s="87"/>
      <c r="F4410" s="87"/>
      <c r="J4410" s="87"/>
      <c r="M4410" s="87"/>
      <c r="N4410" s="87"/>
      <c r="O4410" s="87"/>
    </row>
    <row r="4411" spans="3:15" x14ac:dyDescent="0.25">
      <c r="C4411" s="87"/>
      <c r="D4411" s="87"/>
      <c r="E4411" s="87"/>
      <c r="F4411" s="87"/>
      <c r="J4411" s="87"/>
      <c r="M4411" s="87"/>
      <c r="N4411" s="87"/>
      <c r="O4411" s="87"/>
    </row>
    <row r="4412" spans="3:15" x14ac:dyDescent="0.25">
      <c r="C4412" s="87"/>
      <c r="D4412" s="87"/>
      <c r="E4412" s="87"/>
      <c r="F4412" s="87"/>
      <c r="J4412" s="87"/>
      <c r="M4412" s="87"/>
      <c r="N4412" s="87"/>
      <c r="O4412" s="87"/>
    </row>
    <row r="4413" spans="3:15" x14ac:dyDescent="0.25">
      <c r="C4413" s="87"/>
      <c r="D4413" s="87"/>
      <c r="E4413" s="87"/>
      <c r="F4413" s="87"/>
      <c r="J4413" s="87"/>
      <c r="M4413" s="87"/>
      <c r="N4413" s="87"/>
      <c r="O4413" s="87"/>
    </row>
    <row r="4414" spans="3:15" x14ac:dyDescent="0.25">
      <c r="C4414" s="87"/>
      <c r="D4414" s="87"/>
      <c r="E4414" s="87"/>
      <c r="F4414" s="87"/>
      <c r="J4414" s="87"/>
      <c r="M4414" s="87"/>
      <c r="N4414" s="87"/>
      <c r="O4414" s="87"/>
    </row>
    <row r="4415" spans="3:15" x14ac:dyDescent="0.25">
      <c r="C4415" s="87"/>
      <c r="D4415" s="87"/>
      <c r="E4415" s="87"/>
      <c r="F4415" s="87"/>
      <c r="J4415" s="87"/>
      <c r="M4415" s="87"/>
      <c r="N4415" s="87"/>
      <c r="O4415" s="87"/>
    </row>
    <row r="4416" spans="3:15" x14ac:dyDescent="0.25">
      <c r="C4416" s="87"/>
      <c r="D4416" s="87"/>
      <c r="E4416" s="87"/>
      <c r="F4416" s="87"/>
      <c r="J4416" s="87"/>
      <c r="M4416" s="87"/>
      <c r="N4416" s="87"/>
      <c r="O4416" s="87"/>
    </row>
    <row r="4417" spans="3:15" x14ac:dyDescent="0.25">
      <c r="C4417" s="87"/>
      <c r="D4417" s="87"/>
      <c r="E4417" s="87"/>
      <c r="F4417" s="87"/>
      <c r="J4417" s="87"/>
      <c r="M4417" s="87"/>
      <c r="N4417" s="87"/>
      <c r="O4417" s="87"/>
    </row>
    <row r="4418" spans="3:15" x14ac:dyDescent="0.25">
      <c r="C4418" s="87"/>
      <c r="D4418" s="87"/>
      <c r="E4418" s="87"/>
      <c r="F4418" s="87"/>
      <c r="J4418" s="87"/>
      <c r="M4418" s="87"/>
      <c r="N4418" s="87"/>
      <c r="O4418" s="87"/>
    </row>
    <row r="4419" spans="3:15" x14ac:dyDescent="0.25">
      <c r="C4419" s="87"/>
      <c r="D4419" s="87"/>
      <c r="E4419" s="87"/>
      <c r="F4419" s="87"/>
      <c r="J4419" s="87"/>
      <c r="M4419" s="87"/>
      <c r="N4419" s="87"/>
      <c r="O4419" s="87"/>
    </row>
    <row r="4420" spans="3:15" x14ac:dyDescent="0.25">
      <c r="C4420" s="87"/>
      <c r="D4420" s="87"/>
      <c r="E4420" s="87"/>
      <c r="F4420" s="87"/>
      <c r="J4420" s="87"/>
      <c r="M4420" s="87"/>
      <c r="N4420" s="87"/>
      <c r="O4420" s="87"/>
    </row>
    <row r="4421" spans="3:15" x14ac:dyDescent="0.25">
      <c r="C4421" s="87"/>
      <c r="D4421" s="87"/>
      <c r="E4421" s="87"/>
      <c r="F4421" s="87"/>
      <c r="J4421" s="87"/>
      <c r="M4421" s="87"/>
      <c r="N4421" s="87"/>
      <c r="O4421" s="87"/>
    </row>
    <row r="4422" spans="3:15" x14ac:dyDescent="0.25">
      <c r="C4422" s="87"/>
      <c r="D4422" s="87"/>
      <c r="E4422" s="87"/>
      <c r="F4422" s="87"/>
      <c r="J4422" s="87"/>
      <c r="M4422" s="87"/>
      <c r="N4422" s="87"/>
      <c r="O4422" s="87"/>
    </row>
    <row r="4423" spans="3:15" x14ac:dyDescent="0.25">
      <c r="C4423" s="87"/>
      <c r="D4423" s="87"/>
      <c r="E4423" s="87"/>
      <c r="F4423" s="87"/>
      <c r="J4423" s="87"/>
      <c r="M4423" s="87"/>
      <c r="N4423" s="87"/>
      <c r="O4423" s="87"/>
    </row>
    <row r="4424" spans="3:15" x14ac:dyDescent="0.25">
      <c r="C4424" s="87"/>
      <c r="D4424" s="87"/>
      <c r="E4424" s="87"/>
      <c r="F4424" s="87"/>
      <c r="J4424" s="87"/>
      <c r="M4424" s="87"/>
      <c r="N4424" s="87"/>
      <c r="O4424" s="87"/>
    </row>
    <row r="4425" spans="3:15" x14ac:dyDescent="0.25">
      <c r="C4425" s="87"/>
      <c r="D4425" s="87"/>
      <c r="E4425" s="87"/>
      <c r="F4425" s="87"/>
      <c r="J4425" s="87"/>
      <c r="M4425" s="87"/>
      <c r="N4425" s="87"/>
      <c r="O4425" s="87"/>
    </row>
    <row r="4426" spans="3:15" x14ac:dyDescent="0.25">
      <c r="C4426" s="87"/>
      <c r="D4426" s="87"/>
      <c r="E4426" s="87"/>
      <c r="F4426" s="87"/>
      <c r="J4426" s="87"/>
      <c r="M4426" s="87"/>
      <c r="N4426" s="87"/>
      <c r="O4426" s="87"/>
    </row>
    <row r="4427" spans="3:15" x14ac:dyDescent="0.25">
      <c r="C4427" s="87"/>
      <c r="D4427" s="87"/>
      <c r="E4427" s="87"/>
      <c r="F4427" s="87"/>
      <c r="J4427" s="87"/>
      <c r="M4427" s="87"/>
      <c r="N4427" s="87"/>
      <c r="O4427" s="87"/>
    </row>
    <row r="4428" spans="3:15" x14ac:dyDescent="0.25">
      <c r="C4428" s="87"/>
      <c r="D4428" s="87"/>
      <c r="E4428" s="87"/>
      <c r="F4428" s="87"/>
      <c r="J4428" s="87"/>
      <c r="M4428" s="87"/>
      <c r="N4428" s="87"/>
      <c r="O4428" s="87"/>
    </row>
    <row r="4429" spans="3:15" x14ac:dyDescent="0.25">
      <c r="C4429" s="87"/>
      <c r="D4429" s="87"/>
      <c r="E4429" s="87"/>
      <c r="F4429" s="87"/>
      <c r="J4429" s="87"/>
      <c r="M4429" s="87"/>
      <c r="N4429" s="87"/>
      <c r="O4429" s="87"/>
    </row>
    <row r="4430" spans="3:15" x14ac:dyDescent="0.25">
      <c r="C4430" s="87"/>
      <c r="D4430" s="87"/>
      <c r="E4430" s="87"/>
      <c r="F4430" s="87"/>
      <c r="J4430" s="87"/>
      <c r="M4430" s="87"/>
      <c r="N4430" s="87"/>
      <c r="O4430" s="87"/>
    </row>
    <row r="4431" spans="3:15" x14ac:dyDescent="0.25">
      <c r="C4431" s="87"/>
      <c r="D4431" s="87"/>
      <c r="E4431" s="87"/>
      <c r="F4431" s="87"/>
      <c r="J4431" s="87"/>
      <c r="M4431" s="87"/>
      <c r="N4431" s="87"/>
      <c r="O4431" s="87"/>
    </row>
    <row r="4432" spans="3:15" x14ac:dyDescent="0.25">
      <c r="C4432" s="87"/>
      <c r="D4432" s="87"/>
      <c r="E4432" s="87"/>
      <c r="F4432" s="87"/>
      <c r="J4432" s="87"/>
      <c r="M4432" s="87"/>
      <c r="N4432" s="87"/>
      <c r="O4432" s="87"/>
    </row>
    <row r="4433" spans="3:15" x14ac:dyDescent="0.25">
      <c r="C4433" s="87"/>
      <c r="D4433" s="87"/>
      <c r="E4433" s="87"/>
      <c r="F4433" s="87"/>
      <c r="J4433" s="87"/>
      <c r="M4433" s="87"/>
      <c r="N4433" s="87"/>
      <c r="O4433" s="87"/>
    </row>
    <row r="4434" spans="3:15" x14ac:dyDescent="0.25">
      <c r="C4434" s="87"/>
      <c r="D4434" s="87"/>
      <c r="E4434" s="87"/>
      <c r="F4434" s="87"/>
      <c r="J4434" s="87"/>
      <c r="M4434" s="87"/>
      <c r="N4434" s="87"/>
      <c r="O4434" s="87"/>
    </row>
    <row r="4435" spans="3:15" x14ac:dyDescent="0.25">
      <c r="C4435" s="87"/>
      <c r="D4435" s="87"/>
      <c r="E4435" s="87"/>
      <c r="F4435" s="87"/>
      <c r="J4435" s="87"/>
      <c r="M4435" s="87"/>
      <c r="N4435" s="87"/>
      <c r="O4435" s="87"/>
    </row>
    <row r="4436" spans="3:15" x14ac:dyDescent="0.25">
      <c r="C4436" s="87"/>
      <c r="D4436" s="87"/>
      <c r="E4436" s="87"/>
      <c r="F4436" s="87"/>
      <c r="J4436" s="87"/>
      <c r="M4436" s="87"/>
      <c r="N4436" s="87"/>
      <c r="O4436" s="87"/>
    </row>
    <row r="4437" spans="3:15" x14ac:dyDescent="0.25">
      <c r="C4437" s="87"/>
      <c r="D4437" s="87"/>
      <c r="E4437" s="87"/>
      <c r="F4437" s="87"/>
      <c r="J4437" s="87"/>
      <c r="M4437" s="87"/>
      <c r="N4437" s="87"/>
      <c r="O4437" s="87"/>
    </row>
    <row r="4438" spans="3:15" x14ac:dyDescent="0.25">
      <c r="C4438" s="87"/>
      <c r="D4438" s="87"/>
      <c r="E4438" s="87"/>
      <c r="F4438" s="87"/>
      <c r="J4438" s="87"/>
      <c r="M4438" s="87"/>
      <c r="N4438" s="87"/>
      <c r="O4438" s="87"/>
    </row>
    <row r="4439" spans="3:15" x14ac:dyDescent="0.25">
      <c r="C4439" s="87"/>
      <c r="D4439" s="87"/>
      <c r="E4439" s="87"/>
      <c r="F4439" s="87"/>
      <c r="J4439" s="87"/>
      <c r="M4439" s="87"/>
      <c r="N4439" s="87"/>
      <c r="O4439" s="87"/>
    </row>
    <row r="4440" spans="3:15" x14ac:dyDescent="0.25">
      <c r="C4440" s="87"/>
      <c r="D4440" s="87"/>
      <c r="E4440" s="87"/>
      <c r="F4440" s="87"/>
      <c r="J4440" s="87"/>
      <c r="M4440" s="87"/>
      <c r="N4440" s="87"/>
      <c r="O4440" s="87"/>
    </row>
    <row r="4441" spans="3:15" x14ac:dyDescent="0.25">
      <c r="C4441" s="87"/>
      <c r="D4441" s="87"/>
      <c r="E4441" s="87"/>
      <c r="F4441" s="87"/>
      <c r="J4441" s="87"/>
      <c r="M4441" s="87"/>
      <c r="N4441" s="87"/>
      <c r="O4441" s="87"/>
    </row>
    <row r="4442" spans="3:15" x14ac:dyDescent="0.25">
      <c r="C4442" s="87"/>
      <c r="D4442" s="87"/>
      <c r="E4442" s="87"/>
      <c r="F4442" s="87"/>
      <c r="J4442" s="87"/>
      <c r="M4442" s="87"/>
      <c r="N4442" s="87"/>
      <c r="O4442" s="87"/>
    </row>
    <row r="4443" spans="3:15" x14ac:dyDescent="0.25">
      <c r="C4443" s="87"/>
      <c r="D4443" s="87"/>
      <c r="E4443" s="87"/>
      <c r="F4443" s="87"/>
      <c r="J4443" s="87"/>
      <c r="M4443" s="87"/>
      <c r="N4443" s="87"/>
      <c r="O4443" s="87"/>
    </row>
    <row r="4444" spans="3:15" x14ac:dyDescent="0.25">
      <c r="C4444" s="87"/>
      <c r="D4444" s="87"/>
      <c r="E4444" s="87"/>
      <c r="F4444" s="87"/>
      <c r="J4444" s="87"/>
      <c r="M4444" s="87"/>
      <c r="N4444" s="87"/>
      <c r="O4444" s="87"/>
    </row>
    <row r="4445" spans="3:15" x14ac:dyDescent="0.25">
      <c r="C4445" s="87"/>
      <c r="D4445" s="87"/>
      <c r="E4445" s="87"/>
      <c r="F4445" s="87"/>
      <c r="J4445" s="87"/>
      <c r="M4445" s="87"/>
      <c r="N4445" s="87"/>
      <c r="O4445" s="87"/>
    </row>
    <row r="4446" spans="3:15" x14ac:dyDescent="0.25">
      <c r="C4446" s="87"/>
      <c r="D4446" s="87"/>
      <c r="E4446" s="87"/>
      <c r="F4446" s="87"/>
      <c r="J4446" s="87"/>
      <c r="M4446" s="87"/>
      <c r="N4446" s="87"/>
      <c r="O4446" s="87"/>
    </row>
    <row r="4447" spans="3:15" x14ac:dyDescent="0.25">
      <c r="C4447" s="87"/>
      <c r="D4447" s="87"/>
      <c r="E4447" s="87"/>
      <c r="F4447" s="87"/>
      <c r="J4447" s="87"/>
      <c r="M4447" s="87"/>
      <c r="N4447" s="87"/>
      <c r="O4447" s="87"/>
    </row>
    <row r="4448" spans="3:15" x14ac:dyDescent="0.25">
      <c r="C4448" s="87"/>
      <c r="D4448" s="87"/>
      <c r="E4448" s="87"/>
      <c r="F4448" s="87"/>
      <c r="J4448" s="87"/>
      <c r="M4448" s="87"/>
      <c r="N4448" s="87"/>
      <c r="O4448" s="87"/>
    </row>
    <row r="4449" spans="3:15" x14ac:dyDescent="0.25">
      <c r="C4449" s="87"/>
      <c r="D4449" s="87"/>
      <c r="E4449" s="87"/>
      <c r="F4449" s="87"/>
      <c r="J4449" s="87"/>
      <c r="M4449" s="87"/>
      <c r="N4449" s="87"/>
      <c r="O4449" s="87"/>
    </row>
    <row r="4450" spans="3:15" x14ac:dyDescent="0.25">
      <c r="C4450" s="87"/>
      <c r="D4450" s="87"/>
      <c r="E4450" s="87"/>
      <c r="F4450" s="87"/>
      <c r="J4450" s="87"/>
      <c r="M4450" s="87"/>
      <c r="N4450" s="87"/>
      <c r="O4450" s="87"/>
    </row>
    <row r="4451" spans="3:15" x14ac:dyDescent="0.25">
      <c r="C4451" s="87"/>
      <c r="D4451" s="87"/>
      <c r="E4451" s="87"/>
      <c r="F4451" s="87"/>
      <c r="J4451" s="87"/>
      <c r="M4451" s="87"/>
      <c r="N4451" s="87"/>
      <c r="O4451" s="87"/>
    </row>
    <row r="4452" spans="3:15" x14ac:dyDescent="0.25">
      <c r="C4452" s="87"/>
      <c r="D4452" s="87"/>
      <c r="E4452" s="87"/>
      <c r="F4452" s="87"/>
      <c r="J4452" s="87"/>
      <c r="M4452" s="87"/>
      <c r="N4452" s="87"/>
      <c r="O4452" s="87"/>
    </row>
    <row r="4453" spans="3:15" x14ac:dyDescent="0.25">
      <c r="C4453" s="87"/>
      <c r="D4453" s="87"/>
      <c r="E4453" s="87"/>
      <c r="F4453" s="87"/>
      <c r="J4453" s="87"/>
      <c r="M4453" s="87"/>
      <c r="N4453" s="87"/>
      <c r="O4453" s="87"/>
    </row>
    <row r="4454" spans="3:15" x14ac:dyDescent="0.25">
      <c r="C4454" s="87"/>
      <c r="D4454" s="87"/>
      <c r="E4454" s="87"/>
      <c r="F4454" s="87"/>
      <c r="J4454" s="87"/>
      <c r="M4454" s="87"/>
      <c r="N4454" s="87"/>
      <c r="O4454" s="87"/>
    </row>
    <row r="4455" spans="3:15" x14ac:dyDescent="0.25">
      <c r="C4455" s="87"/>
      <c r="D4455" s="87"/>
      <c r="E4455" s="87"/>
      <c r="F4455" s="87"/>
      <c r="J4455" s="87"/>
      <c r="M4455" s="87"/>
      <c r="N4455" s="87"/>
      <c r="O4455" s="87"/>
    </row>
    <row r="4456" spans="3:15" x14ac:dyDescent="0.25">
      <c r="C4456" s="87"/>
      <c r="D4456" s="87"/>
      <c r="E4456" s="87"/>
      <c r="F4456" s="87"/>
      <c r="J4456" s="87"/>
      <c r="M4456" s="87"/>
      <c r="N4456" s="87"/>
      <c r="O4456" s="87"/>
    </row>
    <row r="4457" spans="3:15" x14ac:dyDescent="0.25">
      <c r="C4457" s="87"/>
      <c r="D4457" s="87"/>
      <c r="E4457" s="87"/>
      <c r="F4457" s="87"/>
      <c r="J4457" s="87"/>
      <c r="M4457" s="87"/>
      <c r="N4457" s="87"/>
      <c r="O4457" s="87"/>
    </row>
    <row r="4458" spans="3:15" x14ac:dyDescent="0.25">
      <c r="C4458" s="87"/>
      <c r="D4458" s="87"/>
      <c r="E4458" s="87"/>
      <c r="F4458" s="87"/>
      <c r="J4458" s="87"/>
      <c r="M4458" s="87"/>
      <c r="N4458" s="87"/>
      <c r="O4458" s="87"/>
    </row>
    <row r="4459" spans="3:15" x14ac:dyDescent="0.25">
      <c r="C4459" s="87"/>
      <c r="D4459" s="87"/>
      <c r="E4459" s="87"/>
      <c r="F4459" s="87"/>
      <c r="J4459" s="87"/>
      <c r="M4459" s="87"/>
      <c r="N4459" s="87"/>
      <c r="O4459" s="87"/>
    </row>
    <row r="4460" spans="3:15" x14ac:dyDescent="0.25">
      <c r="C4460" s="87"/>
      <c r="D4460" s="87"/>
      <c r="E4460" s="87"/>
      <c r="F4460" s="87"/>
      <c r="J4460" s="87"/>
      <c r="M4460" s="87"/>
      <c r="N4460" s="87"/>
      <c r="O4460" s="87"/>
    </row>
    <row r="4461" spans="3:15" x14ac:dyDescent="0.25">
      <c r="C4461" s="87"/>
      <c r="D4461" s="87"/>
      <c r="E4461" s="87"/>
      <c r="F4461" s="87"/>
      <c r="J4461" s="87"/>
      <c r="M4461" s="87"/>
      <c r="N4461" s="87"/>
      <c r="O4461" s="87"/>
    </row>
    <row r="4462" spans="3:15" x14ac:dyDescent="0.25">
      <c r="C4462" s="87"/>
      <c r="D4462" s="87"/>
      <c r="E4462" s="87"/>
      <c r="F4462" s="87"/>
      <c r="J4462" s="87"/>
      <c r="M4462" s="87"/>
      <c r="N4462" s="87"/>
      <c r="O4462" s="87"/>
    </row>
    <row r="4463" spans="3:15" x14ac:dyDescent="0.25">
      <c r="C4463" s="87"/>
      <c r="D4463" s="87"/>
      <c r="E4463" s="87"/>
      <c r="F4463" s="87"/>
      <c r="J4463" s="87"/>
      <c r="M4463" s="87"/>
      <c r="N4463" s="87"/>
      <c r="O4463" s="87"/>
    </row>
    <row r="4464" spans="3:15" x14ac:dyDescent="0.25">
      <c r="C4464" s="87"/>
      <c r="D4464" s="87"/>
      <c r="E4464" s="87"/>
      <c r="F4464" s="87"/>
      <c r="J4464" s="87"/>
      <c r="M4464" s="87"/>
      <c r="N4464" s="87"/>
      <c r="O4464" s="87"/>
    </row>
    <row r="4465" spans="3:15" x14ac:dyDescent="0.25">
      <c r="C4465" s="87"/>
      <c r="D4465" s="87"/>
      <c r="E4465" s="87"/>
      <c r="F4465" s="87"/>
      <c r="J4465" s="87"/>
      <c r="M4465" s="87"/>
      <c r="N4465" s="87"/>
      <c r="O4465" s="87"/>
    </row>
    <row r="4466" spans="3:15" x14ac:dyDescent="0.25">
      <c r="C4466" s="87"/>
      <c r="D4466" s="87"/>
      <c r="E4466" s="87"/>
      <c r="F4466" s="87"/>
      <c r="J4466" s="87"/>
      <c r="M4466" s="87"/>
      <c r="N4466" s="87"/>
      <c r="O4466" s="87"/>
    </row>
    <row r="4467" spans="3:15" x14ac:dyDescent="0.25">
      <c r="C4467" s="87"/>
      <c r="D4467" s="87"/>
      <c r="E4467" s="87"/>
      <c r="F4467" s="87"/>
      <c r="J4467" s="87"/>
      <c r="M4467" s="87"/>
      <c r="N4467" s="87"/>
      <c r="O4467" s="87"/>
    </row>
    <row r="4468" spans="3:15" x14ac:dyDescent="0.25">
      <c r="C4468" s="87"/>
      <c r="D4468" s="87"/>
      <c r="E4468" s="87"/>
      <c r="F4468" s="87"/>
      <c r="J4468" s="87"/>
      <c r="M4468" s="87"/>
      <c r="N4468" s="87"/>
      <c r="O4468" s="87"/>
    </row>
    <row r="4469" spans="3:15" x14ac:dyDescent="0.25">
      <c r="C4469" s="87"/>
      <c r="D4469" s="87"/>
      <c r="E4469" s="87"/>
      <c r="F4469" s="87"/>
      <c r="J4469" s="87"/>
      <c r="M4469" s="87"/>
      <c r="N4469" s="87"/>
      <c r="O4469" s="87"/>
    </row>
    <row r="4470" spans="3:15" x14ac:dyDescent="0.25">
      <c r="C4470" s="87"/>
      <c r="D4470" s="87"/>
      <c r="E4470" s="87"/>
      <c r="F4470" s="87"/>
      <c r="J4470" s="87"/>
      <c r="M4470" s="87"/>
      <c r="N4470" s="87"/>
      <c r="O4470" s="87"/>
    </row>
    <row r="4471" spans="3:15" x14ac:dyDescent="0.25">
      <c r="C4471" s="87"/>
      <c r="D4471" s="87"/>
      <c r="E4471" s="87"/>
      <c r="F4471" s="87"/>
      <c r="J4471" s="87"/>
      <c r="M4471" s="87"/>
      <c r="N4471" s="87"/>
      <c r="O4471" s="87"/>
    </row>
    <row r="4472" spans="3:15" x14ac:dyDescent="0.25">
      <c r="C4472" s="87"/>
      <c r="D4472" s="87"/>
      <c r="E4472" s="87"/>
      <c r="F4472" s="87"/>
      <c r="J4472" s="87"/>
      <c r="M4472" s="87"/>
      <c r="N4472" s="87"/>
      <c r="O4472" s="87"/>
    </row>
    <row r="4473" spans="3:15" x14ac:dyDescent="0.25">
      <c r="C4473" s="87"/>
      <c r="D4473" s="87"/>
      <c r="E4473" s="87"/>
      <c r="F4473" s="87"/>
      <c r="J4473" s="87"/>
      <c r="M4473" s="87"/>
      <c r="N4473" s="87"/>
      <c r="O4473" s="87"/>
    </row>
    <row r="4474" spans="3:15" x14ac:dyDescent="0.25">
      <c r="C4474" s="87"/>
      <c r="D4474" s="87"/>
      <c r="E4474" s="87"/>
      <c r="F4474" s="87"/>
      <c r="J4474" s="87"/>
      <c r="M4474" s="87"/>
      <c r="N4474" s="87"/>
      <c r="O4474" s="87"/>
    </row>
    <row r="4475" spans="3:15" x14ac:dyDescent="0.25">
      <c r="C4475" s="87"/>
      <c r="D4475" s="87"/>
      <c r="E4475" s="87"/>
      <c r="F4475" s="87"/>
      <c r="J4475" s="87"/>
      <c r="M4475" s="87"/>
      <c r="N4475" s="87"/>
      <c r="O4475" s="87"/>
    </row>
    <row r="4476" spans="3:15" x14ac:dyDescent="0.25">
      <c r="C4476" s="87"/>
      <c r="D4476" s="87"/>
      <c r="E4476" s="87"/>
      <c r="F4476" s="87"/>
      <c r="J4476" s="87"/>
      <c r="M4476" s="87"/>
      <c r="N4476" s="87"/>
      <c r="O4476" s="87"/>
    </row>
    <row r="4477" spans="3:15" x14ac:dyDescent="0.25">
      <c r="C4477" s="87"/>
      <c r="D4477" s="87"/>
      <c r="E4477" s="87"/>
      <c r="F4477" s="87"/>
      <c r="J4477" s="87"/>
      <c r="M4477" s="87"/>
      <c r="N4477" s="87"/>
      <c r="O4477" s="87"/>
    </row>
    <row r="4478" spans="3:15" x14ac:dyDescent="0.25">
      <c r="C4478" s="87"/>
      <c r="D4478" s="87"/>
      <c r="E4478" s="87"/>
      <c r="F4478" s="87"/>
      <c r="J4478" s="87"/>
      <c r="M4478" s="87"/>
      <c r="N4478" s="87"/>
      <c r="O4478" s="87"/>
    </row>
    <row r="4479" spans="3:15" x14ac:dyDescent="0.25">
      <c r="C4479" s="87"/>
      <c r="D4479" s="87"/>
      <c r="E4479" s="87"/>
      <c r="F4479" s="87"/>
      <c r="J4479" s="87"/>
      <c r="M4479" s="87"/>
      <c r="N4479" s="87"/>
      <c r="O4479" s="87"/>
    </row>
    <row r="4480" spans="3:15" x14ac:dyDescent="0.25">
      <c r="C4480" s="87"/>
      <c r="D4480" s="87"/>
      <c r="E4480" s="87"/>
      <c r="F4480" s="87"/>
      <c r="J4480" s="87"/>
      <c r="M4480" s="87"/>
      <c r="N4480" s="87"/>
      <c r="O4480" s="87"/>
    </row>
    <row r="4481" spans="3:15" x14ac:dyDescent="0.25">
      <c r="C4481" s="87"/>
      <c r="D4481" s="87"/>
      <c r="E4481" s="87"/>
      <c r="F4481" s="87"/>
      <c r="J4481" s="87"/>
      <c r="M4481" s="87"/>
      <c r="N4481" s="87"/>
      <c r="O4481" s="87"/>
    </row>
    <row r="4482" spans="3:15" x14ac:dyDescent="0.25">
      <c r="C4482" s="87"/>
      <c r="D4482" s="87"/>
      <c r="E4482" s="87"/>
      <c r="F4482" s="87"/>
      <c r="J4482" s="87"/>
      <c r="M4482" s="87"/>
      <c r="N4482" s="87"/>
      <c r="O4482" s="87"/>
    </row>
    <row r="4483" spans="3:15" x14ac:dyDescent="0.25">
      <c r="C4483" s="87"/>
      <c r="D4483" s="87"/>
      <c r="E4483" s="87"/>
      <c r="F4483" s="87"/>
      <c r="J4483" s="87"/>
      <c r="M4483" s="87"/>
      <c r="N4483" s="87"/>
      <c r="O4483" s="87"/>
    </row>
    <row r="4484" spans="3:15" x14ac:dyDescent="0.25">
      <c r="C4484" s="87"/>
      <c r="D4484" s="87"/>
      <c r="E4484" s="87"/>
      <c r="F4484" s="87"/>
      <c r="J4484" s="87"/>
      <c r="M4484" s="87"/>
      <c r="N4484" s="87"/>
      <c r="O4484" s="87"/>
    </row>
    <row r="4485" spans="3:15" x14ac:dyDescent="0.25">
      <c r="C4485" s="87"/>
      <c r="D4485" s="87"/>
      <c r="E4485" s="87"/>
      <c r="F4485" s="87"/>
      <c r="J4485" s="87"/>
      <c r="M4485" s="87"/>
      <c r="N4485" s="87"/>
      <c r="O4485" s="87"/>
    </row>
    <row r="4486" spans="3:15" x14ac:dyDescent="0.25">
      <c r="C4486" s="87"/>
      <c r="D4486" s="87"/>
      <c r="E4486" s="87"/>
      <c r="F4486" s="87"/>
      <c r="J4486" s="87"/>
      <c r="M4486" s="87"/>
      <c r="N4486" s="87"/>
      <c r="O4486" s="87"/>
    </row>
    <row r="4487" spans="3:15" x14ac:dyDescent="0.25">
      <c r="C4487" s="87"/>
      <c r="D4487" s="87"/>
      <c r="E4487" s="87"/>
      <c r="F4487" s="87"/>
      <c r="J4487" s="87"/>
      <c r="M4487" s="87"/>
      <c r="N4487" s="87"/>
      <c r="O4487" s="87"/>
    </row>
    <row r="4488" spans="3:15" x14ac:dyDescent="0.25">
      <c r="C4488" s="87"/>
      <c r="D4488" s="87"/>
      <c r="E4488" s="87"/>
      <c r="F4488" s="87"/>
      <c r="J4488" s="87"/>
      <c r="M4488" s="87"/>
      <c r="N4488" s="87"/>
      <c r="O4488" s="87"/>
    </row>
    <row r="4489" spans="3:15" x14ac:dyDescent="0.25">
      <c r="C4489" s="87"/>
      <c r="D4489" s="87"/>
      <c r="E4489" s="87"/>
      <c r="F4489" s="87"/>
      <c r="J4489" s="87"/>
      <c r="M4489" s="87"/>
      <c r="N4489" s="87"/>
      <c r="O4489" s="87"/>
    </row>
    <row r="4490" spans="3:15" x14ac:dyDescent="0.25">
      <c r="C4490" s="87"/>
      <c r="D4490" s="87"/>
      <c r="E4490" s="87"/>
      <c r="F4490" s="87"/>
      <c r="J4490" s="87"/>
      <c r="M4490" s="87"/>
      <c r="N4490" s="87"/>
      <c r="O4490" s="87"/>
    </row>
    <row r="4491" spans="3:15" x14ac:dyDescent="0.25">
      <c r="C4491" s="87"/>
      <c r="D4491" s="87"/>
      <c r="E4491" s="87"/>
      <c r="F4491" s="87"/>
      <c r="J4491" s="87"/>
      <c r="M4491" s="87"/>
      <c r="N4491" s="87"/>
      <c r="O4491" s="87"/>
    </row>
    <row r="4492" spans="3:15" x14ac:dyDescent="0.25">
      <c r="C4492" s="87"/>
      <c r="D4492" s="87"/>
      <c r="E4492" s="87"/>
      <c r="F4492" s="87"/>
      <c r="J4492" s="87"/>
      <c r="M4492" s="87"/>
      <c r="N4492" s="87"/>
      <c r="O4492" s="87"/>
    </row>
    <row r="4493" spans="3:15" x14ac:dyDescent="0.25">
      <c r="C4493" s="87"/>
      <c r="D4493" s="87"/>
      <c r="E4493" s="87"/>
      <c r="F4493" s="87"/>
      <c r="J4493" s="87"/>
      <c r="M4493" s="87"/>
      <c r="N4493" s="87"/>
      <c r="O4493" s="87"/>
    </row>
    <row r="4494" spans="3:15" x14ac:dyDescent="0.25">
      <c r="C4494" s="87"/>
      <c r="D4494" s="87"/>
      <c r="E4494" s="87"/>
      <c r="F4494" s="87"/>
      <c r="J4494" s="87"/>
      <c r="M4494" s="87"/>
      <c r="N4494" s="87"/>
      <c r="O4494" s="87"/>
    </row>
    <row r="4495" spans="3:15" x14ac:dyDescent="0.25">
      <c r="C4495" s="87"/>
      <c r="D4495" s="87"/>
      <c r="E4495" s="87"/>
      <c r="F4495" s="87"/>
      <c r="J4495" s="87"/>
      <c r="M4495" s="87"/>
      <c r="N4495" s="87"/>
      <c r="O4495" s="87"/>
    </row>
    <row r="4496" spans="3:15" x14ac:dyDescent="0.25">
      <c r="C4496" s="87"/>
      <c r="D4496" s="87"/>
      <c r="E4496" s="87"/>
      <c r="F4496" s="87"/>
      <c r="J4496" s="87"/>
      <c r="M4496" s="87"/>
      <c r="N4496" s="87"/>
      <c r="O4496" s="87"/>
    </row>
    <row r="4497" spans="3:15" x14ac:dyDescent="0.25">
      <c r="C4497" s="87"/>
      <c r="D4497" s="87"/>
      <c r="E4497" s="87"/>
      <c r="F4497" s="87"/>
      <c r="J4497" s="87"/>
      <c r="M4497" s="87"/>
      <c r="N4497" s="87"/>
      <c r="O4497" s="87"/>
    </row>
    <row r="4498" spans="3:15" x14ac:dyDescent="0.25">
      <c r="C4498" s="87"/>
      <c r="D4498" s="87"/>
      <c r="E4498" s="87"/>
      <c r="F4498" s="87"/>
      <c r="J4498" s="87"/>
      <c r="M4498" s="87"/>
      <c r="N4498" s="87"/>
      <c r="O4498" s="87"/>
    </row>
    <row r="4499" spans="3:15" x14ac:dyDescent="0.25">
      <c r="C4499" s="87"/>
      <c r="D4499" s="87"/>
      <c r="E4499" s="87"/>
      <c r="F4499" s="87"/>
      <c r="J4499" s="87"/>
      <c r="M4499" s="87"/>
      <c r="N4499" s="87"/>
      <c r="O4499" s="87"/>
    </row>
    <row r="4500" spans="3:15" x14ac:dyDescent="0.25">
      <c r="C4500" s="87"/>
      <c r="D4500" s="87"/>
      <c r="E4500" s="87"/>
      <c r="F4500" s="87"/>
      <c r="J4500" s="87"/>
      <c r="M4500" s="87"/>
      <c r="N4500" s="87"/>
      <c r="O4500" s="87"/>
    </row>
    <row r="4501" spans="3:15" x14ac:dyDescent="0.25">
      <c r="C4501" s="87"/>
      <c r="D4501" s="87"/>
      <c r="E4501" s="87"/>
      <c r="F4501" s="87"/>
      <c r="J4501" s="87"/>
      <c r="M4501" s="87"/>
      <c r="N4501" s="87"/>
      <c r="O4501" s="87"/>
    </row>
    <row r="4502" spans="3:15" x14ac:dyDescent="0.25">
      <c r="C4502" s="87"/>
      <c r="D4502" s="87"/>
      <c r="E4502" s="87"/>
      <c r="F4502" s="87"/>
      <c r="J4502" s="87"/>
      <c r="M4502" s="87"/>
      <c r="N4502" s="87"/>
      <c r="O4502" s="87"/>
    </row>
    <row r="4503" spans="3:15" x14ac:dyDescent="0.25">
      <c r="C4503" s="87"/>
      <c r="D4503" s="87"/>
      <c r="E4503" s="87"/>
      <c r="F4503" s="87"/>
      <c r="J4503" s="87"/>
      <c r="M4503" s="87"/>
      <c r="N4503" s="87"/>
      <c r="O4503" s="87"/>
    </row>
    <row r="4504" spans="3:15" x14ac:dyDescent="0.25">
      <c r="C4504" s="87"/>
      <c r="D4504" s="87"/>
      <c r="E4504" s="87"/>
      <c r="F4504" s="87"/>
      <c r="J4504" s="87"/>
      <c r="M4504" s="87"/>
      <c r="N4504" s="87"/>
      <c r="O4504" s="87"/>
    </row>
    <row r="4505" spans="3:15" x14ac:dyDescent="0.25">
      <c r="C4505" s="87"/>
      <c r="D4505" s="87"/>
      <c r="E4505" s="87"/>
      <c r="F4505" s="87"/>
      <c r="J4505" s="87"/>
      <c r="M4505" s="87"/>
      <c r="N4505" s="87"/>
      <c r="O4505" s="87"/>
    </row>
    <row r="4506" spans="3:15" x14ac:dyDescent="0.25">
      <c r="C4506" s="87"/>
      <c r="D4506" s="87"/>
      <c r="E4506" s="87"/>
      <c r="F4506" s="87"/>
      <c r="J4506" s="87"/>
      <c r="M4506" s="87"/>
      <c r="N4506" s="87"/>
      <c r="O4506" s="87"/>
    </row>
    <row r="4507" spans="3:15" x14ac:dyDescent="0.25">
      <c r="C4507" s="87"/>
      <c r="D4507" s="87"/>
      <c r="E4507" s="87"/>
      <c r="F4507" s="87"/>
      <c r="J4507" s="87"/>
      <c r="M4507" s="87"/>
      <c r="N4507" s="87"/>
      <c r="O4507" s="87"/>
    </row>
    <row r="4508" spans="3:15" x14ac:dyDescent="0.25">
      <c r="C4508" s="87"/>
      <c r="D4508" s="87"/>
      <c r="E4508" s="87"/>
      <c r="F4508" s="87"/>
      <c r="J4508" s="87"/>
      <c r="M4508" s="87"/>
      <c r="N4508" s="87"/>
      <c r="O4508" s="87"/>
    </row>
    <row r="4509" spans="3:15" x14ac:dyDescent="0.25">
      <c r="C4509" s="87"/>
      <c r="D4509" s="87"/>
      <c r="E4509" s="87"/>
      <c r="F4509" s="87"/>
      <c r="J4509" s="87"/>
      <c r="M4509" s="87"/>
      <c r="N4509" s="87"/>
      <c r="O4509" s="87"/>
    </row>
    <row r="4510" spans="3:15" x14ac:dyDescent="0.25">
      <c r="C4510" s="87"/>
      <c r="D4510" s="87"/>
      <c r="E4510" s="87"/>
      <c r="F4510" s="87"/>
      <c r="J4510" s="87"/>
      <c r="M4510" s="87"/>
      <c r="N4510" s="87"/>
      <c r="O4510" s="87"/>
    </row>
    <row r="4511" spans="3:15" x14ac:dyDescent="0.25">
      <c r="C4511" s="87"/>
      <c r="D4511" s="87"/>
      <c r="E4511" s="87"/>
      <c r="F4511" s="87"/>
      <c r="J4511" s="87"/>
      <c r="M4511" s="87"/>
      <c r="N4511" s="87"/>
      <c r="O4511" s="87"/>
    </row>
    <row r="4512" spans="3:15" x14ac:dyDescent="0.25">
      <c r="C4512" s="87"/>
      <c r="D4512" s="87"/>
      <c r="E4512" s="87"/>
      <c r="F4512" s="87"/>
      <c r="J4512" s="87"/>
      <c r="M4512" s="87"/>
      <c r="N4512" s="87"/>
      <c r="O4512" s="87"/>
    </row>
    <row r="4513" spans="3:15" x14ac:dyDescent="0.25">
      <c r="C4513" s="87"/>
      <c r="D4513" s="87"/>
      <c r="E4513" s="87"/>
      <c r="F4513" s="87"/>
      <c r="J4513" s="87"/>
      <c r="M4513" s="87"/>
      <c r="N4513" s="87"/>
      <c r="O4513" s="87"/>
    </row>
    <row r="4514" spans="3:15" x14ac:dyDescent="0.25">
      <c r="C4514" s="87"/>
      <c r="D4514" s="87"/>
      <c r="E4514" s="87"/>
      <c r="F4514" s="87"/>
      <c r="J4514" s="87"/>
      <c r="M4514" s="87"/>
      <c r="N4514" s="87"/>
      <c r="O4514" s="87"/>
    </row>
    <row r="4515" spans="3:15" x14ac:dyDescent="0.25">
      <c r="C4515" s="87"/>
      <c r="D4515" s="87"/>
      <c r="E4515" s="87"/>
      <c r="F4515" s="87"/>
      <c r="J4515" s="87"/>
      <c r="M4515" s="87"/>
      <c r="N4515" s="87"/>
      <c r="O4515" s="87"/>
    </row>
    <row r="4516" spans="3:15" x14ac:dyDescent="0.25">
      <c r="C4516" s="87"/>
      <c r="D4516" s="87"/>
      <c r="E4516" s="87"/>
      <c r="F4516" s="87"/>
      <c r="J4516" s="87"/>
      <c r="M4516" s="87"/>
      <c r="N4516" s="87"/>
      <c r="O4516" s="87"/>
    </row>
    <row r="4517" spans="3:15" x14ac:dyDescent="0.25">
      <c r="C4517" s="87"/>
      <c r="D4517" s="87"/>
      <c r="E4517" s="87"/>
      <c r="F4517" s="87"/>
      <c r="J4517" s="87"/>
      <c r="M4517" s="87"/>
      <c r="N4517" s="87"/>
      <c r="O4517" s="87"/>
    </row>
    <row r="4518" spans="3:15" x14ac:dyDescent="0.25">
      <c r="C4518" s="87"/>
      <c r="D4518" s="87"/>
      <c r="E4518" s="87"/>
      <c r="F4518" s="87"/>
      <c r="J4518" s="87"/>
      <c r="M4518" s="87"/>
      <c r="N4518" s="87"/>
      <c r="O4518" s="87"/>
    </row>
    <row r="4519" spans="3:15" x14ac:dyDescent="0.25">
      <c r="C4519" s="87"/>
      <c r="D4519" s="87"/>
      <c r="E4519" s="87"/>
      <c r="F4519" s="87"/>
      <c r="J4519" s="87"/>
      <c r="M4519" s="87"/>
      <c r="N4519" s="87"/>
      <c r="O4519" s="87"/>
    </row>
    <row r="4520" spans="3:15" x14ac:dyDescent="0.25">
      <c r="C4520" s="87"/>
      <c r="D4520" s="87"/>
      <c r="E4520" s="87"/>
      <c r="F4520" s="87"/>
      <c r="J4520" s="87"/>
      <c r="M4520" s="87"/>
      <c r="N4520" s="87"/>
      <c r="O4520" s="87"/>
    </row>
    <row r="4521" spans="3:15" x14ac:dyDescent="0.25">
      <c r="C4521" s="87"/>
      <c r="D4521" s="87"/>
      <c r="E4521" s="87"/>
      <c r="F4521" s="87"/>
      <c r="J4521" s="87"/>
      <c r="M4521" s="87"/>
      <c r="N4521" s="87"/>
      <c r="O4521" s="87"/>
    </row>
    <row r="4522" spans="3:15" x14ac:dyDescent="0.25">
      <c r="C4522" s="87"/>
      <c r="D4522" s="87"/>
      <c r="E4522" s="87"/>
      <c r="F4522" s="87"/>
      <c r="J4522" s="87"/>
      <c r="M4522" s="87"/>
      <c r="N4522" s="87"/>
      <c r="O4522" s="87"/>
    </row>
    <row r="4523" spans="3:15" x14ac:dyDescent="0.25">
      <c r="C4523" s="87"/>
      <c r="D4523" s="87"/>
      <c r="E4523" s="87"/>
      <c r="F4523" s="87"/>
      <c r="J4523" s="87"/>
      <c r="M4523" s="87"/>
      <c r="N4523" s="87"/>
      <c r="O4523" s="87"/>
    </row>
    <row r="4524" spans="3:15" x14ac:dyDescent="0.25">
      <c r="C4524" s="87"/>
      <c r="D4524" s="87"/>
      <c r="E4524" s="87"/>
      <c r="F4524" s="87"/>
      <c r="J4524" s="87"/>
      <c r="M4524" s="87"/>
      <c r="N4524" s="87"/>
      <c r="O4524" s="87"/>
    </row>
    <row r="4525" spans="3:15" x14ac:dyDescent="0.25">
      <c r="C4525" s="87"/>
      <c r="D4525" s="87"/>
      <c r="E4525" s="87"/>
      <c r="F4525" s="87"/>
      <c r="J4525" s="87"/>
      <c r="M4525" s="87"/>
      <c r="N4525" s="87"/>
      <c r="O4525" s="87"/>
    </row>
    <row r="4526" spans="3:15" x14ac:dyDescent="0.25">
      <c r="C4526" s="87"/>
      <c r="D4526" s="87"/>
      <c r="E4526" s="87"/>
      <c r="F4526" s="87"/>
      <c r="J4526" s="87"/>
      <c r="M4526" s="87"/>
      <c r="N4526" s="87"/>
      <c r="O4526" s="87"/>
    </row>
    <row r="4527" spans="3:15" x14ac:dyDescent="0.25">
      <c r="C4527" s="87"/>
      <c r="D4527" s="87"/>
      <c r="E4527" s="87"/>
      <c r="F4527" s="87"/>
      <c r="J4527" s="87"/>
      <c r="M4527" s="87"/>
      <c r="N4527" s="87"/>
      <c r="O4527" s="87"/>
    </row>
    <row r="4528" spans="3:15" x14ac:dyDescent="0.25">
      <c r="C4528" s="87"/>
      <c r="D4528" s="87"/>
      <c r="E4528" s="87"/>
      <c r="F4528" s="87"/>
      <c r="J4528" s="87"/>
      <c r="M4528" s="87"/>
      <c r="N4528" s="87"/>
      <c r="O4528" s="87"/>
    </row>
    <row r="4529" spans="3:15" x14ac:dyDescent="0.25">
      <c r="C4529" s="87"/>
      <c r="D4529" s="87"/>
      <c r="E4529" s="87"/>
      <c r="F4529" s="87"/>
      <c r="J4529" s="87"/>
      <c r="M4529" s="87"/>
      <c r="N4529" s="87"/>
      <c r="O4529" s="87"/>
    </row>
    <row r="4530" spans="3:15" x14ac:dyDescent="0.25">
      <c r="C4530" s="87"/>
      <c r="D4530" s="87"/>
      <c r="E4530" s="87"/>
      <c r="F4530" s="87"/>
      <c r="J4530" s="87"/>
      <c r="M4530" s="87"/>
      <c r="N4530" s="87"/>
      <c r="O4530" s="87"/>
    </row>
    <row r="4531" spans="3:15" x14ac:dyDescent="0.25">
      <c r="C4531" s="87"/>
      <c r="D4531" s="87"/>
      <c r="E4531" s="87"/>
      <c r="F4531" s="87"/>
      <c r="J4531" s="87"/>
      <c r="M4531" s="87"/>
      <c r="N4531" s="87"/>
      <c r="O4531" s="87"/>
    </row>
    <row r="4532" spans="3:15" x14ac:dyDescent="0.25">
      <c r="C4532" s="87"/>
      <c r="D4532" s="87"/>
      <c r="E4532" s="87"/>
      <c r="F4532" s="87"/>
      <c r="J4532" s="87"/>
      <c r="M4532" s="87"/>
      <c r="N4532" s="87"/>
      <c r="O4532" s="87"/>
    </row>
    <row r="4533" spans="3:15" x14ac:dyDescent="0.25">
      <c r="C4533" s="87"/>
      <c r="D4533" s="87"/>
      <c r="E4533" s="87"/>
      <c r="F4533" s="87"/>
      <c r="J4533" s="87"/>
      <c r="M4533" s="87"/>
      <c r="N4533" s="87"/>
      <c r="O4533" s="87"/>
    </row>
    <row r="4534" spans="3:15" x14ac:dyDescent="0.25">
      <c r="C4534" s="87"/>
      <c r="D4534" s="87"/>
      <c r="E4534" s="87"/>
      <c r="F4534" s="87"/>
      <c r="J4534" s="87"/>
      <c r="M4534" s="87"/>
      <c r="N4534" s="87"/>
      <c r="O4534" s="87"/>
    </row>
    <row r="4535" spans="3:15" x14ac:dyDescent="0.25">
      <c r="C4535" s="87"/>
      <c r="D4535" s="87"/>
      <c r="E4535" s="87"/>
      <c r="F4535" s="87"/>
      <c r="J4535" s="87"/>
      <c r="M4535" s="87"/>
      <c r="N4535" s="87"/>
      <c r="O4535" s="87"/>
    </row>
    <row r="4536" spans="3:15" x14ac:dyDescent="0.25">
      <c r="C4536" s="87"/>
      <c r="D4536" s="87"/>
      <c r="E4536" s="87"/>
      <c r="F4536" s="87"/>
      <c r="J4536" s="87"/>
      <c r="M4536" s="87"/>
      <c r="N4536" s="87"/>
      <c r="O4536" s="87"/>
    </row>
    <row r="4537" spans="3:15" x14ac:dyDescent="0.25">
      <c r="C4537" s="87"/>
      <c r="D4537" s="87"/>
      <c r="E4537" s="87"/>
      <c r="F4537" s="87"/>
      <c r="J4537" s="87"/>
      <c r="M4537" s="87"/>
      <c r="N4537" s="87"/>
      <c r="O4537" s="87"/>
    </row>
    <row r="4538" spans="3:15" x14ac:dyDescent="0.25">
      <c r="C4538" s="87"/>
      <c r="D4538" s="87"/>
      <c r="E4538" s="87"/>
      <c r="F4538" s="87"/>
      <c r="J4538" s="87"/>
      <c r="M4538" s="87"/>
      <c r="N4538" s="87"/>
      <c r="O4538" s="87"/>
    </row>
    <row r="4539" spans="3:15" x14ac:dyDescent="0.25">
      <c r="C4539" s="87"/>
      <c r="D4539" s="87"/>
      <c r="E4539" s="87"/>
      <c r="F4539" s="87"/>
      <c r="J4539" s="87"/>
      <c r="M4539" s="87"/>
      <c r="N4539" s="87"/>
      <c r="O4539" s="87"/>
    </row>
    <row r="4540" spans="3:15" x14ac:dyDescent="0.25">
      <c r="C4540" s="87"/>
      <c r="D4540" s="87"/>
      <c r="E4540" s="87"/>
      <c r="F4540" s="87"/>
      <c r="J4540" s="87"/>
      <c r="M4540" s="87"/>
      <c r="N4540" s="87"/>
      <c r="O4540" s="87"/>
    </row>
    <row r="4541" spans="3:15" x14ac:dyDescent="0.25">
      <c r="C4541" s="87"/>
      <c r="D4541" s="87"/>
      <c r="E4541" s="87"/>
      <c r="F4541" s="87"/>
      <c r="J4541" s="87"/>
      <c r="M4541" s="87"/>
      <c r="N4541" s="87"/>
      <c r="O4541" s="87"/>
    </row>
    <row r="4542" spans="3:15" x14ac:dyDescent="0.25">
      <c r="C4542" s="87"/>
      <c r="D4542" s="87"/>
      <c r="E4542" s="87"/>
      <c r="F4542" s="87"/>
      <c r="J4542" s="87"/>
      <c r="M4542" s="87"/>
      <c r="N4542" s="87"/>
      <c r="O4542" s="87"/>
    </row>
    <row r="4543" spans="3:15" x14ac:dyDescent="0.25">
      <c r="C4543" s="87"/>
      <c r="D4543" s="87"/>
      <c r="E4543" s="87"/>
      <c r="F4543" s="87"/>
      <c r="J4543" s="87"/>
      <c r="M4543" s="87"/>
      <c r="N4543" s="87"/>
      <c r="O4543" s="87"/>
    </row>
    <row r="4544" spans="3:15" x14ac:dyDescent="0.25">
      <c r="C4544" s="87"/>
      <c r="D4544" s="87"/>
      <c r="E4544" s="87"/>
      <c r="F4544" s="87"/>
      <c r="J4544" s="87"/>
      <c r="M4544" s="87"/>
      <c r="N4544" s="87"/>
      <c r="O4544" s="87"/>
    </row>
    <row r="4545" spans="3:15" x14ac:dyDescent="0.25">
      <c r="C4545" s="87"/>
      <c r="D4545" s="87"/>
      <c r="E4545" s="87"/>
      <c r="F4545" s="87"/>
      <c r="J4545" s="87"/>
      <c r="M4545" s="87"/>
      <c r="N4545" s="87"/>
      <c r="O4545" s="87"/>
    </row>
    <row r="4546" spans="3:15" x14ac:dyDescent="0.25">
      <c r="C4546" s="87"/>
      <c r="D4546" s="87"/>
      <c r="E4546" s="87"/>
      <c r="F4546" s="87"/>
      <c r="J4546" s="87"/>
      <c r="M4546" s="87"/>
      <c r="N4546" s="87"/>
      <c r="O4546" s="87"/>
    </row>
    <row r="4547" spans="3:15" x14ac:dyDescent="0.25">
      <c r="C4547" s="87"/>
      <c r="D4547" s="87"/>
      <c r="E4547" s="87"/>
      <c r="F4547" s="87"/>
      <c r="J4547" s="87"/>
      <c r="M4547" s="87"/>
      <c r="N4547" s="87"/>
      <c r="O4547" s="87"/>
    </row>
    <row r="4548" spans="3:15" x14ac:dyDescent="0.25">
      <c r="C4548" s="87"/>
      <c r="D4548" s="87"/>
      <c r="E4548" s="87"/>
      <c r="F4548" s="87"/>
      <c r="J4548" s="87"/>
      <c r="M4548" s="87"/>
      <c r="N4548" s="87"/>
      <c r="O4548" s="87"/>
    </row>
    <row r="4549" spans="3:15" x14ac:dyDescent="0.25">
      <c r="C4549" s="87"/>
      <c r="D4549" s="87"/>
      <c r="E4549" s="87"/>
      <c r="F4549" s="87"/>
      <c r="J4549" s="87"/>
      <c r="M4549" s="87"/>
      <c r="N4549" s="87"/>
      <c r="O4549" s="87"/>
    </row>
    <row r="4550" spans="3:15" x14ac:dyDescent="0.25">
      <c r="C4550" s="87"/>
      <c r="D4550" s="87"/>
      <c r="E4550" s="87"/>
      <c r="F4550" s="87"/>
      <c r="J4550" s="87"/>
      <c r="M4550" s="87"/>
      <c r="N4550" s="87"/>
      <c r="O4550" s="87"/>
    </row>
    <row r="4551" spans="3:15" x14ac:dyDescent="0.25">
      <c r="C4551" s="87"/>
      <c r="D4551" s="87"/>
      <c r="E4551" s="87"/>
      <c r="F4551" s="87"/>
      <c r="J4551" s="87"/>
      <c r="M4551" s="87"/>
      <c r="N4551" s="87"/>
      <c r="O4551" s="87"/>
    </row>
    <row r="4552" spans="3:15" x14ac:dyDescent="0.25">
      <c r="C4552" s="87"/>
      <c r="D4552" s="87"/>
      <c r="E4552" s="87"/>
      <c r="F4552" s="87"/>
      <c r="J4552" s="87"/>
      <c r="M4552" s="87"/>
      <c r="N4552" s="87"/>
      <c r="O4552" s="87"/>
    </row>
    <row r="4553" spans="3:15" x14ac:dyDescent="0.25">
      <c r="C4553" s="87"/>
      <c r="D4553" s="87"/>
      <c r="E4553" s="87"/>
      <c r="F4553" s="87"/>
      <c r="J4553" s="87"/>
      <c r="M4553" s="87"/>
      <c r="N4553" s="87"/>
      <c r="O4553" s="87"/>
    </row>
    <row r="4554" spans="3:15" x14ac:dyDescent="0.25">
      <c r="C4554" s="87"/>
      <c r="D4554" s="87"/>
      <c r="E4554" s="87"/>
      <c r="F4554" s="87"/>
      <c r="J4554" s="87"/>
      <c r="M4554" s="87"/>
      <c r="N4554" s="87"/>
      <c r="O4554" s="87"/>
    </row>
    <row r="4555" spans="3:15" x14ac:dyDescent="0.25">
      <c r="C4555" s="87"/>
      <c r="D4555" s="87"/>
      <c r="E4555" s="87"/>
      <c r="F4555" s="87"/>
      <c r="J4555" s="87"/>
      <c r="M4555" s="87"/>
      <c r="N4555" s="87"/>
      <c r="O4555" s="87"/>
    </row>
    <row r="4556" spans="3:15" x14ac:dyDescent="0.25">
      <c r="C4556" s="87"/>
      <c r="D4556" s="87"/>
      <c r="E4556" s="87"/>
      <c r="F4556" s="87"/>
      <c r="J4556" s="87"/>
      <c r="M4556" s="87"/>
      <c r="N4556" s="87"/>
      <c r="O4556" s="87"/>
    </row>
    <row r="4557" spans="3:15" x14ac:dyDescent="0.25">
      <c r="C4557" s="87"/>
      <c r="D4557" s="87"/>
      <c r="E4557" s="87"/>
      <c r="F4557" s="87"/>
      <c r="J4557" s="87"/>
      <c r="M4557" s="87"/>
      <c r="N4557" s="87"/>
      <c r="O4557" s="87"/>
    </row>
    <row r="4558" spans="3:15" x14ac:dyDescent="0.25">
      <c r="C4558" s="87"/>
      <c r="D4558" s="87"/>
      <c r="E4558" s="87"/>
      <c r="F4558" s="87"/>
      <c r="J4558" s="87"/>
      <c r="M4558" s="87"/>
      <c r="N4558" s="87"/>
      <c r="O4558" s="87"/>
    </row>
    <row r="4559" spans="3:15" x14ac:dyDescent="0.25">
      <c r="C4559" s="87"/>
      <c r="D4559" s="87"/>
      <c r="E4559" s="87"/>
      <c r="F4559" s="87"/>
      <c r="J4559" s="87"/>
      <c r="M4559" s="87"/>
      <c r="N4559" s="87"/>
      <c r="O4559" s="87"/>
    </row>
    <row r="4560" spans="3:15" x14ac:dyDescent="0.25">
      <c r="C4560" s="87"/>
      <c r="D4560" s="87"/>
      <c r="E4560" s="87"/>
      <c r="F4560" s="87"/>
      <c r="J4560" s="87"/>
      <c r="M4560" s="87"/>
      <c r="N4560" s="87"/>
      <c r="O4560" s="87"/>
    </row>
    <row r="4561" spans="3:15" x14ac:dyDescent="0.25">
      <c r="C4561" s="87"/>
      <c r="D4561" s="87"/>
      <c r="E4561" s="87"/>
      <c r="F4561" s="87"/>
      <c r="J4561" s="87"/>
      <c r="M4561" s="87"/>
      <c r="N4561" s="87"/>
      <c r="O4561" s="87"/>
    </row>
    <row r="4562" spans="3:15" x14ac:dyDescent="0.25">
      <c r="C4562" s="87"/>
      <c r="D4562" s="87"/>
      <c r="E4562" s="87"/>
      <c r="F4562" s="87"/>
      <c r="J4562" s="87"/>
      <c r="M4562" s="87"/>
      <c r="N4562" s="87"/>
      <c r="O4562" s="87"/>
    </row>
    <row r="4563" spans="3:15" x14ac:dyDescent="0.25">
      <c r="C4563" s="87"/>
      <c r="D4563" s="87"/>
      <c r="E4563" s="87"/>
      <c r="F4563" s="87"/>
      <c r="J4563" s="87"/>
      <c r="M4563" s="87"/>
      <c r="N4563" s="87"/>
      <c r="O4563" s="87"/>
    </row>
    <row r="4564" spans="3:15" x14ac:dyDescent="0.25">
      <c r="C4564" s="87"/>
      <c r="D4564" s="87"/>
      <c r="E4564" s="87"/>
      <c r="F4564" s="87"/>
      <c r="J4564" s="87"/>
      <c r="M4564" s="87"/>
      <c r="N4564" s="87"/>
      <c r="O4564" s="87"/>
    </row>
    <row r="4565" spans="3:15" x14ac:dyDescent="0.25">
      <c r="C4565" s="87"/>
      <c r="D4565" s="87"/>
      <c r="E4565" s="87"/>
      <c r="F4565" s="87"/>
      <c r="J4565" s="87"/>
      <c r="M4565" s="87"/>
      <c r="N4565" s="87"/>
      <c r="O4565" s="87"/>
    </row>
    <row r="4566" spans="3:15" x14ac:dyDescent="0.25">
      <c r="C4566" s="87"/>
      <c r="D4566" s="87"/>
      <c r="E4566" s="87"/>
      <c r="F4566" s="87"/>
      <c r="J4566" s="87"/>
      <c r="M4566" s="87"/>
      <c r="N4566" s="87"/>
      <c r="O4566" s="87"/>
    </row>
    <row r="4567" spans="3:15" x14ac:dyDescent="0.25">
      <c r="C4567" s="87"/>
      <c r="D4567" s="87"/>
      <c r="E4567" s="87"/>
      <c r="F4567" s="87"/>
      <c r="J4567" s="87"/>
      <c r="M4567" s="87"/>
      <c r="N4567" s="87"/>
      <c r="O4567" s="87"/>
    </row>
    <row r="4568" spans="3:15" x14ac:dyDescent="0.25">
      <c r="C4568" s="87"/>
      <c r="D4568" s="87"/>
      <c r="E4568" s="87"/>
      <c r="F4568" s="87"/>
      <c r="J4568" s="87"/>
      <c r="M4568" s="87"/>
      <c r="N4568" s="87"/>
      <c r="O4568" s="87"/>
    </row>
    <row r="4569" spans="3:15" x14ac:dyDescent="0.25">
      <c r="C4569" s="87"/>
      <c r="D4569" s="87"/>
      <c r="E4569" s="87"/>
      <c r="F4569" s="87"/>
      <c r="J4569" s="87"/>
      <c r="M4569" s="87"/>
      <c r="N4569" s="87"/>
      <c r="O4569" s="87"/>
    </row>
    <row r="4570" spans="3:15" x14ac:dyDescent="0.25">
      <c r="C4570" s="87"/>
      <c r="D4570" s="87"/>
      <c r="E4570" s="87"/>
      <c r="F4570" s="87"/>
      <c r="J4570" s="87"/>
      <c r="M4570" s="87"/>
      <c r="N4570" s="87"/>
      <c r="O4570" s="87"/>
    </row>
    <row r="4571" spans="3:15" x14ac:dyDescent="0.25">
      <c r="C4571" s="87"/>
      <c r="D4571" s="87"/>
      <c r="E4571" s="87"/>
      <c r="F4571" s="87"/>
      <c r="J4571" s="87"/>
      <c r="M4571" s="87"/>
      <c r="N4571" s="87"/>
      <c r="O4571" s="87"/>
    </row>
    <row r="4572" spans="3:15" x14ac:dyDescent="0.25">
      <c r="C4572" s="87"/>
      <c r="D4572" s="87"/>
      <c r="E4572" s="87"/>
      <c r="F4572" s="87"/>
      <c r="J4572" s="87"/>
      <c r="M4572" s="87"/>
      <c r="N4572" s="87"/>
      <c r="O4572" s="87"/>
    </row>
    <row r="4573" spans="3:15" x14ac:dyDescent="0.25">
      <c r="C4573" s="87"/>
      <c r="D4573" s="87"/>
      <c r="E4573" s="87"/>
      <c r="F4573" s="87"/>
      <c r="J4573" s="87"/>
      <c r="M4573" s="87"/>
      <c r="N4573" s="87"/>
      <c r="O4573" s="87"/>
    </row>
    <row r="4574" spans="3:15" x14ac:dyDescent="0.25">
      <c r="C4574" s="87"/>
      <c r="D4574" s="87"/>
      <c r="E4574" s="87"/>
      <c r="F4574" s="87"/>
      <c r="J4574" s="87"/>
      <c r="M4574" s="87"/>
      <c r="N4574" s="87"/>
      <c r="O4574" s="87"/>
    </row>
    <row r="4575" spans="3:15" x14ac:dyDescent="0.25">
      <c r="C4575" s="87"/>
      <c r="D4575" s="87"/>
      <c r="E4575" s="87"/>
      <c r="F4575" s="87"/>
      <c r="J4575" s="87"/>
      <c r="M4575" s="87"/>
      <c r="N4575" s="87"/>
      <c r="O4575" s="87"/>
    </row>
    <row r="4576" spans="3:15" x14ac:dyDescent="0.25">
      <c r="C4576" s="87"/>
      <c r="D4576" s="87"/>
      <c r="E4576" s="87"/>
      <c r="F4576" s="87"/>
      <c r="J4576" s="87"/>
      <c r="M4576" s="87"/>
      <c r="N4576" s="87"/>
      <c r="O4576" s="87"/>
    </row>
    <row r="4577" spans="3:15" x14ac:dyDescent="0.25">
      <c r="C4577" s="87"/>
      <c r="D4577" s="87"/>
      <c r="E4577" s="87"/>
      <c r="F4577" s="87"/>
      <c r="J4577" s="87"/>
      <c r="M4577" s="87"/>
      <c r="N4577" s="87"/>
      <c r="O4577" s="87"/>
    </row>
    <row r="4578" spans="3:15" x14ac:dyDescent="0.25">
      <c r="C4578" s="87"/>
      <c r="D4578" s="87"/>
      <c r="E4578" s="87"/>
      <c r="F4578" s="87"/>
      <c r="J4578" s="87"/>
      <c r="M4578" s="87"/>
      <c r="N4578" s="87"/>
      <c r="O4578" s="87"/>
    </row>
    <row r="4579" spans="3:15" x14ac:dyDescent="0.25">
      <c r="C4579" s="87"/>
      <c r="D4579" s="87"/>
      <c r="E4579" s="87"/>
      <c r="F4579" s="87"/>
      <c r="J4579" s="87"/>
      <c r="M4579" s="87"/>
      <c r="N4579" s="87"/>
      <c r="O4579" s="87"/>
    </row>
    <row r="4580" spans="3:15" x14ac:dyDescent="0.25">
      <c r="C4580" s="87"/>
      <c r="D4580" s="87"/>
      <c r="E4580" s="87"/>
      <c r="F4580" s="87"/>
      <c r="J4580" s="87"/>
      <c r="M4580" s="87"/>
      <c r="N4580" s="87"/>
      <c r="O4580" s="87"/>
    </row>
    <row r="4581" spans="3:15" x14ac:dyDescent="0.25">
      <c r="C4581" s="87"/>
      <c r="D4581" s="87"/>
      <c r="E4581" s="87"/>
      <c r="F4581" s="87"/>
      <c r="J4581" s="87"/>
      <c r="M4581" s="87"/>
      <c r="N4581" s="87"/>
      <c r="O4581" s="87"/>
    </row>
    <row r="4582" spans="3:15" x14ac:dyDescent="0.25">
      <c r="C4582" s="87"/>
      <c r="D4582" s="87"/>
      <c r="E4582" s="87"/>
      <c r="F4582" s="87"/>
      <c r="J4582" s="87"/>
      <c r="M4582" s="87"/>
      <c r="N4582" s="87"/>
      <c r="O4582" s="87"/>
    </row>
    <row r="4583" spans="3:15" x14ac:dyDescent="0.25">
      <c r="C4583" s="87"/>
      <c r="D4583" s="87"/>
      <c r="E4583" s="87"/>
      <c r="F4583" s="87"/>
      <c r="J4583" s="87"/>
      <c r="M4583" s="87"/>
      <c r="N4583" s="87"/>
      <c r="O4583" s="87"/>
    </row>
    <row r="4584" spans="3:15" x14ac:dyDescent="0.25">
      <c r="C4584" s="87"/>
      <c r="D4584" s="87"/>
      <c r="E4584" s="87"/>
      <c r="F4584" s="87"/>
      <c r="J4584" s="87"/>
      <c r="M4584" s="87"/>
      <c r="N4584" s="87"/>
      <c r="O4584" s="87"/>
    </row>
    <row r="4585" spans="3:15" x14ac:dyDescent="0.25">
      <c r="C4585" s="87"/>
      <c r="D4585" s="87"/>
      <c r="E4585" s="87"/>
      <c r="F4585" s="87"/>
      <c r="J4585" s="87"/>
      <c r="M4585" s="87"/>
      <c r="N4585" s="87"/>
      <c r="O4585" s="87"/>
    </row>
    <row r="4586" spans="3:15" x14ac:dyDescent="0.25">
      <c r="C4586" s="87"/>
      <c r="D4586" s="87"/>
      <c r="E4586" s="87"/>
      <c r="F4586" s="87"/>
      <c r="J4586" s="87"/>
      <c r="M4586" s="87"/>
      <c r="N4586" s="87"/>
      <c r="O4586" s="87"/>
    </row>
    <row r="4587" spans="3:15" x14ac:dyDescent="0.25">
      <c r="C4587" s="87"/>
      <c r="D4587" s="87"/>
      <c r="E4587" s="87"/>
      <c r="F4587" s="87"/>
      <c r="J4587" s="87"/>
      <c r="M4587" s="87"/>
      <c r="N4587" s="87"/>
      <c r="O4587" s="87"/>
    </row>
    <row r="4588" spans="3:15" x14ac:dyDescent="0.25">
      <c r="C4588" s="87"/>
      <c r="D4588" s="87"/>
      <c r="E4588" s="87"/>
      <c r="F4588" s="87"/>
      <c r="J4588" s="87"/>
      <c r="M4588" s="87"/>
      <c r="N4588" s="87"/>
      <c r="O4588" s="87"/>
    </row>
    <row r="4589" spans="3:15" x14ac:dyDescent="0.25">
      <c r="C4589" s="87"/>
      <c r="D4589" s="87"/>
      <c r="E4589" s="87"/>
      <c r="F4589" s="87"/>
      <c r="J4589" s="87"/>
      <c r="M4589" s="87"/>
      <c r="N4589" s="87"/>
      <c r="O4589" s="87"/>
    </row>
    <row r="4590" spans="3:15" x14ac:dyDescent="0.25">
      <c r="C4590" s="87"/>
      <c r="D4590" s="87"/>
      <c r="E4590" s="87"/>
      <c r="F4590" s="87"/>
      <c r="J4590" s="87"/>
      <c r="M4590" s="87"/>
      <c r="N4590" s="87"/>
      <c r="O4590" s="87"/>
    </row>
    <row r="4591" spans="3:15" x14ac:dyDescent="0.25">
      <c r="C4591" s="87"/>
      <c r="D4591" s="87"/>
      <c r="E4591" s="87"/>
      <c r="F4591" s="87"/>
      <c r="J4591" s="87"/>
      <c r="M4591" s="87"/>
      <c r="N4591" s="87"/>
      <c r="O4591" s="87"/>
    </row>
  </sheetData>
  <sheetProtection algorithmName="SHA-512" hashValue="MBlfEXGQPBzGt0yXdn2bLvJhuqNMVUKbNgJ+BlcNywUwreA/U5pFDXfYCSuW0pzUBU5R3z44jpLfPrlRSi96Sg==" saltValue="2lxIUIXPxmpaMfbLQyREHg==" spinCount="100000" sheet="1" formatCells="0" formatColumns="0" formatRows="0" autoFilter="0" pivotTables="0"/>
  <customSheetViews>
    <customSheetView guid="{88C7CD93-4C5C-45F9-8E10-23D17A25DE06}" showAutoFilter="1" topLeftCell="C1">
      <pane ySplit="3" topLeftCell="A4" activePane="bottomLeft" state="frozen"/>
      <selection pane="bottomLeft" activeCell="Q5" sqref="Q5"/>
      <pageMargins left="0.7" right="0.7" top="0.75" bottom="0.75" header="0.3" footer="0.3"/>
      <pageSetup paperSize="9" orientation="portrait" r:id="rId1"/>
      <autoFilter ref="A3:AH2003" xr:uid="{5B87A464-A389-4ABD-8D8D-C7AE4DDD4AE8}"/>
    </customSheetView>
  </customSheetViews>
  <conditionalFormatting sqref="A6:A802">
    <cfRule type="duplicateValues" dxfId="4" priority="4"/>
  </conditionalFormatting>
  <conditionalFormatting sqref="M6:N802">
    <cfRule type="expression" dxfId="3" priority="3">
      <formula>$L6&lt;&gt;"Ja"</formula>
    </cfRule>
  </conditionalFormatting>
  <dataValidations count="6">
    <dataValidation type="list" allowBlank="1" showInputMessage="1" sqref="G6:G51 G54:G802" xr:uid="{00000000-0002-0000-0A00-000000000000}">
      <formula1>Anlagengruppen</formula1>
    </dataValidation>
    <dataValidation type="list" allowBlank="1" showInputMessage="1" showErrorMessage="1" sqref="G52:G53" xr:uid="{00000000-0002-0000-0A00-000001000000}">
      <formula1>WAV_Positionen</formula1>
    </dataValidation>
    <dataValidation type="list" allowBlank="1" showInputMessage="1" showErrorMessage="1" sqref="B6:B802" xr:uid="{00000000-0002-0000-0A00-000002000000}">
      <formula1>NetzId</formula1>
    </dataValidation>
    <dataValidation type="textLength" operator="lessThan" allowBlank="1" showInputMessage="1" showErrorMessage="1" sqref="D6:F802" xr:uid="{00000000-0002-0000-0A00-000003000000}">
      <formula1>121</formula1>
    </dataValidation>
    <dataValidation type="list" allowBlank="1" showInputMessage="1" showErrorMessage="1" sqref="L6:L802" xr:uid="{00000000-0002-0000-0A00-000004000000}">
      <formula1>"Ja, Nein"</formula1>
    </dataValidation>
    <dataValidation allowBlank="1" showDropDown="1" showInputMessage="1" showErrorMessage="1" sqref="H6:I802" xr:uid="{4762B36B-6B9A-43CF-8EBE-A03768A7CBA5}"/>
  </dataValidation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5" tint="0.39997558519241921"/>
    <pageSetUpPr fitToPage="1"/>
  </sheetPr>
  <dimension ref="A1:P51"/>
  <sheetViews>
    <sheetView showGridLines="0" zoomScaleNormal="100" zoomScaleSheetLayoutView="100" workbookViewId="0">
      <pane ySplit="1" topLeftCell="A2" activePane="bottomLeft" state="frozen"/>
      <selection activeCell="H1" sqref="H1"/>
      <selection pane="bottomLeft" activeCell="D16" sqref="D16"/>
    </sheetView>
  </sheetViews>
  <sheetFormatPr baseColWidth="10" defaultColWidth="11.42578125" defaultRowHeight="15" x14ac:dyDescent="0.25"/>
  <cols>
    <col min="1" max="1" width="86.85546875" style="89" customWidth="1"/>
    <col min="2" max="16" width="11.42578125" style="89"/>
    <col min="17" max="16384" width="11.42578125" style="36"/>
  </cols>
  <sheetData>
    <row r="1" spans="1:5" ht="19.5" thickBot="1" x14ac:dyDescent="0.35">
      <c r="A1" s="104" t="s">
        <v>487</v>
      </c>
    </row>
    <row r="2" spans="1:5" ht="60.75" thickBot="1" x14ac:dyDescent="0.3">
      <c r="A2" s="139" t="s">
        <v>178</v>
      </c>
      <c r="B2" s="140" t="s">
        <v>455</v>
      </c>
      <c r="C2" s="140" t="s">
        <v>456</v>
      </c>
      <c r="D2" s="140" t="s">
        <v>433</v>
      </c>
      <c r="E2" s="141" t="s">
        <v>390</v>
      </c>
    </row>
    <row r="3" spans="1:5" x14ac:dyDescent="0.25">
      <c r="A3" s="142" t="s">
        <v>211</v>
      </c>
      <c r="B3" s="143">
        <v>25</v>
      </c>
      <c r="C3" s="143">
        <v>35</v>
      </c>
      <c r="D3" s="144">
        <f>B3</f>
        <v>25</v>
      </c>
      <c r="E3" s="145">
        <v>1</v>
      </c>
    </row>
    <row r="4" spans="1:5" x14ac:dyDescent="0.25">
      <c r="A4" s="132" t="s">
        <v>173</v>
      </c>
      <c r="B4" s="129">
        <v>50</v>
      </c>
      <c r="C4" s="129">
        <v>60</v>
      </c>
      <c r="D4" s="42">
        <f t="shared" ref="D4:D45" si="0">B4</f>
        <v>50</v>
      </c>
      <c r="E4" s="133">
        <v>1</v>
      </c>
    </row>
    <row r="5" spans="1:5" x14ac:dyDescent="0.25">
      <c r="A5" s="132" t="s">
        <v>212</v>
      </c>
      <c r="B5" s="129">
        <v>60</v>
      </c>
      <c r="C5" s="129">
        <v>70</v>
      </c>
      <c r="D5" s="42">
        <f t="shared" si="0"/>
        <v>60</v>
      </c>
      <c r="E5" s="133">
        <v>1</v>
      </c>
    </row>
    <row r="6" spans="1:5" x14ac:dyDescent="0.25">
      <c r="A6" s="132" t="s">
        <v>213</v>
      </c>
      <c r="B6" s="129">
        <v>23</v>
      </c>
      <c r="C6" s="129">
        <v>27</v>
      </c>
      <c r="D6" s="42">
        <f t="shared" si="0"/>
        <v>23</v>
      </c>
      <c r="E6" s="133">
        <v>4</v>
      </c>
    </row>
    <row r="7" spans="1:5" x14ac:dyDescent="0.25">
      <c r="A7" s="132" t="s">
        <v>214</v>
      </c>
      <c r="B7" s="129">
        <v>8</v>
      </c>
      <c r="C7" s="129">
        <v>10</v>
      </c>
      <c r="D7" s="42">
        <f t="shared" si="0"/>
        <v>8</v>
      </c>
      <c r="E7" s="133">
        <v>4</v>
      </c>
    </row>
    <row r="8" spans="1:5" x14ac:dyDescent="0.25">
      <c r="A8" s="132" t="s">
        <v>229</v>
      </c>
      <c r="B8" s="129">
        <v>14</v>
      </c>
      <c r="C8" s="129">
        <v>18</v>
      </c>
      <c r="D8" s="42">
        <f t="shared" si="0"/>
        <v>14</v>
      </c>
      <c r="E8" s="133">
        <v>4</v>
      </c>
    </row>
    <row r="9" spans="1:5" x14ac:dyDescent="0.25">
      <c r="A9" s="132" t="s">
        <v>215</v>
      </c>
      <c r="B9" s="129">
        <v>14</v>
      </c>
      <c r="C9" s="129">
        <v>25</v>
      </c>
      <c r="D9" s="42">
        <f t="shared" si="0"/>
        <v>14</v>
      </c>
      <c r="E9" s="133">
        <v>4</v>
      </c>
    </row>
    <row r="10" spans="1:5" x14ac:dyDescent="0.25">
      <c r="A10" s="132" t="s">
        <v>216</v>
      </c>
      <c r="B10" s="129">
        <v>4</v>
      </c>
      <c r="C10" s="129">
        <v>8</v>
      </c>
      <c r="D10" s="42">
        <f t="shared" si="0"/>
        <v>4</v>
      </c>
      <c r="E10" s="133">
        <v>4</v>
      </c>
    </row>
    <row r="11" spans="1:5" x14ac:dyDescent="0.25">
      <c r="A11" s="132" t="s">
        <v>217</v>
      </c>
      <c r="B11" s="129">
        <v>3</v>
      </c>
      <c r="C11" s="129">
        <v>5</v>
      </c>
      <c r="D11" s="42">
        <f t="shared" si="0"/>
        <v>3</v>
      </c>
      <c r="E11" s="133">
        <v>4</v>
      </c>
    </row>
    <row r="12" spans="1:5" x14ac:dyDescent="0.25">
      <c r="A12" s="132" t="s">
        <v>230</v>
      </c>
      <c r="B12" s="129">
        <v>5</v>
      </c>
      <c r="C12" s="129">
        <v>5</v>
      </c>
      <c r="D12" s="42">
        <f t="shared" si="0"/>
        <v>5</v>
      </c>
      <c r="E12" s="133">
        <v>4</v>
      </c>
    </row>
    <row r="13" spans="1:5" ht="15.75" thickBot="1" x14ac:dyDescent="0.3">
      <c r="A13" s="135" t="s">
        <v>231</v>
      </c>
      <c r="B13" s="136">
        <v>8</v>
      </c>
      <c r="C13" s="136">
        <v>8</v>
      </c>
      <c r="D13" s="137">
        <f t="shared" si="0"/>
        <v>8</v>
      </c>
      <c r="E13" s="138">
        <v>4</v>
      </c>
    </row>
    <row r="14" spans="1:5" ht="15.75" thickBot="1" x14ac:dyDescent="0.3">
      <c r="A14" s="146" t="s">
        <v>218</v>
      </c>
      <c r="B14" s="129">
        <v>35</v>
      </c>
      <c r="C14" s="147">
        <v>55</v>
      </c>
      <c r="D14" s="148">
        <f t="shared" si="0"/>
        <v>35</v>
      </c>
      <c r="E14" s="149">
        <v>4</v>
      </c>
    </row>
    <row r="15" spans="1:5" ht="15.75" thickBot="1" x14ac:dyDescent="0.3">
      <c r="A15" s="163" t="s">
        <v>479</v>
      </c>
      <c r="B15" s="150">
        <v>25</v>
      </c>
      <c r="C15" s="150">
        <v>25</v>
      </c>
      <c r="D15" s="151">
        <f t="shared" si="0"/>
        <v>25</v>
      </c>
      <c r="E15" s="152">
        <v>4</v>
      </c>
    </row>
    <row r="16" spans="1:5" x14ac:dyDescent="0.25">
      <c r="A16" s="142" t="s">
        <v>219</v>
      </c>
      <c r="B16" s="143">
        <v>25</v>
      </c>
      <c r="C16" s="143">
        <v>25</v>
      </c>
      <c r="D16" s="144">
        <f t="shared" si="0"/>
        <v>25</v>
      </c>
      <c r="E16" s="145">
        <v>4</v>
      </c>
    </row>
    <row r="17" spans="1:5" x14ac:dyDescent="0.25">
      <c r="A17" s="132" t="s">
        <v>233</v>
      </c>
      <c r="B17" s="129">
        <v>25</v>
      </c>
      <c r="C17" s="129">
        <v>25</v>
      </c>
      <c r="D17" s="42">
        <f t="shared" si="0"/>
        <v>25</v>
      </c>
      <c r="E17" s="133">
        <v>4</v>
      </c>
    </row>
    <row r="18" spans="1:5" x14ac:dyDescent="0.25">
      <c r="A18" s="132" t="s">
        <v>234</v>
      </c>
      <c r="B18" s="129">
        <v>25</v>
      </c>
      <c r="C18" s="129">
        <v>25</v>
      </c>
      <c r="D18" s="42">
        <f t="shared" si="0"/>
        <v>25</v>
      </c>
      <c r="E18" s="133">
        <v>4</v>
      </c>
    </row>
    <row r="19" spans="1:5" x14ac:dyDescent="0.25">
      <c r="A19" s="132" t="s">
        <v>480</v>
      </c>
      <c r="B19" s="129">
        <v>25</v>
      </c>
      <c r="C19" s="129">
        <v>25</v>
      </c>
      <c r="D19" s="42">
        <f t="shared" si="0"/>
        <v>25</v>
      </c>
      <c r="E19" s="133">
        <v>4</v>
      </c>
    </row>
    <row r="20" spans="1:5" x14ac:dyDescent="0.25">
      <c r="A20" s="132" t="s">
        <v>481</v>
      </c>
      <c r="B20" s="129">
        <v>20</v>
      </c>
      <c r="C20" s="129">
        <v>20</v>
      </c>
      <c r="D20" s="42">
        <f t="shared" si="0"/>
        <v>20</v>
      </c>
      <c r="E20" s="133">
        <v>4</v>
      </c>
    </row>
    <row r="21" spans="1:5" x14ac:dyDescent="0.25">
      <c r="A21" s="162" t="s">
        <v>482</v>
      </c>
      <c r="B21" s="129">
        <v>25</v>
      </c>
      <c r="C21" s="129">
        <v>25</v>
      </c>
      <c r="D21" s="42">
        <f t="shared" si="0"/>
        <v>25</v>
      </c>
      <c r="E21" s="133">
        <v>4</v>
      </c>
    </row>
    <row r="22" spans="1:5" ht="15.75" thickBot="1" x14ac:dyDescent="0.3">
      <c r="A22" s="135" t="s">
        <v>222</v>
      </c>
      <c r="B22" s="136">
        <v>25</v>
      </c>
      <c r="C22" s="136">
        <v>35</v>
      </c>
      <c r="D22" s="137">
        <f t="shared" si="0"/>
        <v>25</v>
      </c>
      <c r="E22" s="138">
        <v>1</v>
      </c>
    </row>
    <row r="23" spans="1:5" x14ac:dyDescent="0.25">
      <c r="A23" s="142" t="s">
        <v>242</v>
      </c>
      <c r="B23" s="129">
        <v>35</v>
      </c>
      <c r="C23" s="143">
        <v>55</v>
      </c>
      <c r="D23" s="144">
        <f t="shared" si="0"/>
        <v>35</v>
      </c>
      <c r="E23" s="145">
        <v>2</v>
      </c>
    </row>
    <row r="24" spans="1:5" x14ac:dyDescent="0.25">
      <c r="A24" s="132" t="s">
        <v>243</v>
      </c>
      <c r="B24" s="129">
        <v>35</v>
      </c>
      <c r="C24" s="129">
        <v>55</v>
      </c>
      <c r="D24" s="42">
        <f t="shared" si="0"/>
        <v>35</v>
      </c>
      <c r="E24" s="133">
        <v>3</v>
      </c>
    </row>
    <row r="25" spans="1:5" x14ac:dyDescent="0.25">
      <c r="A25" s="132" t="s">
        <v>244</v>
      </c>
      <c r="B25" s="129">
        <v>35</v>
      </c>
      <c r="C25" s="129">
        <v>65</v>
      </c>
      <c r="D25" s="42">
        <f t="shared" si="0"/>
        <v>35</v>
      </c>
      <c r="E25" s="133">
        <v>2</v>
      </c>
    </row>
    <row r="26" spans="1:5" x14ac:dyDescent="0.25">
      <c r="A26" s="132" t="s">
        <v>245</v>
      </c>
      <c r="B26" s="129">
        <v>35</v>
      </c>
      <c r="C26" s="129">
        <v>65</v>
      </c>
      <c r="D26" s="42">
        <f t="shared" si="0"/>
        <v>35</v>
      </c>
      <c r="E26" s="133">
        <v>3</v>
      </c>
    </row>
    <row r="27" spans="1:5" x14ac:dyDescent="0.25">
      <c r="A27" s="132" t="s">
        <v>246</v>
      </c>
      <c r="B27" s="129">
        <v>35</v>
      </c>
      <c r="C27" s="129">
        <v>55</v>
      </c>
      <c r="D27" s="42">
        <f t="shared" si="0"/>
        <v>35</v>
      </c>
      <c r="E27" s="133">
        <v>2</v>
      </c>
    </row>
    <row r="28" spans="1:5" x14ac:dyDescent="0.25">
      <c r="A28" s="132" t="s">
        <v>247</v>
      </c>
      <c r="B28" s="129">
        <v>35</v>
      </c>
      <c r="C28" s="129">
        <v>55</v>
      </c>
      <c r="D28" s="42">
        <f t="shared" si="0"/>
        <v>35</v>
      </c>
      <c r="E28" s="133">
        <v>3</v>
      </c>
    </row>
    <row r="29" spans="1:5" x14ac:dyDescent="0.25">
      <c r="A29" s="132" t="s">
        <v>248</v>
      </c>
      <c r="B29" s="129">
        <v>35</v>
      </c>
      <c r="C29" s="129">
        <v>55</v>
      </c>
      <c r="D29" s="42">
        <f t="shared" si="0"/>
        <v>35</v>
      </c>
      <c r="E29" s="133">
        <v>2</v>
      </c>
    </row>
    <row r="30" spans="1:5" x14ac:dyDescent="0.25">
      <c r="A30" s="132" t="s">
        <v>249</v>
      </c>
      <c r="B30" s="129">
        <v>35</v>
      </c>
      <c r="C30" s="129">
        <v>55</v>
      </c>
      <c r="D30" s="42">
        <f t="shared" si="0"/>
        <v>35</v>
      </c>
      <c r="E30" s="133">
        <v>2</v>
      </c>
    </row>
    <row r="31" spans="1:5" x14ac:dyDescent="0.25">
      <c r="A31" s="132" t="s">
        <v>250</v>
      </c>
      <c r="B31" s="129">
        <v>35</v>
      </c>
      <c r="C31" s="129">
        <v>55</v>
      </c>
      <c r="D31" s="42">
        <f t="shared" si="0"/>
        <v>35</v>
      </c>
      <c r="E31" s="133">
        <v>2</v>
      </c>
    </row>
    <row r="32" spans="1:5" x14ac:dyDescent="0.25">
      <c r="A32" s="132" t="s">
        <v>251</v>
      </c>
      <c r="B32" s="129">
        <v>30</v>
      </c>
      <c r="C32" s="129">
        <v>40</v>
      </c>
      <c r="D32" s="42">
        <f t="shared" si="0"/>
        <v>30</v>
      </c>
      <c r="E32" s="133">
        <v>2</v>
      </c>
    </row>
    <row r="33" spans="1:5" x14ac:dyDescent="0.25">
      <c r="A33" s="132" t="s">
        <v>236</v>
      </c>
      <c r="B33" s="129">
        <v>35</v>
      </c>
      <c r="C33" s="129">
        <v>45</v>
      </c>
      <c r="D33" s="42">
        <f t="shared" si="0"/>
        <v>35</v>
      </c>
      <c r="E33" s="133">
        <v>4</v>
      </c>
    </row>
    <row r="34" spans="1:5" x14ac:dyDescent="0.25">
      <c r="A34" s="132" t="s">
        <v>237</v>
      </c>
      <c r="B34" s="129">
        <v>35</v>
      </c>
      <c r="C34" s="129">
        <v>45</v>
      </c>
      <c r="D34" s="42">
        <f t="shared" si="0"/>
        <v>35</v>
      </c>
      <c r="E34" s="133">
        <v>4</v>
      </c>
    </row>
    <row r="35" spans="1:5" ht="15.75" thickBot="1" x14ac:dyDescent="0.3">
      <c r="A35" s="135" t="s">
        <v>252</v>
      </c>
      <c r="B35" s="129">
        <v>35</v>
      </c>
      <c r="C35" s="136">
        <v>45</v>
      </c>
      <c r="D35" s="137">
        <f t="shared" si="0"/>
        <v>35</v>
      </c>
      <c r="E35" s="138">
        <v>4</v>
      </c>
    </row>
    <row r="36" spans="1:5" x14ac:dyDescent="0.25">
      <c r="A36" s="142" t="s">
        <v>238</v>
      </c>
      <c r="B36" s="143">
        <v>8</v>
      </c>
      <c r="C36" s="143">
        <v>16</v>
      </c>
      <c r="D36" s="144">
        <f t="shared" si="0"/>
        <v>8</v>
      </c>
      <c r="E36" s="145">
        <v>4</v>
      </c>
    </row>
    <row r="37" spans="1:5" x14ac:dyDescent="0.25">
      <c r="A37" s="132" t="s">
        <v>223</v>
      </c>
      <c r="B37" s="129">
        <v>15</v>
      </c>
      <c r="C37" s="129">
        <v>25</v>
      </c>
      <c r="D37" s="42">
        <f t="shared" si="0"/>
        <v>15</v>
      </c>
      <c r="E37" s="133">
        <v>4</v>
      </c>
    </row>
    <row r="38" spans="1:5" x14ac:dyDescent="0.25">
      <c r="A38" s="132" t="s">
        <v>239</v>
      </c>
      <c r="B38" s="129">
        <v>35</v>
      </c>
      <c r="C38" s="129">
        <v>45</v>
      </c>
      <c r="D38" s="42">
        <f t="shared" si="0"/>
        <v>35</v>
      </c>
      <c r="E38" s="133">
        <v>4</v>
      </c>
    </row>
    <row r="39" spans="1:5" x14ac:dyDescent="0.25">
      <c r="A39" s="132" t="s">
        <v>224</v>
      </c>
      <c r="B39" s="129">
        <v>35</v>
      </c>
      <c r="C39" s="129">
        <v>45</v>
      </c>
      <c r="D39" s="42">
        <f t="shared" si="0"/>
        <v>35</v>
      </c>
      <c r="E39" s="133">
        <v>4</v>
      </c>
    </row>
    <row r="40" spans="1:5" x14ac:dyDescent="0.25">
      <c r="A40" s="132" t="s">
        <v>225</v>
      </c>
      <c r="B40" s="129">
        <v>20</v>
      </c>
      <c r="C40" s="129">
        <v>30</v>
      </c>
      <c r="D40" s="42">
        <f t="shared" si="0"/>
        <v>20</v>
      </c>
      <c r="E40" s="133">
        <v>4</v>
      </c>
    </row>
    <row r="41" spans="1:5" x14ac:dyDescent="0.25">
      <c r="A41" s="132" t="s">
        <v>226</v>
      </c>
      <c r="B41" s="129">
        <v>10</v>
      </c>
      <c r="C41" s="129">
        <v>30</v>
      </c>
      <c r="D41" s="42">
        <f t="shared" si="0"/>
        <v>10</v>
      </c>
      <c r="E41" s="133">
        <v>4</v>
      </c>
    </row>
    <row r="42" spans="1:5" x14ac:dyDescent="0.25">
      <c r="A42" s="132" t="s">
        <v>240</v>
      </c>
      <c r="B42" s="129">
        <v>15</v>
      </c>
      <c r="C42" s="129">
        <v>30</v>
      </c>
      <c r="D42" s="42">
        <f t="shared" si="0"/>
        <v>15</v>
      </c>
      <c r="E42" s="133">
        <v>4</v>
      </c>
    </row>
    <row r="43" spans="1:5" x14ac:dyDescent="0.25">
      <c r="A43" s="132" t="s">
        <v>227</v>
      </c>
      <c r="B43" s="129">
        <v>15</v>
      </c>
      <c r="C43" s="129">
        <v>30</v>
      </c>
      <c r="D43" s="42">
        <f t="shared" si="0"/>
        <v>15</v>
      </c>
      <c r="E43" s="133">
        <v>4</v>
      </c>
    </row>
    <row r="44" spans="1:5" ht="15.75" thickBot="1" x14ac:dyDescent="0.3">
      <c r="A44" s="135" t="s">
        <v>228</v>
      </c>
      <c r="B44" s="136">
        <v>60</v>
      </c>
      <c r="C44" s="136">
        <v>60</v>
      </c>
      <c r="D44" s="137">
        <f t="shared" si="0"/>
        <v>60</v>
      </c>
      <c r="E44" s="138">
        <v>1</v>
      </c>
    </row>
    <row r="45" spans="1:5" ht="15.75" thickBot="1" x14ac:dyDescent="0.3">
      <c r="A45" s="146" t="s">
        <v>241</v>
      </c>
      <c r="B45" s="147">
        <v>15</v>
      </c>
      <c r="C45" s="147">
        <v>20</v>
      </c>
      <c r="D45" s="148">
        <f t="shared" si="0"/>
        <v>15</v>
      </c>
      <c r="E45" s="149">
        <v>4</v>
      </c>
    </row>
    <row r="46" spans="1:5" x14ac:dyDescent="0.25">
      <c r="A46" s="130" t="s">
        <v>301</v>
      </c>
      <c r="B46" s="128" t="s">
        <v>386</v>
      </c>
      <c r="C46" s="128"/>
      <c r="D46" s="105" t="s">
        <v>386</v>
      </c>
      <c r="E46" s="131" t="s">
        <v>386</v>
      </c>
    </row>
    <row r="47" spans="1:5" x14ac:dyDescent="0.25">
      <c r="A47" s="132" t="s">
        <v>300</v>
      </c>
      <c r="B47" s="129"/>
      <c r="C47" s="129"/>
      <c r="D47" s="42"/>
      <c r="E47" s="133" t="s">
        <v>386</v>
      </c>
    </row>
    <row r="48" spans="1:5" x14ac:dyDescent="0.25">
      <c r="A48" s="132" t="s">
        <v>122</v>
      </c>
      <c r="B48" s="129"/>
      <c r="C48" s="129"/>
      <c r="D48" s="42"/>
      <c r="E48" s="133" t="s">
        <v>386</v>
      </c>
    </row>
    <row r="49" spans="1:5" ht="30" x14ac:dyDescent="0.25">
      <c r="A49" s="134" t="s">
        <v>123</v>
      </c>
      <c r="B49" s="129"/>
      <c r="C49" s="129"/>
      <c r="D49" s="42"/>
      <c r="E49" s="133" t="s">
        <v>386</v>
      </c>
    </row>
    <row r="50" spans="1:5" x14ac:dyDescent="0.25">
      <c r="A50" s="132" t="s">
        <v>385</v>
      </c>
      <c r="B50" s="129" t="s">
        <v>386</v>
      </c>
      <c r="C50" s="129"/>
      <c r="D50" s="42" t="s">
        <v>386</v>
      </c>
      <c r="E50" s="133" t="s">
        <v>386</v>
      </c>
    </row>
    <row r="51" spans="1:5" ht="15.75" thickBot="1" x14ac:dyDescent="0.3">
      <c r="A51" s="135" t="s">
        <v>384</v>
      </c>
      <c r="B51" s="136" t="s">
        <v>386</v>
      </c>
      <c r="C51" s="136"/>
      <c r="D51" s="137" t="s">
        <v>386</v>
      </c>
      <c r="E51" s="138" t="s">
        <v>386</v>
      </c>
    </row>
  </sheetData>
  <sheetProtection algorithmName="SHA-512" hashValue="dfgUQUrj7T4HzkNxKICNDCcyf1W5UM1g1RytjIKkcrm/FnUm6XvY2y7lcEegPlPrnt/dQa2HyI6uhsdlUOv5zg==" saltValue="yEpU3qAaafQS/oaCLlhZvA==" spinCount="100000" sheet="1" formatCells="0" formatColumns="0" formatRows="0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57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5">
    <tabColor theme="5" tint="0.39997558519241921"/>
    <pageSetUpPr fitToPage="1"/>
  </sheetPr>
  <dimension ref="A1:Q4590"/>
  <sheetViews>
    <sheetView showGridLines="0" zoomScaleNormal="100" zoomScaleSheetLayoutView="100" workbookViewId="0">
      <pane ySplit="4" topLeftCell="A5" activePane="bottomLeft" state="frozen"/>
      <selection activeCell="H1" sqref="H1"/>
      <selection pane="bottomLeft" activeCell="C31" sqref="C31"/>
    </sheetView>
  </sheetViews>
  <sheetFormatPr baseColWidth="10" defaultColWidth="11.42578125" defaultRowHeight="15" x14ac:dyDescent="0.25"/>
  <cols>
    <col min="1" max="1" width="12.7109375" style="233" customWidth="1"/>
    <col min="2" max="4" width="5.7109375" style="89" customWidth="1"/>
    <col min="5" max="5" width="62.5703125" style="89" customWidth="1"/>
    <col min="6" max="6" width="15.28515625" style="89" customWidth="1"/>
    <col min="7" max="7" width="15.140625" style="89" customWidth="1"/>
    <col min="8" max="8" width="18" style="243" customWidth="1"/>
    <col min="9" max="9" width="12" style="89" customWidth="1"/>
    <col min="10" max="11" width="16.7109375" style="89" customWidth="1"/>
    <col min="12" max="12" width="17.42578125" style="233" bestFit="1" customWidth="1"/>
    <col min="13" max="13" width="17.42578125" style="89" customWidth="1"/>
    <col min="14" max="14" width="17.42578125" style="233" customWidth="1"/>
    <col min="15" max="15" width="20.140625" style="239" bestFit="1" customWidth="1"/>
    <col min="16" max="16" width="27" style="233" customWidth="1"/>
    <col min="17" max="17" width="12" style="233" customWidth="1"/>
    <col min="18" max="16384" width="11.42578125" style="16"/>
  </cols>
  <sheetData>
    <row r="1" spans="1:17" ht="24.95" customHeight="1" x14ac:dyDescent="0.25">
      <c r="A1" s="11" t="s">
        <v>488</v>
      </c>
      <c r="B1" s="11"/>
      <c r="C1" s="9"/>
      <c r="D1" s="9"/>
      <c r="E1" s="9"/>
      <c r="F1" s="9"/>
      <c r="G1" s="9"/>
      <c r="H1" s="16"/>
      <c r="I1" s="9"/>
      <c r="J1" s="9"/>
      <c r="K1" s="9"/>
      <c r="L1" s="9"/>
      <c r="M1" s="9"/>
      <c r="N1" s="9"/>
      <c r="O1" s="9"/>
      <c r="P1" s="9"/>
      <c r="Q1" s="9"/>
    </row>
    <row r="2" spans="1:17" ht="37.5" customHeight="1" x14ac:dyDescent="0.25">
      <c r="A2" s="228"/>
      <c r="B2" s="229"/>
      <c r="C2" s="228"/>
      <c r="D2" s="228"/>
      <c r="E2" s="228"/>
      <c r="F2" s="228"/>
      <c r="G2" s="228"/>
      <c r="H2" s="229"/>
      <c r="I2" s="229" t="str">
        <f>CONCATENATE("Ansätze für das Planjahr ",A_Stammdaten!$B$12)</f>
        <v>Ansätze für das Planjahr 2026</v>
      </c>
      <c r="J2" s="228"/>
      <c r="K2" s="228"/>
      <c r="L2" s="228"/>
      <c r="M2" s="228"/>
      <c r="N2" s="228"/>
      <c r="O2" s="228"/>
      <c r="P2" s="228"/>
      <c r="Q2" s="230"/>
    </row>
    <row r="3" spans="1:17" ht="75" x14ac:dyDescent="0.25">
      <c r="A3" s="185" t="s">
        <v>375</v>
      </c>
      <c r="B3" s="231" t="s">
        <v>253</v>
      </c>
      <c r="C3" s="231" t="s">
        <v>431</v>
      </c>
      <c r="D3" s="231" t="s">
        <v>383</v>
      </c>
      <c r="E3" s="185" t="s">
        <v>376</v>
      </c>
      <c r="F3" s="185" t="s">
        <v>475</v>
      </c>
      <c r="G3" s="185" t="str">
        <f>"Zugänge im Zugangsjahr Stand 31.12." &amp; A_Stammdaten!$B$12-1 &amp; CHAR(10)&amp; "[€]"</f>
        <v>Zugänge im Zugangsjahr Stand 31.12.2025
[€]</v>
      </c>
      <c r="H3" s="184" t="s">
        <v>485</v>
      </c>
      <c r="I3" s="184" t="str">
        <f>"Restwert Stand 31.12." &amp; A_Stammdaten!$B$12-1 &amp; CHAR(10)&amp; "[€]"</f>
        <v>Restwert Stand 31.12.2025
[€]</v>
      </c>
      <c r="J3" s="185" t="s">
        <v>445</v>
      </c>
      <c r="K3" s="185" t="s">
        <v>446</v>
      </c>
      <c r="L3" s="185" t="str">
        <f>"Restwert nach Hinzurechnung &amp; Kürzung"&amp;CHAR(10)&amp; "Stand 01.01."&amp; A_Stammdaten!$B$12&amp; CHAR(10)&amp; "[€]"</f>
        <v>Restwert nach Hinzurechnung &amp; Kürzung
Stand 01.01.2026
[€]</v>
      </c>
      <c r="M3" s="185" t="str">
        <f>CONCATENATE("Zugänge im Jahr ",A_Stammdaten!$B$12)</f>
        <v>Zugänge im Jahr 2026</v>
      </c>
      <c r="N3" s="185" t="str">
        <f>"Restwert Stand 01.01."&amp; A_Stammdaten!$B$12&amp; CHAR(10)&amp; "[€]"</f>
        <v>Restwert Stand 01.01.2026
[€]</v>
      </c>
      <c r="O3" s="185" t="str">
        <f>"Restauflösungsdauer zu Beginn des Jahres " &amp; A_Stammdaten!$B$12</f>
        <v>Restauflösungsdauer zu Beginn des Jahres 2026</v>
      </c>
      <c r="P3" s="184" t="str">
        <f>"Auflösung "&amp; A_Stammdaten!$B$12&amp; CHAR(10)&amp; "[€]"</f>
        <v>Auflösung 2026
[€]</v>
      </c>
      <c r="Q3" s="185" t="str">
        <f>"Restwert Stand 31.12."&amp; A_Stammdaten!$B$12&amp; CHAR(10)&amp; "[€]"</f>
        <v>Restwert Stand 31.12.2026
[€]</v>
      </c>
    </row>
    <row r="4" spans="1:17" x14ac:dyDescent="0.25">
      <c r="A4" s="232"/>
      <c r="B4" s="232"/>
      <c r="C4" s="232"/>
      <c r="D4" s="232"/>
      <c r="E4" s="232"/>
      <c r="F4" s="232"/>
      <c r="G4" s="232"/>
      <c r="H4" s="190"/>
      <c r="I4" s="167">
        <f t="shared" ref="I4:L4" si="0">SUM(I5:I504)</f>
        <v>0</v>
      </c>
      <c r="J4" s="167">
        <f t="shared" si="0"/>
        <v>0</v>
      </c>
      <c r="K4" s="167">
        <f t="shared" si="0"/>
        <v>0</v>
      </c>
      <c r="L4" s="167">
        <f t="shared" si="0"/>
        <v>0</v>
      </c>
      <c r="M4" s="167"/>
      <c r="N4" s="167">
        <f>SUM(N5:N504)</f>
        <v>0</v>
      </c>
      <c r="O4" s="232"/>
      <c r="P4" s="167">
        <f>SUM(P5:P504)</f>
        <v>0</v>
      </c>
      <c r="Q4" s="167">
        <f>SUM(Q5:Q504)</f>
        <v>0</v>
      </c>
    </row>
    <row r="5" spans="1:17" x14ac:dyDescent="0.25">
      <c r="A5" s="167" t="b">
        <f t="shared" ref="A5:A9" si="1">IF(AND(B5&lt;&gt;0,C5&lt;&gt;0),IF(D5&lt;&gt;0,CONCATENATE(B5,"-",C5,"-",D5),CONCATENATE(B5,"-",C5)))</f>
        <v>0</v>
      </c>
      <c r="B5" s="234"/>
      <c r="C5" s="235"/>
      <c r="D5" s="236"/>
      <c r="E5" s="236"/>
      <c r="F5" s="236"/>
      <c r="G5" s="237"/>
      <c r="H5" s="241"/>
      <c r="I5" s="237"/>
      <c r="J5" s="237"/>
      <c r="K5" s="237"/>
      <c r="L5" s="167">
        <f>IF(OR(C5&gt;A_Stammdaten!$B$12,NOT(ISNUMBER(C5))),0,SUM($I5:J5)-$K5)</f>
        <v>0</v>
      </c>
      <c r="M5" s="237"/>
      <c r="N5" s="167">
        <f>IF( H5="Nein",M5+L5,L5)</f>
        <v>0</v>
      </c>
      <c r="O5" s="238"/>
      <c r="P5" s="167">
        <f>IF(OR(H5="nein",H5="ja"),IF(H5="ja",0,IF(AND(O5&lt;&gt;0,H5="nein"),L5+M5-Q5,"Restauflösungsdauer fehlt!")),0)</f>
        <v>0</v>
      </c>
      <c r="Q5" s="167">
        <f>IF(O5=0,L5+M5,(L5+M5)/O5*(O5-1))</f>
        <v>0</v>
      </c>
    </row>
    <row r="6" spans="1:17" x14ac:dyDescent="0.25">
      <c r="A6" s="167" t="b">
        <f t="shared" si="1"/>
        <v>0</v>
      </c>
      <c r="B6" s="234"/>
      <c r="C6" s="235"/>
      <c r="D6" s="236"/>
      <c r="E6" s="236"/>
      <c r="F6" s="235"/>
      <c r="G6" s="237"/>
      <c r="H6" s="241"/>
      <c r="I6" s="237"/>
      <c r="J6" s="237"/>
      <c r="K6" s="237"/>
      <c r="L6" s="167">
        <f>IF(OR(C6&gt;A_Stammdaten!$B$12,NOT(ISNUMBER(C6))),0,SUM($I6:J6)-$K6)</f>
        <v>0</v>
      </c>
      <c r="M6" s="237"/>
      <c r="N6" s="167">
        <f t="shared" ref="N6:N69" si="2">IF( H6="Nein",M6+L6,L6)</f>
        <v>0</v>
      </c>
      <c r="O6" s="238"/>
      <c r="P6" s="167">
        <f t="shared" ref="P6:P69" si="3">IF(OR(H6="nein",H6="ja"),IF(H6="ja",0,IF(AND(O6&lt;&gt;0,H6="nein"),L6+M6-Q6,"Restauflösungsdauer fehlt!")),0)</f>
        <v>0</v>
      </c>
      <c r="Q6" s="167">
        <f t="shared" ref="Q6:Q69" si="4">IF(O6=0,L6+M6,(L6+M6)/O6*(O6-1))</f>
        <v>0</v>
      </c>
    </row>
    <row r="7" spans="1:17" x14ac:dyDescent="0.25">
      <c r="A7" s="167" t="b">
        <f t="shared" si="1"/>
        <v>0</v>
      </c>
      <c r="B7" s="234"/>
      <c r="C7" s="235"/>
      <c r="D7" s="236"/>
      <c r="E7" s="236"/>
      <c r="F7" s="235"/>
      <c r="G7" s="237"/>
      <c r="H7" s="241"/>
      <c r="I7" s="237"/>
      <c r="J7" s="237"/>
      <c r="K7" s="237"/>
      <c r="L7" s="167">
        <f>IF(OR(C7&gt;A_Stammdaten!$B$12,NOT(ISNUMBER(C7))),0,SUM($I7:J7)-$K7)</f>
        <v>0</v>
      </c>
      <c r="M7" s="237"/>
      <c r="N7" s="167">
        <f t="shared" si="2"/>
        <v>0</v>
      </c>
      <c r="O7" s="238"/>
      <c r="P7" s="167">
        <f t="shared" si="3"/>
        <v>0</v>
      </c>
      <c r="Q7" s="167">
        <f t="shared" si="4"/>
        <v>0</v>
      </c>
    </row>
    <row r="8" spans="1:17" x14ac:dyDescent="0.25">
      <c r="A8" s="167" t="b">
        <f t="shared" si="1"/>
        <v>0</v>
      </c>
      <c r="B8" s="234"/>
      <c r="C8" s="235"/>
      <c r="D8" s="236"/>
      <c r="E8" s="236"/>
      <c r="F8" s="235"/>
      <c r="G8" s="237"/>
      <c r="H8" s="241"/>
      <c r="I8" s="237"/>
      <c r="J8" s="237"/>
      <c r="K8" s="237"/>
      <c r="L8" s="167">
        <f>IF(OR(C8&gt;A_Stammdaten!$B$12,NOT(ISNUMBER(C8))),0,SUM($I8:J8)-$K8)</f>
        <v>0</v>
      </c>
      <c r="M8" s="237"/>
      <c r="N8" s="167">
        <f t="shared" si="2"/>
        <v>0</v>
      </c>
      <c r="O8" s="238"/>
      <c r="P8" s="167">
        <f t="shared" si="3"/>
        <v>0</v>
      </c>
      <c r="Q8" s="167">
        <f t="shared" si="4"/>
        <v>0</v>
      </c>
    </row>
    <row r="9" spans="1:17" x14ac:dyDescent="0.25">
      <c r="A9" s="167" t="b">
        <f t="shared" si="1"/>
        <v>0</v>
      </c>
      <c r="B9" s="234"/>
      <c r="C9" s="235"/>
      <c r="D9" s="236"/>
      <c r="E9" s="236"/>
      <c r="F9" s="235"/>
      <c r="G9" s="237"/>
      <c r="H9" s="241"/>
      <c r="I9" s="237"/>
      <c r="J9" s="237"/>
      <c r="K9" s="237"/>
      <c r="L9" s="167">
        <f>IF(OR(C9&gt;A_Stammdaten!$B$12,NOT(ISNUMBER(C9))),0,SUM($I9:J9)-$K9)</f>
        <v>0</v>
      </c>
      <c r="M9" s="237"/>
      <c r="N9" s="167">
        <f t="shared" si="2"/>
        <v>0</v>
      </c>
      <c r="O9" s="238"/>
      <c r="P9" s="167">
        <f t="shared" si="3"/>
        <v>0</v>
      </c>
      <c r="Q9" s="167">
        <f t="shared" si="4"/>
        <v>0</v>
      </c>
    </row>
    <row r="10" spans="1:17" x14ac:dyDescent="0.25">
      <c r="A10" s="167" t="b">
        <f t="shared" ref="A10:A73" si="5">IF(AND(B10&lt;&gt;0,C10&lt;&gt;0),IF(D10&lt;&gt;0,CONCATENATE(B10,"-",C10,"-",D10),CONCATENATE(B10,"-",C10)))</f>
        <v>0</v>
      </c>
      <c r="B10" s="234"/>
      <c r="C10" s="235"/>
      <c r="D10" s="235"/>
      <c r="E10" s="235"/>
      <c r="F10" s="235"/>
      <c r="G10" s="237"/>
      <c r="H10" s="241"/>
      <c r="I10" s="237"/>
      <c r="J10" s="237"/>
      <c r="K10" s="237"/>
      <c r="L10" s="167">
        <f>IF(OR(C10&gt;A_Stammdaten!$B$12,NOT(ISNUMBER(C10))),0,SUM($I10:J10)-$K10)</f>
        <v>0</v>
      </c>
      <c r="M10" s="237"/>
      <c r="N10" s="167">
        <f t="shared" si="2"/>
        <v>0</v>
      </c>
      <c r="O10" s="238"/>
      <c r="P10" s="167">
        <f t="shared" si="3"/>
        <v>0</v>
      </c>
      <c r="Q10" s="167">
        <f t="shared" si="4"/>
        <v>0</v>
      </c>
    </row>
    <row r="11" spans="1:17" x14ac:dyDescent="0.25">
      <c r="A11" s="167" t="b">
        <f t="shared" si="5"/>
        <v>0</v>
      </c>
      <c r="B11" s="234"/>
      <c r="C11" s="235"/>
      <c r="D11" s="235"/>
      <c r="E11" s="235"/>
      <c r="F11" s="235"/>
      <c r="G11" s="237"/>
      <c r="H11" s="241"/>
      <c r="I11" s="237"/>
      <c r="J11" s="237"/>
      <c r="K11" s="237"/>
      <c r="L11" s="167">
        <f>IF(OR(C11&gt;A_Stammdaten!$B$12,NOT(ISNUMBER(C11))),0,SUM($I11:J11)-$K11)</f>
        <v>0</v>
      </c>
      <c r="M11" s="237"/>
      <c r="N11" s="167">
        <f t="shared" si="2"/>
        <v>0</v>
      </c>
      <c r="O11" s="238"/>
      <c r="P11" s="167">
        <f t="shared" si="3"/>
        <v>0</v>
      </c>
      <c r="Q11" s="167">
        <f t="shared" si="4"/>
        <v>0</v>
      </c>
    </row>
    <row r="12" spans="1:17" x14ac:dyDescent="0.25">
      <c r="A12" s="167" t="b">
        <f t="shared" si="5"/>
        <v>0</v>
      </c>
      <c r="B12" s="234"/>
      <c r="C12" s="235"/>
      <c r="D12" s="235"/>
      <c r="E12" s="235"/>
      <c r="F12" s="235"/>
      <c r="G12" s="237"/>
      <c r="H12" s="241"/>
      <c r="I12" s="237"/>
      <c r="J12" s="237"/>
      <c r="K12" s="237"/>
      <c r="L12" s="167">
        <f>IF(OR(C12&gt;A_Stammdaten!$B$12,NOT(ISNUMBER(C12))),0,SUM($I12:J12)-$K12)</f>
        <v>0</v>
      </c>
      <c r="M12" s="237"/>
      <c r="N12" s="167">
        <f t="shared" si="2"/>
        <v>0</v>
      </c>
      <c r="O12" s="238"/>
      <c r="P12" s="167">
        <f t="shared" si="3"/>
        <v>0</v>
      </c>
      <c r="Q12" s="167">
        <f t="shared" si="4"/>
        <v>0</v>
      </c>
    </row>
    <row r="13" spans="1:17" x14ac:dyDescent="0.25">
      <c r="A13" s="167" t="b">
        <f t="shared" si="5"/>
        <v>0</v>
      </c>
      <c r="B13" s="234"/>
      <c r="C13" s="235"/>
      <c r="D13" s="235"/>
      <c r="E13" s="235"/>
      <c r="F13" s="235"/>
      <c r="G13" s="237"/>
      <c r="H13" s="241"/>
      <c r="I13" s="237"/>
      <c r="J13" s="237"/>
      <c r="K13" s="237"/>
      <c r="L13" s="167">
        <f>IF(OR(C13&gt;A_Stammdaten!$B$12,NOT(ISNUMBER(C13))),0,SUM($I13:J13)-$K13)</f>
        <v>0</v>
      </c>
      <c r="M13" s="237"/>
      <c r="N13" s="167">
        <f t="shared" si="2"/>
        <v>0</v>
      </c>
      <c r="O13" s="238"/>
      <c r="P13" s="167">
        <f t="shared" si="3"/>
        <v>0</v>
      </c>
      <c r="Q13" s="167">
        <f t="shared" si="4"/>
        <v>0</v>
      </c>
    </row>
    <row r="14" spans="1:17" x14ac:dyDescent="0.25">
      <c r="A14" s="167" t="b">
        <f t="shared" si="5"/>
        <v>0</v>
      </c>
      <c r="B14" s="234"/>
      <c r="C14" s="235"/>
      <c r="D14" s="235"/>
      <c r="E14" s="235"/>
      <c r="F14" s="235"/>
      <c r="G14" s="237"/>
      <c r="H14" s="241"/>
      <c r="I14" s="237"/>
      <c r="J14" s="237"/>
      <c r="K14" s="237"/>
      <c r="L14" s="167">
        <f>IF(OR(C14&gt;A_Stammdaten!$B$12,NOT(ISNUMBER(C14))),0,SUM($I14:J14)-$K14)</f>
        <v>0</v>
      </c>
      <c r="M14" s="237"/>
      <c r="N14" s="167">
        <f t="shared" si="2"/>
        <v>0</v>
      </c>
      <c r="O14" s="238"/>
      <c r="P14" s="167">
        <f t="shared" si="3"/>
        <v>0</v>
      </c>
      <c r="Q14" s="167">
        <f t="shared" si="4"/>
        <v>0</v>
      </c>
    </row>
    <row r="15" spans="1:17" x14ac:dyDescent="0.25">
      <c r="A15" s="167" t="b">
        <f t="shared" si="5"/>
        <v>0</v>
      </c>
      <c r="B15" s="234"/>
      <c r="C15" s="235"/>
      <c r="D15" s="235"/>
      <c r="E15" s="235"/>
      <c r="F15" s="235"/>
      <c r="G15" s="237"/>
      <c r="H15" s="241"/>
      <c r="I15" s="237"/>
      <c r="J15" s="237"/>
      <c r="K15" s="237"/>
      <c r="L15" s="167">
        <f>IF(OR(C15&gt;A_Stammdaten!$B$12,NOT(ISNUMBER(C15))),0,SUM($I15:J15)-$K15)</f>
        <v>0</v>
      </c>
      <c r="M15" s="237"/>
      <c r="N15" s="167">
        <f t="shared" si="2"/>
        <v>0</v>
      </c>
      <c r="O15" s="238"/>
      <c r="P15" s="167">
        <f t="shared" si="3"/>
        <v>0</v>
      </c>
      <c r="Q15" s="167">
        <f t="shared" si="4"/>
        <v>0</v>
      </c>
    </row>
    <row r="16" spans="1:17" x14ac:dyDescent="0.25">
      <c r="A16" s="167" t="b">
        <f t="shared" si="5"/>
        <v>0</v>
      </c>
      <c r="B16" s="234"/>
      <c r="C16" s="235"/>
      <c r="D16" s="235"/>
      <c r="E16" s="235"/>
      <c r="F16" s="235"/>
      <c r="G16" s="237"/>
      <c r="H16" s="241"/>
      <c r="I16" s="237"/>
      <c r="J16" s="237"/>
      <c r="K16" s="237"/>
      <c r="L16" s="167">
        <f>IF(OR(C16&gt;A_Stammdaten!$B$12,NOT(ISNUMBER(C16))),0,SUM($I16:J16)-$K16)</f>
        <v>0</v>
      </c>
      <c r="M16" s="237"/>
      <c r="N16" s="167">
        <f t="shared" si="2"/>
        <v>0</v>
      </c>
      <c r="O16" s="238"/>
      <c r="P16" s="167">
        <f t="shared" si="3"/>
        <v>0</v>
      </c>
      <c r="Q16" s="167">
        <f t="shared" si="4"/>
        <v>0</v>
      </c>
    </row>
    <row r="17" spans="1:17" x14ac:dyDescent="0.25">
      <c r="A17" s="167" t="b">
        <f t="shared" si="5"/>
        <v>0</v>
      </c>
      <c r="B17" s="234"/>
      <c r="C17" s="235"/>
      <c r="D17" s="235"/>
      <c r="E17" s="235"/>
      <c r="F17" s="235"/>
      <c r="G17" s="237"/>
      <c r="H17" s="241"/>
      <c r="I17" s="237"/>
      <c r="J17" s="237"/>
      <c r="K17" s="237"/>
      <c r="L17" s="167">
        <f>IF(OR(C17&gt;A_Stammdaten!$B$12,NOT(ISNUMBER(C17))),0,SUM($I17:J17)-$K17)</f>
        <v>0</v>
      </c>
      <c r="M17" s="237"/>
      <c r="N17" s="167">
        <f t="shared" si="2"/>
        <v>0</v>
      </c>
      <c r="O17" s="238"/>
      <c r="P17" s="167">
        <f t="shared" si="3"/>
        <v>0</v>
      </c>
      <c r="Q17" s="167">
        <f t="shared" si="4"/>
        <v>0</v>
      </c>
    </row>
    <row r="18" spans="1:17" x14ac:dyDescent="0.25">
      <c r="A18" s="167" t="b">
        <f t="shared" si="5"/>
        <v>0</v>
      </c>
      <c r="B18" s="234"/>
      <c r="C18" s="235"/>
      <c r="D18" s="235"/>
      <c r="E18" s="235"/>
      <c r="F18" s="235"/>
      <c r="G18" s="237"/>
      <c r="H18" s="241"/>
      <c r="I18" s="237"/>
      <c r="J18" s="237"/>
      <c r="K18" s="237"/>
      <c r="L18" s="167">
        <f>IF(OR(C18&gt;A_Stammdaten!$B$12,NOT(ISNUMBER(C18))),0,SUM($I18:J18)-$K18)</f>
        <v>0</v>
      </c>
      <c r="M18" s="237"/>
      <c r="N18" s="167">
        <f t="shared" si="2"/>
        <v>0</v>
      </c>
      <c r="O18" s="238"/>
      <c r="P18" s="167">
        <f t="shared" si="3"/>
        <v>0</v>
      </c>
      <c r="Q18" s="167">
        <f t="shared" si="4"/>
        <v>0</v>
      </c>
    </row>
    <row r="19" spans="1:17" x14ac:dyDescent="0.25">
      <c r="A19" s="167" t="b">
        <f t="shared" si="5"/>
        <v>0</v>
      </c>
      <c r="B19" s="234"/>
      <c r="C19" s="235"/>
      <c r="D19" s="235"/>
      <c r="E19" s="235"/>
      <c r="F19" s="235"/>
      <c r="G19" s="237"/>
      <c r="H19" s="241"/>
      <c r="I19" s="237"/>
      <c r="J19" s="237"/>
      <c r="K19" s="237"/>
      <c r="L19" s="167">
        <f>IF(OR(C19&gt;A_Stammdaten!$B$12,NOT(ISNUMBER(C19))),0,SUM($I19:J19)-$K19)</f>
        <v>0</v>
      </c>
      <c r="M19" s="237"/>
      <c r="N19" s="167">
        <f t="shared" si="2"/>
        <v>0</v>
      </c>
      <c r="O19" s="238"/>
      <c r="P19" s="167">
        <f t="shared" si="3"/>
        <v>0</v>
      </c>
      <c r="Q19" s="167">
        <f t="shared" si="4"/>
        <v>0</v>
      </c>
    </row>
    <row r="20" spans="1:17" x14ac:dyDescent="0.25">
      <c r="A20" s="167" t="b">
        <f t="shared" si="5"/>
        <v>0</v>
      </c>
      <c r="B20" s="234"/>
      <c r="C20" s="235"/>
      <c r="D20" s="235"/>
      <c r="E20" s="235"/>
      <c r="F20" s="235"/>
      <c r="G20" s="237"/>
      <c r="H20" s="241"/>
      <c r="I20" s="237"/>
      <c r="J20" s="237"/>
      <c r="K20" s="237"/>
      <c r="L20" s="167">
        <f>IF(OR(C20&gt;A_Stammdaten!$B$12,NOT(ISNUMBER(C20))),0,SUM($I20:J20)-$K20)</f>
        <v>0</v>
      </c>
      <c r="M20" s="237"/>
      <c r="N20" s="167">
        <f t="shared" si="2"/>
        <v>0</v>
      </c>
      <c r="O20" s="238"/>
      <c r="P20" s="167">
        <f t="shared" si="3"/>
        <v>0</v>
      </c>
      <c r="Q20" s="167">
        <f t="shared" si="4"/>
        <v>0</v>
      </c>
    </row>
    <row r="21" spans="1:17" x14ac:dyDescent="0.25">
      <c r="A21" s="167" t="b">
        <f t="shared" si="5"/>
        <v>0</v>
      </c>
      <c r="B21" s="234"/>
      <c r="C21" s="235"/>
      <c r="D21" s="235"/>
      <c r="E21" s="235"/>
      <c r="F21" s="235"/>
      <c r="G21" s="237"/>
      <c r="H21" s="241"/>
      <c r="I21" s="237"/>
      <c r="J21" s="237"/>
      <c r="K21" s="237"/>
      <c r="L21" s="167">
        <f>IF(OR(C21&gt;A_Stammdaten!$B$12,NOT(ISNUMBER(C21))),0,SUM($I21:J21)-$K21)</f>
        <v>0</v>
      </c>
      <c r="M21" s="237"/>
      <c r="N21" s="167">
        <f t="shared" si="2"/>
        <v>0</v>
      </c>
      <c r="O21" s="238"/>
      <c r="P21" s="167">
        <f t="shared" si="3"/>
        <v>0</v>
      </c>
      <c r="Q21" s="167">
        <f t="shared" si="4"/>
        <v>0</v>
      </c>
    </row>
    <row r="22" spans="1:17" x14ac:dyDescent="0.25">
      <c r="A22" s="167" t="b">
        <f t="shared" si="5"/>
        <v>0</v>
      </c>
      <c r="B22" s="234"/>
      <c r="C22" s="235"/>
      <c r="D22" s="235"/>
      <c r="E22" s="235"/>
      <c r="F22" s="235"/>
      <c r="G22" s="237"/>
      <c r="H22" s="241"/>
      <c r="I22" s="237"/>
      <c r="J22" s="237"/>
      <c r="K22" s="237"/>
      <c r="L22" s="167">
        <f>IF(OR(C22&gt;A_Stammdaten!$B$12,NOT(ISNUMBER(C22))),0,SUM($I22:J22)-$K22)</f>
        <v>0</v>
      </c>
      <c r="M22" s="237"/>
      <c r="N22" s="167">
        <f t="shared" si="2"/>
        <v>0</v>
      </c>
      <c r="O22" s="238"/>
      <c r="P22" s="167">
        <f t="shared" si="3"/>
        <v>0</v>
      </c>
      <c r="Q22" s="167">
        <f t="shared" si="4"/>
        <v>0</v>
      </c>
    </row>
    <row r="23" spans="1:17" x14ac:dyDescent="0.25">
      <c r="A23" s="167" t="b">
        <f t="shared" si="5"/>
        <v>0</v>
      </c>
      <c r="B23" s="234"/>
      <c r="C23" s="235"/>
      <c r="D23" s="235"/>
      <c r="E23" s="235"/>
      <c r="F23" s="235"/>
      <c r="G23" s="237"/>
      <c r="H23" s="241"/>
      <c r="I23" s="237"/>
      <c r="J23" s="237"/>
      <c r="K23" s="237"/>
      <c r="L23" s="167">
        <f>IF(OR(C23&gt;A_Stammdaten!$B$12,NOT(ISNUMBER(C23))),0,SUM($I23:J23)-$K23)</f>
        <v>0</v>
      </c>
      <c r="M23" s="237"/>
      <c r="N23" s="167">
        <f t="shared" si="2"/>
        <v>0</v>
      </c>
      <c r="O23" s="238"/>
      <c r="P23" s="167">
        <f t="shared" si="3"/>
        <v>0</v>
      </c>
      <c r="Q23" s="167">
        <f t="shared" si="4"/>
        <v>0</v>
      </c>
    </row>
    <row r="24" spans="1:17" x14ac:dyDescent="0.25">
      <c r="A24" s="167" t="b">
        <f t="shared" si="5"/>
        <v>0</v>
      </c>
      <c r="B24" s="234"/>
      <c r="C24" s="235"/>
      <c r="D24" s="235"/>
      <c r="E24" s="235"/>
      <c r="F24" s="235"/>
      <c r="G24" s="237"/>
      <c r="H24" s="241"/>
      <c r="I24" s="237"/>
      <c r="J24" s="237"/>
      <c r="K24" s="237"/>
      <c r="L24" s="167">
        <f>IF(OR(C24&gt;A_Stammdaten!$B$12,NOT(ISNUMBER(C24))),0,SUM($I24:J24)-$K24)</f>
        <v>0</v>
      </c>
      <c r="M24" s="237"/>
      <c r="N24" s="167">
        <f t="shared" si="2"/>
        <v>0</v>
      </c>
      <c r="O24" s="238"/>
      <c r="P24" s="167">
        <f t="shared" si="3"/>
        <v>0</v>
      </c>
      <c r="Q24" s="167">
        <f t="shared" si="4"/>
        <v>0</v>
      </c>
    </row>
    <row r="25" spans="1:17" x14ac:dyDescent="0.25">
      <c r="A25" s="167" t="b">
        <f t="shared" si="5"/>
        <v>0</v>
      </c>
      <c r="B25" s="234"/>
      <c r="C25" s="235"/>
      <c r="D25" s="235"/>
      <c r="E25" s="235"/>
      <c r="F25" s="235"/>
      <c r="G25" s="237"/>
      <c r="H25" s="241"/>
      <c r="I25" s="237"/>
      <c r="J25" s="237"/>
      <c r="K25" s="237"/>
      <c r="L25" s="167">
        <f>IF(OR(C25&gt;A_Stammdaten!$B$12,NOT(ISNUMBER(C25))),0,SUM($I25:J25)-$K25)</f>
        <v>0</v>
      </c>
      <c r="M25" s="237"/>
      <c r="N25" s="167">
        <f t="shared" si="2"/>
        <v>0</v>
      </c>
      <c r="O25" s="238"/>
      <c r="P25" s="167">
        <f t="shared" si="3"/>
        <v>0</v>
      </c>
      <c r="Q25" s="167">
        <f t="shared" si="4"/>
        <v>0</v>
      </c>
    </row>
    <row r="26" spans="1:17" x14ac:dyDescent="0.25">
      <c r="A26" s="167" t="b">
        <f t="shared" si="5"/>
        <v>0</v>
      </c>
      <c r="B26" s="234"/>
      <c r="C26" s="235"/>
      <c r="D26" s="235"/>
      <c r="E26" s="235"/>
      <c r="F26" s="235"/>
      <c r="G26" s="237"/>
      <c r="H26" s="241"/>
      <c r="I26" s="237"/>
      <c r="J26" s="237"/>
      <c r="K26" s="237"/>
      <c r="L26" s="167">
        <f>IF(OR(C26&gt;A_Stammdaten!$B$12,NOT(ISNUMBER(C26))),0,SUM($I26:J26)-$K26)</f>
        <v>0</v>
      </c>
      <c r="M26" s="237"/>
      <c r="N26" s="167">
        <f t="shared" si="2"/>
        <v>0</v>
      </c>
      <c r="O26" s="238"/>
      <c r="P26" s="167">
        <f t="shared" si="3"/>
        <v>0</v>
      </c>
      <c r="Q26" s="167">
        <f t="shared" si="4"/>
        <v>0</v>
      </c>
    </row>
    <row r="27" spans="1:17" x14ac:dyDescent="0.25">
      <c r="A27" s="167" t="b">
        <f t="shared" si="5"/>
        <v>0</v>
      </c>
      <c r="B27" s="234"/>
      <c r="C27" s="235"/>
      <c r="D27" s="235"/>
      <c r="E27" s="235"/>
      <c r="F27" s="235"/>
      <c r="G27" s="237"/>
      <c r="H27" s="241"/>
      <c r="I27" s="237"/>
      <c r="J27" s="237"/>
      <c r="K27" s="237"/>
      <c r="L27" s="167">
        <f>IF(OR(C27&gt;A_Stammdaten!$B$12,NOT(ISNUMBER(C27))),0,SUM($I27:J27)-$K27)</f>
        <v>0</v>
      </c>
      <c r="M27" s="237"/>
      <c r="N27" s="167">
        <f t="shared" si="2"/>
        <v>0</v>
      </c>
      <c r="O27" s="238"/>
      <c r="P27" s="167">
        <f t="shared" si="3"/>
        <v>0</v>
      </c>
      <c r="Q27" s="167">
        <f t="shared" si="4"/>
        <v>0</v>
      </c>
    </row>
    <row r="28" spans="1:17" x14ac:dyDescent="0.25">
      <c r="A28" s="167" t="b">
        <f t="shared" si="5"/>
        <v>0</v>
      </c>
      <c r="B28" s="234"/>
      <c r="C28" s="235"/>
      <c r="D28" s="235"/>
      <c r="E28" s="235"/>
      <c r="F28" s="235"/>
      <c r="G28" s="237"/>
      <c r="H28" s="241"/>
      <c r="I28" s="237"/>
      <c r="J28" s="237"/>
      <c r="K28" s="237"/>
      <c r="L28" s="167">
        <f>IF(OR(C28&gt;A_Stammdaten!$B$12,NOT(ISNUMBER(C28))),0,SUM($I28:J28)-$K28)</f>
        <v>0</v>
      </c>
      <c r="M28" s="237"/>
      <c r="N28" s="167">
        <f t="shared" si="2"/>
        <v>0</v>
      </c>
      <c r="O28" s="238"/>
      <c r="P28" s="167">
        <f t="shared" si="3"/>
        <v>0</v>
      </c>
      <c r="Q28" s="167">
        <f t="shared" si="4"/>
        <v>0</v>
      </c>
    </row>
    <row r="29" spans="1:17" x14ac:dyDescent="0.25">
      <c r="A29" s="167" t="b">
        <f t="shared" si="5"/>
        <v>0</v>
      </c>
      <c r="B29" s="234"/>
      <c r="C29" s="235"/>
      <c r="D29" s="235"/>
      <c r="E29" s="235"/>
      <c r="F29" s="235"/>
      <c r="G29" s="237"/>
      <c r="H29" s="241"/>
      <c r="I29" s="237"/>
      <c r="J29" s="237"/>
      <c r="K29" s="237"/>
      <c r="L29" s="167">
        <f>IF(OR(C29&gt;A_Stammdaten!$B$12,NOT(ISNUMBER(C29))),0,SUM($I29:J29)-$K29)</f>
        <v>0</v>
      </c>
      <c r="M29" s="237"/>
      <c r="N29" s="167">
        <f t="shared" si="2"/>
        <v>0</v>
      </c>
      <c r="O29" s="238"/>
      <c r="P29" s="167">
        <f t="shared" si="3"/>
        <v>0</v>
      </c>
      <c r="Q29" s="167">
        <f t="shared" si="4"/>
        <v>0</v>
      </c>
    </row>
    <row r="30" spans="1:17" x14ac:dyDescent="0.25">
      <c r="A30" s="167" t="b">
        <f t="shared" si="5"/>
        <v>0</v>
      </c>
      <c r="B30" s="234"/>
      <c r="C30" s="235"/>
      <c r="D30" s="235"/>
      <c r="E30" s="235"/>
      <c r="F30" s="235"/>
      <c r="G30" s="237"/>
      <c r="H30" s="241"/>
      <c r="I30" s="237"/>
      <c r="J30" s="237"/>
      <c r="K30" s="237"/>
      <c r="L30" s="167">
        <f>IF(OR(C30&gt;A_Stammdaten!$B$12,NOT(ISNUMBER(C30))),0,SUM($I30:J30)-$K30)</f>
        <v>0</v>
      </c>
      <c r="M30" s="237"/>
      <c r="N30" s="167">
        <f t="shared" si="2"/>
        <v>0</v>
      </c>
      <c r="O30" s="238"/>
      <c r="P30" s="167">
        <f t="shared" si="3"/>
        <v>0</v>
      </c>
      <c r="Q30" s="167">
        <f t="shared" si="4"/>
        <v>0</v>
      </c>
    </row>
    <row r="31" spans="1:17" x14ac:dyDescent="0.25">
      <c r="A31" s="167" t="b">
        <f t="shared" si="5"/>
        <v>0</v>
      </c>
      <c r="B31" s="234"/>
      <c r="C31" s="235"/>
      <c r="D31" s="235"/>
      <c r="E31" s="235"/>
      <c r="F31" s="235"/>
      <c r="G31" s="237"/>
      <c r="H31" s="241"/>
      <c r="I31" s="237"/>
      <c r="J31" s="237"/>
      <c r="K31" s="237"/>
      <c r="L31" s="167">
        <f>IF(OR(C31&gt;A_Stammdaten!$B$12,NOT(ISNUMBER(C31))),0,SUM($I31:J31)-$K31)</f>
        <v>0</v>
      </c>
      <c r="M31" s="237"/>
      <c r="N31" s="167">
        <f t="shared" si="2"/>
        <v>0</v>
      </c>
      <c r="O31" s="238"/>
      <c r="P31" s="167">
        <f t="shared" si="3"/>
        <v>0</v>
      </c>
      <c r="Q31" s="167">
        <f t="shared" si="4"/>
        <v>0</v>
      </c>
    </row>
    <row r="32" spans="1:17" x14ac:dyDescent="0.25">
      <c r="A32" s="167" t="b">
        <f t="shared" si="5"/>
        <v>0</v>
      </c>
      <c r="B32" s="234"/>
      <c r="C32" s="235"/>
      <c r="D32" s="235"/>
      <c r="E32" s="235"/>
      <c r="F32" s="235"/>
      <c r="G32" s="237"/>
      <c r="H32" s="241"/>
      <c r="I32" s="237"/>
      <c r="J32" s="237"/>
      <c r="K32" s="237"/>
      <c r="L32" s="167">
        <f>IF(OR(C32&gt;A_Stammdaten!$B$12,NOT(ISNUMBER(C32))),0,SUM($I32:J32)-$K32)</f>
        <v>0</v>
      </c>
      <c r="M32" s="237"/>
      <c r="N32" s="167">
        <f t="shared" si="2"/>
        <v>0</v>
      </c>
      <c r="O32" s="238"/>
      <c r="P32" s="167">
        <f t="shared" si="3"/>
        <v>0</v>
      </c>
      <c r="Q32" s="167">
        <f t="shared" si="4"/>
        <v>0</v>
      </c>
    </row>
    <row r="33" spans="1:17" x14ac:dyDescent="0.25">
      <c r="A33" s="167" t="b">
        <f t="shared" si="5"/>
        <v>0</v>
      </c>
      <c r="B33" s="234"/>
      <c r="C33" s="235"/>
      <c r="D33" s="235"/>
      <c r="E33" s="235"/>
      <c r="F33" s="235"/>
      <c r="G33" s="237"/>
      <c r="H33" s="241"/>
      <c r="I33" s="237"/>
      <c r="J33" s="237"/>
      <c r="K33" s="237"/>
      <c r="L33" s="167">
        <f>IF(OR(C33&gt;A_Stammdaten!$B$12,NOT(ISNUMBER(C33))),0,SUM($I33:J33)-$K33)</f>
        <v>0</v>
      </c>
      <c r="M33" s="237"/>
      <c r="N33" s="167">
        <f t="shared" si="2"/>
        <v>0</v>
      </c>
      <c r="O33" s="238"/>
      <c r="P33" s="167">
        <f t="shared" si="3"/>
        <v>0</v>
      </c>
      <c r="Q33" s="167">
        <f t="shared" si="4"/>
        <v>0</v>
      </c>
    </row>
    <row r="34" spans="1:17" x14ac:dyDescent="0.25">
      <c r="A34" s="167" t="b">
        <f t="shared" si="5"/>
        <v>0</v>
      </c>
      <c r="B34" s="234"/>
      <c r="C34" s="235"/>
      <c r="D34" s="235"/>
      <c r="E34" s="235"/>
      <c r="F34" s="235"/>
      <c r="G34" s="237"/>
      <c r="H34" s="241"/>
      <c r="I34" s="237"/>
      <c r="J34" s="237"/>
      <c r="K34" s="237"/>
      <c r="L34" s="167">
        <f>IF(OR(C34&gt;A_Stammdaten!$B$12,NOT(ISNUMBER(C34))),0,SUM($I34:J34)-$K34)</f>
        <v>0</v>
      </c>
      <c r="M34" s="237"/>
      <c r="N34" s="167">
        <f t="shared" si="2"/>
        <v>0</v>
      </c>
      <c r="O34" s="238"/>
      <c r="P34" s="167">
        <f t="shared" si="3"/>
        <v>0</v>
      </c>
      <c r="Q34" s="167">
        <f t="shared" si="4"/>
        <v>0</v>
      </c>
    </row>
    <row r="35" spans="1:17" x14ac:dyDescent="0.25">
      <c r="A35" s="167" t="b">
        <f t="shared" si="5"/>
        <v>0</v>
      </c>
      <c r="B35" s="234"/>
      <c r="C35" s="235"/>
      <c r="D35" s="235"/>
      <c r="E35" s="235"/>
      <c r="F35" s="235"/>
      <c r="G35" s="237"/>
      <c r="H35" s="241"/>
      <c r="I35" s="237"/>
      <c r="J35" s="237"/>
      <c r="K35" s="237"/>
      <c r="L35" s="167">
        <f>IF(OR(C35&gt;A_Stammdaten!$B$12,NOT(ISNUMBER(C35))),0,SUM($I35:J35)-$K35)</f>
        <v>0</v>
      </c>
      <c r="M35" s="237"/>
      <c r="N35" s="167">
        <f t="shared" si="2"/>
        <v>0</v>
      </c>
      <c r="O35" s="238"/>
      <c r="P35" s="167">
        <f t="shared" si="3"/>
        <v>0</v>
      </c>
      <c r="Q35" s="167">
        <f t="shared" si="4"/>
        <v>0</v>
      </c>
    </row>
    <row r="36" spans="1:17" x14ac:dyDescent="0.25">
      <c r="A36" s="167" t="b">
        <f t="shared" si="5"/>
        <v>0</v>
      </c>
      <c r="B36" s="234"/>
      <c r="C36" s="235"/>
      <c r="D36" s="235"/>
      <c r="E36" s="235"/>
      <c r="F36" s="235"/>
      <c r="G36" s="237"/>
      <c r="H36" s="241"/>
      <c r="I36" s="237"/>
      <c r="J36" s="237"/>
      <c r="K36" s="237"/>
      <c r="L36" s="167">
        <f>IF(OR(C36&gt;A_Stammdaten!$B$12,NOT(ISNUMBER(C36))),0,SUM($I36:J36)-$K36)</f>
        <v>0</v>
      </c>
      <c r="M36" s="237"/>
      <c r="N36" s="167">
        <f t="shared" si="2"/>
        <v>0</v>
      </c>
      <c r="O36" s="238"/>
      <c r="P36" s="167">
        <f t="shared" si="3"/>
        <v>0</v>
      </c>
      <c r="Q36" s="167">
        <f t="shared" si="4"/>
        <v>0</v>
      </c>
    </row>
    <row r="37" spans="1:17" x14ac:dyDescent="0.25">
      <c r="A37" s="167" t="b">
        <f t="shared" si="5"/>
        <v>0</v>
      </c>
      <c r="B37" s="234"/>
      <c r="C37" s="235"/>
      <c r="D37" s="235"/>
      <c r="E37" s="235"/>
      <c r="F37" s="235"/>
      <c r="G37" s="237"/>
      <c r="H37" s="241"/>
      <c r="I37" s="237"/>
      <c r="J37" s="237"/>
      <c r="K37" s="237"/>
      <c r="L37" s="167">
        <f>IF(OR(C37&gt;A_Stammdaten!$B$12,NOT(ISNUMBER(C37))),0,SUM($I37:J37)-$K37)</f>
        <v>0</v>
      </c>
      <c r="M37" s="237"/>
      <c r="N37" s="167">
        <f t="shared" si="2"/>
        <v>0</v>
      </c>
      <c r="O37" s="238"/>
      <c r="P37" s="167">
        <f t="shared" si="3"/>
        <v>0</v>
      </c>
      <c r="Q37" s="167">
        <f t="shared" si="4"/>
        <v>0</v>
      </c>
    </row>
    <row r="38" spans="1:17" x14ac:dyDescent="0.25">
      <c r="A38" s="167" t="b">
        <f t="shared" si="5"/>
        <v>0</v>
      </c>
      <c r="B38" s="234"/>
      <c r="C38" s="235"/>
      <c r="D38" s="235"/>
      <c r="E38" s="235"/>
      <c r="F38" s="235"/>
      <c r="G38" s="237"/>
      <c r="H38" s="241"/>
      <c r="I38" s="237"/>
      <c r="J38" s="237"/>
      <c r="K38" s="237"/>
      <c r="L38" s="167">
        <f>IF(OR(C38&gt;A_Stammdaten!$B$12,NOT(ISNUMBER(C38))),0,SUM($I38:J38)-$K38)</f>
        <v>0</v>
      </c>
      <c r="M38" s="237"/>
      <c r="N38" s="167">
        <f t="shared" si="2"/>
        <v>0</v>
      </c>
      <c r="O38" s="238"/>
      <c r="P38" s="167">
        <f t="shared" si="3"/>
        <v>0</v>
      </c>
      <c r="Q38" s="167">
        <f t="shared" si="4"/>
        <v>0</v>
      </c>
    </row>
    <row r="39" spans="1:17" x14ac:dyDescent="0.25">
      <c r="A39" s="167" t="b">
        <f t="shared" si="5"/>
        <v>0</v>
      </c>
      <c r="B39" s="234"/>
      <c r="C39" s="235"/>
      <c r="D39" s="235"/>
      <c r="E39" s="235"/>
      <c r="F39" s="235"/>
      <c r="G39" s="237"/>
      <c r="H39" s="241"/>
      <c r="I39" s="237"/>
      <c r="J39" s="237"/>
      <c r="K39" s="237"/>
      <c r="L39" s="167">
        <f>IF(OR(C39&gt;A_Stammdaten!$B$12,NOT(ISNUMBER(C39))),0,SUM($I39:J39)-$K39)</f>
        <v>0</v>
      </c>
      <c r="M39" s="237"/>
      <c r="N39" s="167">
        <f t="shared" si="2"/>
        <v>0</v>
      </c>
      <c r="O39" s="238"/>
      <c r="P39" s="167">
        <f t="shared" si="3"/>
        <v>0</v>
      </c>
      <c r="Q39" s="167">
        <f t="shared" si="4"/>
        <v>0</v>
      </c>
    </row>
    <row r="40" spans="1:17" x14ac:dyDescent="0.25">
      <c r="A40" s="167" t="b">
        <f t="shared" si="5"/>
        <v>0</v>
      </c>
      <c r="B40" s="234"/>
      <c r="C40" s="235"/>
      <c r="D40" s="235"/>
      <c r="E40" s="235"/>
      <c r="F40" s="235"/>
      <c r="G40" s="237"/>
      <c r="H40" s="241"/>
      <c r="I40" s="237"/>
      <c r="J40" s="237"/>
      <c r="K40" s="237"/>
      <c r="L40" s="167">
        <f>IF(OR(C40&gt;A_Stammdaten!$B$12,NOT(ISNUMBER(C40))),0,SUM($I40:J40)-$K40)</f>
        <v>0</v>
      </c>
      <c r="M40" s="237"/>
      <c r="N40" s="167">
        <f t="shared" si="2"/>
        <v>0</v>
      </c>
      <c r="O40" s="238"/>
      <c r="P40" s="167">
        <f t="shared" si="3"/>
        <v>0</v>
      </c>
      <c r="Q40" s="167">
        <f t="shared" si="4"/>
        <v>0</v>
      </c>
    </row>
    <row r="41" spans="1:17" x14ac:dyDescent="0.25">
      <c r="A41" s="167" t="b">
        <f t="shared" si="5"/>
        <v>0</v>
      </c>
      <c r="B41" s="234"/>
      <c r="C41" s="235"/>
      <c r="D41" s="235"/>
      <c r="E41" s="235"/>
      <c r="F41" s="235"/>
      <c r="G41" s="237"/>
      <c r="H41" s="241"/>
      <c r="I41" s="237"/>
      <c r="J41" s="237"/>
      <c r="K41" s="237"/>
      <c r="L41" s="167">
        <f>IF(OR(C41&gt;A_Stammdaten!$B$12,NOT(ISNUMBER(C41))),0,SUM($I41:J41)-$K41)</f>
        <v>0</v>
      </c>
      <c r="M41" s="237"/>
      <c r="N41" s="167">
        <f t="shared" si="2"/>
        <v>0</v>
      </c>
      <c r="O41" s="238"/>
      <c r="P41" s="167">
        <f t="shared" si="3"/>
        <v>0</v>
      </c>
      <c r="Q41" s="167">
        <f t="shared" si="4"/>
        <v>0</v>
      </c>
    </row>
    <row r="42" spans="1:17" x14ac:dyDescent="0.25">
      <c r="A42" s="167" t="b">
        <f t="shared" si="5"/>
        <v>0</v>
      </c>
      <c r="B42" s="234"/>
      <c r="C42" s="235"/>
      <c r="D42" s="235"/>
      <c r="E42" s="235"/>
      <c r="F42" s="235"/>
      <c r="G42" s="237"/>
      <c r="H42" s="241"/>
      <c r="I42" s="237"/>
      <c r="J42" s="237"/>
      <c r="K42" s="237"/>
      <c r="L42" s="167">
        <f>IF(OR(C42&gt;A_Stammdaten!$B$12,NOT(ISNUMBER(C42))),0,SUM($I42:J42)-$K42)</f>
        <v>0</v>
      </c>
      <c r="M42" s="237"/>
      <c r="N42" s="167">
        <f t="shared" si="2"/>
        <v>0</v>
      </c>
      <c r="O42" s="238"/>
      <c r="P42" s="167">
        <f t="shared" si="3"/>
        <v>0</v>
      </c>
      <c r="Q42" s="167">
        <f t="shared" si="4"/>
        <v>0</v>
      </c>
    </row>
    <row r="43" spans="1:17" x14ac:dyDescent="0.25">
      <c r="A43" s="167" t="b">
        <f t="shared" si="5"/>
        <v>0</v>
      </c>
      <c r="B43" s="234"/>
      <c r="C43" s="235"/>
      <c r="D43" s="235"/>
      <c r="E43" s="235"/>
      <c r="F43" s="235"/>
      <c r="G43" s="237"/>
      <c r="H43" s="241"/>
      <c r="I43" s="237"/>
      <c r="J43" s="237"/>
      <c r="K43" s="237"/>
      <c r="L43" s="167">
        <f>IF(OR(C43&gt;A_Stammdaten!$B$12,NOT(ISNUMBER(C43))),0,SUM($I43:J43)-$K43)</f>
        <v>0</v>
      </c>
      <c r="M43" s="237"/>
      <c r="N43" s="167">
        <f t="shared" si="2"/>
        <v>0</v>
      </c>
      <c r="O43" s="238"/>
      <c r="P43" s="167">
        <f t="shared" si="3"/>
        <v>0</v>
      </c>
      <c r="Q43" s="167">
        <f t="shared" si="4"/>
        <v>0</v>
      </c>
    </row>
    <row r="44" spans="1:17" x14ac:dyDescent="0.25">
      <c r="A44" s="167" t="b">
        <f t="shared" si="5"/>
        <v>0</v>
      </c>
      <c r="B44" s="234"/>
      <c r="C44" s="235"/>
      <c r="D44" s="235"/>
      <c r="E44" s="235"/>
      <c r="F44" s="235"/>
      <c r="G44" s="237"/>
      <c r="H44" s="241"/>
      <c r="I44" s="237"/>
      <c r="J44" s="237"/>
      <c r="K44" s="237"/>
      <c r="L44" s="167">
        <f>IF(OR(C44&gt;A_Stammdaten!$B$12,NOT(ISNUMBER(C44))),0,SUM($I44:J44)-$K44)</f>
        <v>0</v>
      </c>
      <c r="M44" s="237"/>
      <c r="N44" s="167">
        <f t="shared" si="2"/>
        <v>0</v>
      </c>
      <c r="O44" s="238"/>
      <c r="P44" s="167">
        <f t="shared" si="3"/>
        <v>0</v>
      </c>
      <c r="Q44" s="167">
        <f t="shared" si="4"/>
        <v>0</v>
      </c>
    </row>
    <row r="45" spans="1:17" x14ac:dyDescent="0.25">
      <c r="A45" s="167" t="b">
        <f t="shared" si="5"/>
        <v>0</v>
      </c>
      <c r="B45" s="234"/>
      <c r="C45" s="235"/>
      <c r="D45" s="235"/>
      <c r="E45" s="235"/>
      <c r="F45" s="235"/>
      <c r="G45" s="237"/>
      <c r="H45" s="241"/>
      <c r="I45" s="237"/>
      <c r="J45" s="237"/>
      <c r="K45" s="237"/>
      <c r="L45" s="167">
        <f>IF(OR(C45&gt;A_Stammdaten!$B$12,NOT(ISNUMBER(C45))),0,SUM($I45:J45)-$K45)</f>
        <v>0</v>
      </c>
      <c r="M45" s="237"/>
      <c r="N45" s="167">
        <f t="shared" si="2"/>
        <v>0</v>
      </c>
      <c r="O45" s="238"/>
      <c r="P45" s="167">
        <f t="shared" si="3"/>
        <v>0</v>
      </c>
      <c r="Q45" s="167">
        <f t="shared" si="4"/>
        <v>0</v>
      </c>
    </row>
    <row r="46" spans="1:17" x14ac:dyDescent="0.25">
      <c r="A46" s="167" t="b">
        <f t="shared" si="5"/>
        <v>0</v>
      </c>
      <c r="B46" s="234"/>
      <c r="C46" s="235"/>
      <c r="D46" s="235"/>
      <c r="E46" s="235"/>
      <c r="F46" s="235"/>
      <c r="G46" s="237"/>
      <c r="H46" s="241"/>
      <c r="I46" s="237"/>
      <c r="J46" s="237"/>
      <c r="K46" s="237"/>
      <c r="L46" s="167">
        <f>IF(OR(C46&gt;A_Stammdaten!$B$12,NOT(ISNUMBER(C46))),0,SUM($I46:J46)-$K46)</f>
        <v>0</v>
      </c>
      <c r="M46" s="237"/>
      <c r="N46" s="167">
        <f t="shared" si="2"/>
        <v>0</v>
      </c>
      <c r="O46" s="238"/>
      <c r="P46" s="167">
        <f t="shared" si="3"/>
        <v>0</v>
      </c>
      <c r="Q46" s="167">
        <f t="shared" si="4"/>
        <v>0</v>
      </c>
    </row>
    <row r="47" spans="1:17" x14ac:dyDescent="0.25">
      <c r="A47" s="167" t="b">
        <f t="shared" si="5"/>
        <v>0</v>
      </c>
      <c r="B47" s="234"/>
      <c r="C47" s="235"/>
      <c r="D47" s="235"/>
      <c r="E47" s="235"/>
      <c r="F47" s="235"/>
      <c r="G47" s="237"/>
      <c r="H47" s="241"/>
      <c r="I47" s="237"/>
      <c r="J47" s="237"/>
      <c r="K47" s="237"/>
      <c r="L47" s="167">
        <f>IF(OR(C47&gt;A_Stammdaten!$B$12,NOT(ISNUMBER(C47))),0,SUM($I47:J47)-$K47)</f>
        <v>0</v>
      </c>
      <c r="M47" s="237"/>
      <c r="N47" s="167">
        <f t="shared" si="2"/>
        <v>0</v>
      </c>
      <c r="O47" s="238"/>
      <c r="P47" s="167">
        <f t="shared" si="3"/>
        <v>0</v>
      </c>
      <c r="Q47" s="167">
        <f t="shared" si="4"/>
        <v>0</v>
      </c>
    </row>
    <row r="48" spans="1:17" x14ac:dyDescent="0.25">
      <c r="A48" s="167" t="b">
        <f t="shared" si="5"/>
        <v>0</v>
      </c>
      <c r="B48" s="234"/>
      <c r="C48" s="235"/>
      <c r="D48" s="235"/>
      <c r="E48" s="235"/>
      <c r="F48" s="235"/>
      <c r="G48" s="237"/>
      <c r="H48" s="241"/>
      <c r="I48" s="237"/>
      <c r="J48" s="237"/>
      <c r="K48" s="237"/>
      <c r="L48" s="167">
        <f>IF(OR(C48&gt;A_Stammdaten!$B$12,NOT(ISNUMBER(C48))),0,SUM($I48:J48)-$K48)</f>
        <v>0</v>
      </c>
      <c r="M48" s="237"/>
      <c r="N48" s="167">
        <f t="shared" si="2"/>
        <v>0</v>
      </c>
      <c r="O48" s="238"/>
      <c r="P48" s="167">
        <f t="shared" si="3"/>
        <v>0</v>
      </c>
      <c r="Q48" s="167">
        <f t="shared" si="4"/>
        <v>0</v>
      </c>
    </row>
    <row r="49" spans="1:17" x14ac:dyDescent="0.25">
      <c r="A49" s="167" t="b">
        <f t="shared" si="5"/>
        <v>0</v>
      </c>
      <c r="B49" s="234"/>
      <c r="C49" s="235"/>
      <c r="D49" s="235"/>
      <c r="E49" s="235"/>
      <c r="F49" s="235"/>
      <c r="G49" s="237"/>
      <c r="H49" s="241"/>
      <c r="I49" s="237"/>
      <c r="J49" s="237"/>
      <c r="K49" s="237"/>
      <c r="L49" s="167">
        <f>IF(OR(C49&gt;A_Stammdaten!$B$12,NOT(ISNUMBER(C49))),0,SUM($I49:J49)-$K49)</f>
        <v>0</v>
      </c>
      <c r="M49" s="237"/>
      <c r="N49" s="167">
        <f t="shared" si="2"/>
        <v>0</v>
      </c>
      <c r="O49" s="238"/>
      <c r="P49" s="167">
        <f t="shared" si="3"/>
        <v>0</v>
      </c>
      <c r="Q49" s="167">
        <f t="shared" si="4"/>
        <v>0</v>
      </c>
    </row>
    <row r="50" spans="1:17" x14ac:dyDescent="0.25">
      <c r="A50" s="167" t="b">
        <f t="shared" si="5"/>
        <v>0</v>
      </c>
      <c r="B50" s="234"/>
      <c r="C50" s="235"/>
      <c r="D50" s="235"/>
      <c r="E50" s="235"/>
      <c r="F50" s="235"/>
      <c r="G50" s="237"/>
      <c r="H50" s="241"/>
      <c r="I50" s="237"/>
      <c r="J50" s="237"/>
      <c r="K50" s="237"/>
      <c r="L50" s="167">
        <f>IF(OR(C50&gt;A_Stammdaten!$B$12,NOT(ISNUMBER(C50))),0,SUM($I50:J50)-$K50)</f>
        <v>0</v>
      </c>
      <c r="M50" s="237"/>
      <c r="N50" s="167">
        <f t="shared" si="2"/>
        <v>0</v>
      </c>
      <c r="O50" s="238"/>
      <c r="P50" s="167">
        <f t="shared" si="3"/>
        <v>0</v>
      </c>
      <c r="Q50" s="167">
        <f t="shared" si="4"/>
        <v>0</v>
      </c>
    </row>
    <row r="51" spans="1:17" x14ac:dyDescent="0.25">
      <c r="A51" s="167" t="b">
        <f t="shared" si="5"/>
        <v>0</v>
      </c>
      <c r="B51" s="234"/>
      <c r="C51" s="235"/>
      <c r="D51" s="235"/>
      <c r="E51" s="235"/>
      <c r="F51" s="235"/>
      <c r="G51" s="237"/>
      <c r="H51" s="241"/>
      <c r="I51" s="237"/>
      <c r="J51" s="237"/>
      <c r="K51" s="237"/>
      <c r="L51" s="167">
        <f>IF(OR(C51&gt;A_Stammdaten!$B$12,NOT(ISNUMBER(C51))),0,SUM($I51:J51)-$K51)</f>
        <v>0</v>
      </c>
      <c r="M51" s="237"/>
      <c r="N51" s="167">
        <f t="shared" si="2"/>
        <v>0</v>
      </c>
      <c r="O51" s="238"/>
      <c r="P51" s="167">
        <f t="shared" si="3"/>
        <v>0</v>
      </c>
      <c r="Q51" s="167">
        <f t="shared" si="4"/>
        <v>0</v>
      </c>
    </row>
    <row r="52" spans="1:17" x14ac:dyDescent="0.25">
      <c r="A52" s="167" t="b">
        <f t="shared" si="5"/>
        <v>0</v>
      </c>
      <c r="B52" s="234"/>
      <c r="C52" s="235"/>
      <c r="D52" s="235"/>
      <c r="E52" s="235"/>
      <c r="F52" s="235"/>
      <c r="G52" s="237"/>
      <c r="H52" s="241"/>
      <c r="I52" s="237"/>
      <c r="J52" s="237"/>
      <c r="K52" s="237"/>
      <c r="L52" s="167">
        <f>IF(OR(C52&gt;A_Stammdaten!$B$12,NOT(ISNUMBER(C52))),0,SUM($I52:J52)-$K52)</f>
        <v>0</v>
      </c>
      <c r="M52" s="237"/>
      <c r="N52" s="167">
        <f t="shared" si="2"/>
        <v>0</v>
      </c>
      <c r="O52" s="238"/>
      <c r="P52" s="167">
        <f t="shared" si="3"/>
        <v>0</v>
      </c>
      <c r="Q52" s="167">
        <f t="shared" si="4"/>
        <v>0</v>
      </c>
    </row>
    <row r="53" spans="1:17" x14ac:dyDescent="0.25">
      <c r="A53" s="167" t="b">
        <f t="shared" si="5"/>
        <v>0</v>
      </c>
      <c r="B53" s="234"/>
      <c r="C53" s="235"/>
      <c r="D53" s="235"/>
      <c r="E53" s="235"/>
      <c r="F53" s="235"/>
      <c r="G53" s="237"/>
      <c r="H53" s="241"/>
      <c r="I53" s="237"/>
      <c r="J53" s="237"/>
      <c r="K53" s="237"/>
      <c r="L53" s="167">
        <f>IF(OR(C53&gt;A_Stammdaten!$B$12,NOT(ISNUMBER(C53))),0,SUM($I53:J53)-$K53)</f>
        <v>0</v>
      </c>
      <c r="M53" s="237"/>
      <c r="N53" s="167">
        <f t="shared" si="2"/>
        <v>0</v>
      </c>
      <c r="O53" s="238"/>
      <c r="P53" s="167">
        <f t="shared" si="3"/>
        <v>0</v>
      </c>
      <c r="Q53" s="167">
        <f t="shared" si="4"/>
        <v>0</v>
      </c>
    </row>
    <row r="54" spans="1:17" x14ac:dyDescent="0.25">
      <c r="A54" s="167" t="b">
        <f t="shared" si="5"/>
        <v>0</v>
      </c>
      <c r="B54" s="234"/>
      <c r="C54" s="235"/>
      <c r="D54" s="235"/>
      <c r="E54" s="235"/>
      <c r="F54" s="235"/>
      <c r="G54" s="237"/>
      <c r="H54" s="241"/>
      <c r="I54" s="237"/>
      <c r="J54" s="237"/>
      <c r="K54" s="237"/>
      <c r="L54" s="167">
        <f>IF(OR(C54&gt;A_Stammdaten!$B$12,NOT(ISNUMBER(C54))),0,SUM($I54:J54)-$K54)</f>
        <v>0</v>
      </c>
      <c r="M54" s="237"/>
      <c r="N54" s="167">
        <f t="shared" si="2"/>
        <v>0</v>
      </c>
      <c r="O54" s="238"/>
      <c r="P54" s="167">
        <f t="shared" si="3"/>
        <v>0</v>
      </c>
      <c r="Q54" s="167">
        <f t="shared" si="4"/>
        <v>0</v>
      </c>
    </row>
    <row r="55" spans="1:17" x14ac:dyDescent="0.25">
      <c r="A55" s="167" t="b">
        <f t="shared" si="5"/>
        <v>0</v>
      </c>
      <c r="B55" s="234"/>
      <c r="C55" s="235"/>
      <c r="D55" s="235"/>
      <c r="E55" s="235"/>
      <c r="F55" s="235"/>
      <c r="G55" s="237"/>
      <c r="H55" s="241"/>
      <c r="I55" s="237"/>
      <c r="J55" s="237"/>
      <c r="K55" s="237"/>
      <c r="L55" s="167">
        <f>IF(OR(C55&gt;A_Stammdaten!$B$12,NOT(ISNUMBER(C55))),0,SUM($I55:J55)-$K55)</f>
        <v>0</v>
      </c>
      <c r="M55" s="237"/>
      <c r="N55" s="167">
        <f t="shared" si="2"/>
        <v>0</v>
      </c>
      <c r="O55" s="238"/>
      <c r="P55" s="167">
        <f t="shared" si="3"/>
        <v>0</v>
      </c>
      <c r="Q55" s="167">
        <f t="shared" si="4"/>
        <v>0</v>
      </c>
    </row>
    <row r="56" spans="1:17" x14ac:dyDescent="0.25">
      <c r="A56" s="167" t="b">
        <f t="shared" si="5"/>
        <v>0</v>
      </c>
      <c r="B56" s="234"/>
      <c r="C56" s="235"/>
      <c r="D56" s="235"/>
      <c r="E56" s="235"/>
      <c r="F56" s="235"/>
      <c r="G56" s="237"/>
      <c r="H56" s="241"/>
      <c r="I56" s="237"/>
      <c r="J56" s="237"/>
      <c r="K56" s="237"/>
      <c r="L56" s="167">
        <f>IF(OR(C56&gt;A_Stammdaten!$B$12,NOT(ISNUMBER(C56))),0,SUM($I56:J56)-$K56)</f>
        <v>0</v>
      </c>
      <c r="M56" s="237"/>
      <c r="N56" s="167">
        <f t="shared" si="2"/>
        <v>0</v>
      </c>
      <c r="O56" s="238"/>
      <c r="P56" s="167">
        <f t="shared" si="3"/>
        <v>0</v>
      </c>
      <c r="Q56" s="167">
        <f t="shared" si="4"/>
        <v>0</v>
      </c>
    </row>
    <row r="57" spans="1:17" x14ac:dyDescent="0.25">
      <c r="A57" s="167" t="b">
        <f t="shared" si="5"/>
        <v>0</v>
      </c>
      <c r="B57" s="234"/>
      <c r="C57" s="235"/>
      <c r="D57" s="235"/>
      <c r="E57" s="235"/>
      <c r="F57" s="235"/>
      <c r="G57" s="237"/>
      <c r="H57" s="241"/>
      <c r="I57" s="237"/>
      <c r="J57" s="237"/>
      <c r="K57" s="237"/>
      <c r="L57" s="167">
        <f>IF(OR(C57&gt;A_Stammdaten!$B$12,NOT(ISNUMBER(C57))),0,SUM($I57:J57)-$K57)</f>
        <v>0</v>
      </c>
      <c r="M57" s="237"/>
      <c r="N57" s="167">
        <f t="shared" si="2"/>
        <v>0</v>
      </c>
      <c r="O57" s="238"/>
      <c r="P57" s="167">
        <f t="shared" si="3"/>
        <v>0</v>
      </c>
      <c r="Q57" s="167">
        <f t="shared" si="4"/>
        <v>0</v>
      </c>
    </row>
    <row r="58" spans="1:17" x14ac:dyDescent="0.25">
      <c r="A58" s="167" t="b">
        <f t="shared" si="5"/>
        <v>0</v>
      </c>
      <c r="B58" s="234"/>
      <c r="C58" s="235"/>
      <c r="D58" s="235"/>
      <c r="E58" s="235"/>
      <c r="F58" s="235"/>
      <c r="G58" s="237"/>
      <c r="H58" s="241"/>
      <c r="I58" s="237"/>
      <c r="J58" s="237"/>
      <c r="K58" s="237"/>
      <c r="L58" s="167">
        <f>IF(OR(C58&gt;A_Stammdaten!$B$12,NOT(ISNUMBER(C58))),0,SUM($I58:J58)-$K58)</f>
        <v>0</v>
      </c>
      <c r="M58" s="237"/>
      <c r="N58" s="167">
        <f t="shared" si="2"/>
        <v>0</v>
      </c>
      <c r="O58" s="238"/>
      <c r="P58" s="167">
        <f t="shared" si="3"/>
        <v>0</v>
      </c>
      <c r="Q58" s="167">
        <f t="shared" si="4"/>
        <v>0</v>
      </c>
    </row>
    <row r="59" spans="1:17" x14ac:dyDescent="0.25">
      <c r="A59" s="167" t="b">
        <f t="shared" si="5"/>
        <v>0</v>
      </c>
      <c r="B59" s="234"/>
      <c r="C59" s="235"/>
      <c r="D59" s="235"/>
      <c r="E59" s="235"/>
      <c r="F59" s="235"/>
      <c r="G59" s="237"/>
      <c r="H59" s="241"/>
      <c r="I59" s="237"/>
      <c r="J59" s="237"/>
      <c r="K59" s="237"/>
      <c r="L59" s="167">
        <f>IF(OR(C59&gt;A_Stammdaten!$B$12,NOT(ISNUMBER(C59))),0,SUM($I59:J59)-$K59)</f>
        <v>0</v>
      </c>
      <c r="M59" s="237"/>
      <c r="N59" s="167">
        <f t="shared" si="2"/>
        <v>0</v>
      </c>
      <c r="O59" s="238"/>
      <c r="P59" s="167">
        <f t="shared" si="3"/>
        <v>0</v>
      </c>
      <c r="Q59" s="167">
        <f t="shared" si="4"/>
        <v>0</v>
      </c>
    </row>
    <row r="60" spans="1:17" x14ac:dyDescent="0.25">
      <c r="A60" s="167" t="b">
        <f t="shared" si="5"/>
        <v>0</v>
      </c>
      <c r="B60" s="234"/>
      <c r="C60" s="235"/>
      <c r="D60" s="235"/>
      <c r="E60" s="235"/>
      <c r="F60" s="235"/>
      <c r="G60" s="237"/>
      <c r="H60" s="241"/>
      <c r="I60" s="237"/>
      <c r="J60" s="237"/>
      <c r="K60" s="237"/>
      <c r="L60" s="167">
        <f>IF(OR(C60&gt;A_Stammdaten!$B$12,NOT(ISNUMBER(C60))),0,SUM($I60:J60)-$K60)</f>
        <v>0</v>
      </c>
      <c r="M60" s="237"/>
      <c r="N60" s="167">
        <f t="shared" si="2"/>
        <v>0</v>
      </c>
      <c r="O60" s="238"/>
      <c r="P60" s="167">
        <f t="shared" si="3"/>
        <v>0</v>
      </c>
      <c r="Q60" s="167">
        <f t="shared" si="4"/>
        <v>0</v>
      </c>
    </row>
    <row r="61" spans="1:17" x14ac:dyDescent="0.25">
      <c r="A61" s="167" t="b">
        <f t="shared" si="5"/>
        <v>0</v>
      </c>
      <c r="B61" s="234"/>
      <c r="C61" s="235"/>
      <c r="D61" s="235"/>
      <c r="E61" s="235"/>
      <c r="F61" s="235"/>
      <c r="G61" s="237"/>
      <c r="H61" s="241"/>
      <c r="I61" s="237"/>
      <c r="J61" s="237"/>
      <c r="K61" s="237"/>
      <c r="L61" s="167">
        <f>IF(OR(C61&gt;A_Stammdaten!$B$12,NOT(ISNUMBER(C61))),0,SUM($I61:J61)-$K61)</f>
        <v>0</v>
      </c>
      <c r="M61" s="237"/>
      <c r="N61" s="167">
        <f t="shared" si="2"/>
        <v>0</v>
      </c>
      <c r="O61" s="238"/>
      <c r="P61" s="167">
        <f t="shared" si="3"/>
        <v>0</v>
      </c>
      <c r="Q61" s="167">
        <f t="shared" si="4"/>
        <v>0</v>
      </c>
    </row>
    <row r="62" spans="1:17" x14ac:dyDescent="0.25">
      <c r="A62" s="167" t="b">
        <f t="shared" si="5"/>
        <v>0</v>
      </c>
      <c r="B62" s="234"/>
      <c r="C62" s="235"/>
      <c r="D62" s="235"/>
      <c r="E62" s="235"/>
      <c r="F62" s="235"/>
      <c r="G62" s="237"/>
      <c r="H62" s="241"/>
      <c r="I62" s="237"/>
      <c r="J62" s="237"/>
      <c r="K62" s="237"/>
      <c r="L62" s="167">
        <f>IF(OR(C62&gt;A_Stammdaten!$B$12,NOT(ISNUMBER(C62))),0,SUM($I62:J62)-$K62)</f>
        <v>0</v>
      </c>
      <c r="M62" s="237"/>
      <c r="N62" s="167">
        <f t="shared" si="2"/>
        <v>0</v>
      </c>
      <c r="O62" s="238"/>
      <c r="P62" s="167">
        <f t="shared" si="3"/>
        <v>0</v>
      </c>
      <c r="Q62" s="167">
        <f t="shared" si="4"/>
        <v>0</v>
      </c>
    </row>
    <row r="63" spans="1:17" x14ac:dyDescent="0.25">
      <c r="A63" s="167" t="b">
        <f t="shared" si="5"/>
        <v>0</v>
      </c>
      <c r="B63" s="234"/>
      <c r="C63" s="235"/>
      <c r="D63" s="235"/>
      <c r="E63" s="235"/>
      <c r="F63" s="235"/>
      <c r="G63" s="237"/>
      <c r="H63" s="241"/>
      <c r="I63" s="237"/>
      <c r="J63" s="237"/>
      <c r="K63" s="237"/>
      <c r="L63" s="167">
        <f>IF(OR(C63&gt;A_Stammdaten!$B$12,NOT(ISNUMBER(C63))),0,SUM($I63:J63)-$K63)</f>
        <v>0</v>
      </c>
      <c r="M63" s="237"/>
      <c r="N63" s="167">
        <f t="shared" si="2"/>
        <v>0</v>
      </c>
      <c r="O63" s="238"/>
      <c r="P63" s="167">
        <f t="shared" si="3"/>
        <v>0</v>
      </c>
      <c r="Q63" s="167">
        <f t="shared" si="4"/>
        <v>0</v>
      </c>
    </row>
    <row r="64" spans="1:17" x14ac:dyDescent="0.25">
      <c r="A64" s="167" t="b">
        <f t="shared" si="5"/>
        <v>0</v>
      </c>
      <c r="B64" s="234"/>
      <c r="C64" s="235"/>
      <c r="D64" s="235"/>
      <c r="E64" s="235"/>
      <c r="F64" s="235"/>
      <c r="G64" s="237"/>
      <c r="H64" s="241"/>
      <c r="I64" s="237"/>
      <c r="J64" s="237"/>
      <c r="K64" s="237"/>
      <c r="L64" s="167">
        <f>IF(OR(C64&gt;A_Stammdaten!$B$12,NOT(ISNUMBER(C64))),0,SUM($I64:J64)-$K64)</f>
        <v>0</v>
      </c>
      <c r="M64" s="237"/>
      <c r="N64" s="167">
        <f t="shared" si="2"/>
        <v>0</v>
      </c>
      <c r="O64" s="238"/>
      <c r="P64" s="167">
        <f t="shared" si="3"/>
        <v>0</v>
      </c>
      <c r="Q64" s="167">
        <f t="shared" si="4"/>
        <v>0</v>
      </c>
    </row>
    <row r="65" spans="1:17" x14ac:dyDescent="0.25">
      <c r="A65" s="167" t="b">
        <f t="shared" si="5"/>
        <v>0</v>
      </c>
      <c r="B65" s="234"/>
      <c r="C65" s="235"/>
      <c r="D65" s="235"/>
      <c r="E65" s="235"/>
      <c r="F65" s="235"/>
      <c r="G65" s="237"/>
      <c r="H65" s="241"/>
      <c r="I65" s="237"/>
      <c r="J65" s="237"/>
      <c r="K65" s="237"/>
      <c r="L65" s="167">
        <f>IF(OR(C65&gt;A_Stammdaten!$B$12,NOT(ISNUMBER(C65))),0,SUM($I65:J65)-$K65)</f>
        <v>0</v>
      </c>
      <c r="M65" s="237"/>
      <c r="N65" s="167">
        <f t="shared" si="2"/>
        <v>0</v>
      </c>
      <c r="O65" s="238"/>
      <c r="P65" s="167">
        <f t="shared" si="3"/>
        <v>0</v>
      </c>
      <c r="Q65" s="167">
        <f t="shared" si="4"/>
        <v>0</v>
      </c>
    </row>
    <row r="66" spans="1:17" x14ac:dyDescent="0.25">
      <c r="A66" s="167" t="b">
        <f t="shared" si="5"/>
        <v>0</v>
      </c>
      <c r="B66" s="234"/>
      <c r="C66" s="235"/>
      <c r="D66" s="235"/>
      <c r="E66" s="235"/>
      <c r="F66" s="235"/>
      <c r="G66" s="237"/>
      <c r="H66" s="241"/>
      <c r="I66" s="237"/>
      <c r="J66" s="237"/>
      <c r="K66" s="237"/>
      <c r="L66" s="167">
        <f>IF(OR(C66&gt;A_Stammdaten!$B$12,NOT(ISNUMBER(C66))),0,SUM($I66:J66)-$K66)</f>
        <v>0</v>
      </c>
      <c r="M66" s="237"/>
      <c r="N66" s="167">
        <f t="shared" si="2"/>
        <v>0</v>
      </c>
      <c r="O66" s="238"/>
      <c r="P66" s="167">
        <f t="shared" si="3"/>
        <v>0</v>
      </c>
      <c r="Q66" s="167">
        <f t="shared" si="4"/>
        <v>0</v>
      </c>
    </row>
    <row r="67" spans="1:17" x14ac:dyDescent="0.25">
      <c r="A67" s="167" t="b">
        <f t="shared" si="5"/>
        <v>0</v>
      </c>
      <c r="B67" s="234"/>
      <c r="C67" s="235"/>
      <c r="D67" s="235"/>
      <c r="E67" s="235"/>
      <c r="F67" s="235"/>
      <c r="G67" s="237"/>
      <c r="H67" s="241"/>
      <c r="I67" s="237"/>
      <c r="J67" s="237"/>
      <c r="K67" s="237"/>
      <c r="L67" s="167">
        <f>IF(OR(C67&gt;A_Stammdaten!$B$12,NOT(ISNUMBER(C67))),0,SUM($I67:J67)-$K67)</f>
        <v>0</v>
      </c>
      <c r="M67" s="237"/>
      <c r="N67" s="167">
        <f t="shared" si="2"/>
        <v>0</v>
      </c>
      <c r="O67" s="238"/>
      <c r="P67" s="167">
        <f t="shared" si="3"/>
        <v>0</v>
      </c>
      <c r="Q67" s="167">
        <f t="shared" si="4"/>
        <v>0</v>
      </c>
    </row>
    <row r="68" spans="1:17" x14ac:dyDescent="0.25">
      <c r="A68" s="167" t="b">
        <f t="shared" si="5"/>
        <v>0</v>
      </c>
      <c r="B68" s="234"/>
      <c r="C68" s="235"/>
      <c r="D68" s="235"/>
      <c r="E68" s="235"/>
      <c r="F68" s="235"/>
      <c r="G68" s="237"/>
      <c r="H68" s="241"/>
      <c r="I68" s="237"/>
      <c r="J68" s="237"/>
      <c r="K68" s="237"/>
      <c r="L68" s="167">
        <f>IF(OR(C68&gt;A_Stammdaten!$B$12,NOT(ISNUMBER(C68))),0,SUM($I68:J68)-$K68)</f>
        <v>0</v>
      </c>
      <c r="M68" s="237"/>
      <c r="N68" s="167">
        <f t="shared" si="2"/>
        <v>0</v>
      </c>
      <c r="O68" s="238"/>
      <c r="P68" s="167">
        <f t="shared" si="3"/>
        <v>0</v>
      </c>
      <c r="Q68" s="167">
        <f t="shared" si="4"/>
        <v>0</v>
      </c>
    </row>
    <row r="69" spans="1:17" x14ac:dyDescent="0.25">
      <c r="A69" s="167" t="b">
        <f t="shared" si="5"/>
        <v>0</v>
      </c>
      <c r="B69" s="234"/>
      <c r="C69" s="235"/>
      <c r="D69" s="235"/>
      <c r="E69" s="235"/>
      <c r="F69" s="235"/>
      <c r="G69" s="237"/>
      <c r="H69" s="241"/>
      <c r="I69" s="237"/>
      <c r="J69" s="237"/>
      <c r="K69" s="237"/>
      <c r="L69" s="167">
        <f>IF(OR(C69&gt;A_Stammdaten!$B$12,NOT(ISNUMBER(C69))),0,SUM($I69:J69)-$K69)</f>
        <v>0</v>
      </c>
      <c r="M69" s="237"/>
      <c r="N69" s="167">
        <f t="shared" si="2"/>
        <v>0</v>
      </c>
      <c r="O69" s="238"/>
      <c r="P69" s="167">
        <f t="shared" si="3"/>
        <v>0</v>
      </c>
      <c r="Q69" s="167">
        <f t="shared" si="4"/>
        <v>0</v>
      </c>
    </row>
    <row r="70" spans="1:17" x14ac:dyDescent="0.25">
      <c r="A70" s="167" t="b">
        <f t="shared" si="5"/>
        <v>0</v>
      </c>
      <c r="B70" s="234"/>
      <c r="C70" s="235"/>
      <c r="D70" s="235"/>
      <c r="E70" s="235"/>
      <c r="F70" s="235"/>
      <c r="G70" s="237"/>
      <c r="H70" s="241"/>
      <c r="I70" s="237"/>
      <c r="J70" s="237"/>
      <c r="K70" s="237"/>
      <c r="L70" s="167">
        <f>IF(OR(C70&gt;A_Stammdaten!$B$12,NOT(ISNUMBER(C70))),0,SUM($I70:J70)-$K70)</f>
        <v>0</v>
      </c>
      <c r="M70" s="237"/>
      <c r="N70" s="167">
        <f t="shared" ref="N70:N133" si="6">IF( H70="Nein",M70+L70,L70)</f>
        <v>0</v>
      </c>
      <c r="O70" s="238"/>
      <c r="P70" s="167">
        <f t="shared" ref="P70:P133" si="7">IF(OR(H70="nein",H70="ja"),IF(H70="ja",0,IF(AND(O70&lt;&gt;0,H70="nein"),L70+M70-Q70,"Restauflösungsdauer fehlt!")),0)</f>
        <v>0</v>
      </c>
      <c r="Q70" s="167">
        <f t="shared" ref="Q70:Q133" si="8">IF(O70=0,L70+M70,(L70+M70)/O70*(O70-1))</f>
        <v>0</v>
      </c>
    </row>
    <row r="71" spans="1:17" x14ac:dyDescent="0.25">
      <c r="A71" s="167" t="b">
        <f t="shared" si="5"/>
        <v>0</v>
      </c>
      <c r="B71" s="234"/>
      <c r="C71" s="235"/>
      <c r="D71" s="235"/>
      <c r="E71" s="235"/>
      <c r="F71" s="235"/>
      <c r="G71" s="237"/>
      <c r="H71" s="241"/>
      <c r="I71" s="237"/>
      <c r="J71" s="237"/>
      <c r="K71" s="237"/>
      <c r="L71" s="167">
        <f>IF(OR(C71&gt;A_Stammdaten!$B$12,NOT(ISNUMBER(C71))),0,SUM($I71:J71)-$K71)</f>
        <v>0</v>
      </c>
      <c r="M71" s="237"/>
      <c r="N71" s="167">
        <f t="shared" si="6"/>
        <v>0</v>
      </c>
      <c r="O71" s="238"/>
      <c r="P71" s="167">
        <f t="shared" si="7"/>
        <v>0</v>
      </c>
      <c r="Q71" s="167">
        <f t="shared" si="8"/>
        <v>0</v>
      </c>
    </row>
    <row r="72" spans="1:17" x14ac:dyDescent="0.25">
      <c r="A72" s="167" t="b">
        <f t="shared" si="5"/>
        <v>0</v>
      </c>
      <c r="B72" s="234"/>
      <c r="C72" s="235"/>
      <c r="D72" s="235"/>
      <c r="E72" s="235"/>
      <c r="F72" s="235"/>
      <c r="G72" s="237"/>
      <c r="H72" s="241"/>
      <c r="I72" s="237"/>
      <c r="J72" s="237"/>
      <c r="K72" s="237"/>
      <c r="L72" s="167">
        <f>IF(OR(C72&gt;A_Stammdaten!$B$12,NOT(ISNUMBER(C72))),0,SUM($I72:J72)-$K72)</f>
        <v>0</v>
      </c>
      <c r="M72" s="237"/>
      <c r="N72" s="167">
        <f t="shared" si="6"/>
        <v>0</v>
      </c>
      <c r="O72" s="238"/>
      <c r="P72" s="167">
        <f t="shared" si="7"/>
        <v>0</v>
      </c>
      <c r="Q72" s="167">
        <f t="shared" si="8"/>
        <v>0</v>
      </c>
    </row>
    <row r="73" spans="1:17" x14ac:dyDescent="0.25">
      <c r="A73" s="167" t="b">
        <f t="shared" si="5"/>
        <v>0</v>
      </c>
      <c r="B73" s="234"/>
      <c r="C73" s="235"/>
      <c r="D73" s="235"/>
      <c r="E73" s="235"/>
      <c r="F73" s="235"/>
      <c r="G73" s="237"/>
      <c r="H73" s="241"/>
      <c r="I73" s="237"/>
      <c r="J73" s="237"/>
      <c r="K73" s="237"/>
      <c r="L73" s="167">
        <f>IF(OR(C73&gt;A_Stammdaten!$B$12,NOT(ISNUMBER(C73))),0,SUM($I73:J73)-$K73)</f>
        <v>0</v>
      </c>
      <c r="M73" s="237"/>
      <c r="N73" s="167">
        <f t="shared" si="6"/>
        <v>0</v>
      </c>
      <c r="O73" s="238"/>
      <c r="P73" s="167">
        <f t="shared" si="7"/>
        <v>0</v>
      </c>
      <c r="Q73" s="167">
        <f t="shared" si="8"/>
        <v>0</v>
      </c>
    </row>
    <row r="74" spans="1:17" x14ac:dyDescent="0.25">
      <c r="A74" s="167" t="b">
        <f t="shared" ref="A74:A137" si="9">IF(AND(B74&lt;&gt;0,C74&lt;&gt;0),IF(D74&lt;&gt;0,CONCATENATE(B74,"-",C74,"-",D74),CONCATENATE(B74,"-",C74)))</f>
        <v>0</v>
      </c>
      <c r="B74" s="234"/>
      <c r="C74" s="235"/>
      <c r="D74" s="235"/>
      <c r="E74" s="235"/>
      <c r="F74" s="235"/>
      <c r="G74" s="237"/>
      <c r="H74" s="241"/>
      <c r="I74" s="237"/>
      <c r="J74" s="237"/>
      <c r="K74" s="237"/>
      <c r="L74" s="167">
        <f>IF(OR(C74&gt;A_Stammdaten!$B$12,NOT(ISNUMBER(C74))),0,SUM($I74:J74)-$K74)</f>
        <v>0</v>
      </c>
      <c r="M74" s="237"/>
      <c r="N74" s="167">
        <f t="shared" si="6"/>
        <v>0</v>
      </c>
      <c r="O74" s="238"/>
      <c r="P74" s="167">
        <f t="shared" si="7"/>
        <v>0</v>
      </c>
      <c r="Q74" s="167">
        <f t="shared" si="8"/>
        <v>0</v>
      </c>
    </row>
    <row r="75" spans="1:17" x14ac:dyDescent="0.25">
      <c r="A75" s="167" t="b">
        <f t="shared" si="9"/>
        <v>0</v>
      </c>
      <c r="B75" s="234"/>
      <c r="C75" s="235"/>
      <c r="D75" s="235"/>
      <c r="E75" s="235"/>
      <c r="F75" s="235"/>
      <c r="G75" s="237"/>
      <c r="H75" s="241"/>
      <c r="I75" s="237"/>
      <c r="J75" s="237"/>
      <c r="K75" s="237"/>
      <c r="L75" s="167">
        <f>IF(OR(C75&gt;A_Stammdaten!$B$12,NOT(ISNUMBER(C75))),0,SUM($I75:J75)-$K75)</f>
        <v>0</v>
      </c>
      <c r="M75" s="237"/>
      <c r="N75" s="167">
        <f t="shared" si="6"/>
        <v>0</v>
      </c>
      <c r="O75" s="238"/>
      <c r="P75" s="167">
        <f t="shared" si="7"/>
        <v>0</v>
      </c>
      <c r="Q75" s="167">
        <f t="shared" si="8"/>
        <v>0</v>
      </c>
    </row>
    <row r="76" spans="1:17" x14ac:dyDescent="0.25">
      <c r="A76" s="167" t="b">
        <f t="shared" si="9"/>
        <v>0</v>
      </c>
      <c r="B76" s="234"/>
      <c r="C76" s="235"/>
      <c r="D76" s="235"/>
      <c r="E76" s="235"/>
      <c r="F76" s="235"/>
      <c r="G76" s="237"/>
      <c r="H76" s="241"/>
      <c r="I76" s="237"/>
      <c r="J76" s="237"/>
      <c r="K76" s="237"/>
      <c r="L76" s="167">
        <f>IF(OR(C76&gt;A_Stammdaten!$B$12,NOT(ISNUMBER(C76))),0,SUM($I76:J76)-$K76)</f>
        <v>0</v>
      </c>
      <c r="M76" s="237"/>
      <c r="N76" s="167">
        <f t="shared" si="6"/>
        <v>0</v>
      </c>
      <c r="O76" s="238"/>
      <c r="P76" s="167">
        <f t="shared" si="7"/>
        <v>0</v>
      </c>
      <c r="Q76" s="167">
        <f t="shared" si="8"/>
        <v>0</v>
      </c>
    </row>
    <row r="77" spans="1:17" x14ac:dyDescent="0.25">
      <c r="A77" s="167" t="b">
        <f t="shared" si="9"/>
        <v>0</v>
      </c>
      <c r="B77" s="234"/>
      <c r="C77" s="235"/>
      <c r="D77" s="235"/>
      <c r="E77" s="235"/>
      <c r="F77" s="235"/>
      <c r="G77" s="237"/>
      <c r="H77" s="241"/>
      <c r="I77" s="237"/>
      <c r="J77" s="237"/>
      <c r="K77" s="237"/>
      <c r="L77" s="167">
        <f>IF(OR(C77&gt;A_Stammdaten!$B$12,NOT(ISNUMBER(C77))),0,SUM($I77:J77)-$K77)</f>
        <v>0</v>
      </c>
      <c r="M77" s="237"/>
      <c r="N77" s="167">
        <f t="shared" si="6"/>
        <v>0</v>
      </c>
      <c r="O77" s="238"/>
      <c r="P77" s="167">
        <f t="shared" si="7"/>
        <v>0</v>
      </c>
      <c r="Q77" s="167">
        <f t="shared" si="8"/>
        <v>0</v>
      </c>
    </row>
    <row r="78" spans="1:17" x14ac:dyDescent="0.25">
      <c r="A78" s="167" t="b">
        <f t="shared" si="9"/>
        <v>0</v>
      </c>
      <c r="B78" s="234"/>
      <c r="C78" s="235"/>
      <c r="D78" s="235"/>
      <c r="E78" s="235"/>
      <c r="F78" s="235"/>
      <c r="G78" s="237"/>
      <c r="H78" s="241"/>
      <c r="I78" s="237"/>
      <c r="J78" s="237"/>
      <c r="K78" s="237"/>
      <c r="L78" s="167">
        <f>IF(OR(C78&gt;A_Stammdaten!$B$12,NOT(ISNUMBER(C78))),0,SUM($I78:J78)-$K78)</f>
        <v>0</v>
      </c>
      <c r="M78" s="237"/>
      <c r="N78" s="167">
        <f t="shared" si="6"/>
        <v>0</v>
      </c>
      <c r="O78" s="238"/>
      <c r="P78" s="167">
        <f t="shared" si="7"/>
        <v>0</v>
      </c>
      <c r="Q78" s="167">
        <f t="shared" si="8"/>
        <v>0</v>
      </c>
    </row>
    <row r="79" spans="1:17" x14ac:dyDescent="0.25">
      <c r="A79" s="167" t="b">
        <f t="shared" si="9"/>
        <v>0</v>
      </c>
      <c r="B79" s="234"/>
      <c r="C79" s="235"/>
      <c r="D79" s="235"/>
      <c r="E79" s="235"/>
      <c r="F79" s="235"/>
      <c r="G79" s="237"/>
      <c r="H79" s="241"/>
      <c r="I79" s="237"/>
      <c r="J79" s="237"/>
      <c r="K79" s="237"/>
      <c r="L79" s="167">
        <f>IF(OR(C79&gt;A_Stammdaten!$B$12,NOT(ISNUMBER(C79))),0,SUM($I79:J79)-$K79)</f>
        <v>0</v>
      </c>
      <c r="M79" s="237"/>
      <c r="N79" s="167">
        <f t="shared" si="6"/>
        <v>0</v>
      </c>
      <c r="O79" s="238"/>
      <c r="P79" s="167">
        <f t="shared" si="7"/>
        <v>0</v>
      </c>
      <c r="Q79" s="167">
        <f t="shared" si="8"/>
        <v>0</v>
      </c>
    </row>
    <row r="80" spans="1:17" x14ac:dyDescent="0.25">
      <c r="A80" s="167" t="b">
        <f t="shared" si="9"/>
        <v>0</v>
      </c>
      <c r="B80" s="234"/>
      <c r="C80" s="235"/>
      <c r="D80" s="235"/>
      <c r="E80" s="235"/>
      <c r="F80" s="235"/>
      <c r="G80" s="237"/>
      <c r="H80" s="241"/>
      <c r="I80" s="237"/>
      <c r="J80" s="237"/>
      <c r="K80" s="237"/>
      <c r="L80" s="167">
        <f>IF(OR(C80&gt;A_Stammdaten!$B$12,NOT(ISNUMBER(C80))),0,SUM($I80:J80)-$K80)</f>
        <v>0</v>
      </c>
      <c r="M80" s="237"/>
      <c r="N80" s="167">
        <f t="shared" si="6"/>
        <v>0</v>
      </c>
      <c r="O80" s="238"/>
      <c r="P80" s="167">
        <f t="shared" si="7"/>
        <v>0</v>
      </c>
      <c r="Q80" s="167">
        <f t="shared" si="8"/>
        <v>0</v>
      </c>
    </row>
    <row r="81" spans="1:17" x14ac:dyDescent="0.25">
      <c r="A81" s="167" t="b">
        <f t="shared" si="9"/>
        <v>0</v>
      </c>
      <c r="B81" s="234"/>
      <c r="C81" s="235"/>
      <c r="D81" s="235"/>
      <c r="E81" s="235"/>
      <c r="F81" s="235"/>
      <c r="G81" s="237"/>
      <c r="H81" s="241"/>
      <c r="I81" s="237"/>
      <c r="J81" s="237"/>
      <c r="K81" s="237"/>
      <c r="L81" s="167">
        <f>IF(OR(C81&gt;A_Stammdaten!$B$12,NOT(ISNUMBER(C81))),0,SUM($I81:J81)-$K81)</f>
        <v>0</v>
      </c>
      <c r="M81" s="237"/>
      <c r="N81" s="167">
        <f t="shared" si="6"/>
        <v>0</v>
      </c>
      <c r="O81" s="238"/>
      <c r="P81" s="167">
        <f t="shared" si="7"/>
        <v>0</v>
      </c>
      <c r="Q81" s="167">
        <f t="shared" si="8"/>
        <v>0</v>
      </c>
    </row>
    <row r="82" spans="1:17" x14ac:dyDescent="0.25">
      <c r="A82" s="167" t="b">
        <f t="shared" si="9"/>
        <v>0</v>
      </c>
      <c r="B82" s="234"/>
      <c r="C82" s="235"/>
      <c r="D82" s="235"/>
      <c r="E82" s="235"/>
      <c r="F82" s="235"/>
      <c r="G82" s="237"/>
      <c r="H82" s="241"/>
      <c r="I82" s="237"/>
      <c r="J82" s="237"/>
      <c r="K82" s="237"/>
      <c r="L82" s="167">
        <f>IF(OR(C82&gt;A_Stammdaten!$B$12,NOT(ISNUMBER(C82))),0,SUM($I82:J82)-$K82)</f>
        <v>0</v>
      </c>
      <c r="M82" s="237"/>
      <c r="N82" s="167">
        <f t="shared" si="6"/>
        <v>0</v>
      </c>
      <c r="O82" s="238"/>
      <c r="P82" s="167">
        <f t="shared" si="7"/>
        <v>0</v>
      </c>
      <c r="Q82" s="167">
        <f t="shared" si="8"/>
        <v>0</v>
      </c>
    </row>
    <row r="83" spans="1:17" x14ac:dyDescent="0.25">
      <c r="A83" s="167" t="b">
        <f t="shared" si="9"/>
        <v>0</v>
      </c>
      <c r="B83" s="234"/>
      <c r="C83" s="235"/>
      <c r="D83" s="235"/>
      <c r="E83" s="235"/>
      <c r="F83" s="235"/>
      <c r="G83" s="237"/>
      <c r="H83" s="241"/>
      <c r="I83" s="237"/>
      <c r="J83" s="237"/>
      <c r="K83" s="237"/>
      <c r="L83" s="167">
        <f>IF(OR(C83&gt;A_Stammdaten!$B$12,NOT(ISNUMBER(C83))),0,SUM($I83:J83)-$K83)</f>
        <v>0</v>
      </c>
      <c r="M83" s="237"/>
      <c r="N83" s="167">
        <f t="shared" si="6"/>
        <v>0</v>
      </c>
      <c r="O83" s="238"/>
      <c r="P83" s="167">
        <f t="shared" si="7"/>
        <v>0</v>
      </c>
      <c r="Q83" s="167">
        <f t="shared" si="8"/>
        <v>0</v>
      </c>
    </row>
    <row r="84" spans="1:17" x14ac:dyDescent="0.25">
      <c r="A84" s="167" t="b">
        <f t="shared" si="9"/>
        <v>0</v>
      </c>
      <c r="B84" s="234"/>
      <c r="C84" s="235"/>
      <c r="D84" s="235"/>
      <c r="E84" s="235"/>
      <c r="F84" s="235"/>
      <c r="G84" s="237"/>
      <c r="H84" s="241"/>
      <c r="I84" s="237"/>
      <c r="J84" s="237"/>
      <c r="K84" s="237"/>
      <c r="L84" s="167">
        <f>IF(OR(C84&gt;A_Stammdaten!$B$12,NOT(ISNUMBER(C84))),0,SUM($I84:J84)-$K84)</f>
        <v>0</v>
      </c>
      <c r="M84" s="237"/>
      <c r="N84" s="167">
        <f t="shared" si="6"/>
        <v>0</v>
      </c>
      <c r="O84" s="238"/>
      <c r="P84" s="167">
        <f t="shared" si="7"/>
        <v>0</v>
      </c>
      <c r="Q84" s="167">
        <f t="shared" si="8"/>
        <v>0</v>
      </c>
    </row>
    <row r="85" spans="1:17" x14ac:dyDescent="0.25">
      <c r="A85" s="167" t="b">
        <f t="shared" si="9"/>
        <v>0</v>
      </c>
      <c r="B85" s="234"/>
      <c r="C85" s="235"/>
      <c r="D85" s="235"/>
      <c r="E85" s="235"/>
      <c r="F85" s="235"/>
      <c r="G85" s="237"/>
      <c r="H85" s="241"/>
      <c r="I85" s="237"/>
      <c r="J85" s="237"/>
      <c r="K85" s="237"/>
      <c r="L85" s="167">
        <f>IF(OR(C85&gt;A_Stammdaten!$B$12,NOT(ISNUMBER(C85))),0,SUM($I85:J85)-$K85)</f>
        <v>0</v>
      </c>
      <c r="M85" s="237"/>
      <c r="N85" s="167">
        <f t="shared" si="6"/>
        <v>0</v>
      </c>
      <c r="O85" s="238"/>
      <c r="P85" s="167">
        <f t="shared" si="7"/>
        <v>0</v>
      </c>
      <c r="Q85" s="167">
        <f t="shared" si="8"/>
        <v>0</v>
      </c>
    </row>
    <row r="86" spans="1:17" x14ac:dyDescent="0.25">
      <c r="A86" s="167" t="b">
        <f t="shared" si="9"/>
        <v>0</v>
      </c>
      <c r="B86" s="234"/>
      <c r="C86" s="235"/>
      <c r="D86" s="235"/>
      <c r="E86" s="235"/>
      <c r="F86" s="235"/>
      <c r="G86" s="237"/>
      <c r="H86" s="241"/>
      <c r="I86" s="237"/>
      <c r="J86" s="237"/>
      <c r="K86" s="237"/>
      <c r="L86" s="167">
        <f>IF(OR(C86&gt;A_Stammdaten!$B$12,NOT(ISNUMBER(C86))),0,SUM($I86:J86)-$K86)</f>
        <v>0</v>
      </c>
      <c r="M86" s="237"/>
      <c r="N86" s="167">
        <f t="shared" si="6"/>
        <v>0</v>
      </c>
      <c r="O86" s="238"/>
      <c r="P86" s="167">
        <f t="shared" si="7"/>
        <v>0</v>
      </c>
      <c r="Q86" s="167">
        <f t="shared" si="8"/>
        <v>0</v>
      </c>
    </row>
    <row r="87" spans="1:17" x14ac:dyDescent="0.25">
      <c r="A87" s="167" t="b">
        <f t="shared" si="9"/>
        <v>0</v>
      </c>
      <c r="B87" s="234"/>
      <c r="C87" s="235"/>
      <c r="D87" s="235"/>
      <c r="E87" s="235"/>
      <c r="F87" s="235"/>
      <c r="G87" s="237"/>
      <c r="H87" s="241"/>
      <c r="I87" s="237"/>
      <c r="J87" s="237"/>
      <c r="K87" s="237"/>
      <c r="L87" s="167">
        <f>IF(OR(C87&gt;A_Stammdaten!$B$12,NOT(ISNUMBER(C87))),0,SUM($I87:J87)-$K87)</f>
        <v>0</v>
      </c>
      <c r="M87" s="237"/>
      <c r="N87" s="167">
        <f t="shared" si="6"/>
        <v>0</v>
      </c>
      <c r="O87" s="238"/>
      <c r="P87" s="167">
        <f t="shared" si="7"/>
        <v>0</v>
      </c>
      <c r="Q87" s="167">
        <f t="shared" si="8"/>
        <v>0</v>
      </c>
    </row>
    <row r="88" spans="1:17" x14ac:dyDescent="0.25">
      <c r="A88" s="167" t="b">
        <f t="shared" si="9"/>
        <v>0</v>
      </c>
      <c r="B88" s="234"/>
      <c r="C88" s="235"/>
      <c r="D88" s="235"/>
      <c r="E88" s="235"/>
      <c r="F88" s="235"/>
      <c r="G88" s="237"/>
      <c r="H88" s="241"/>
      <c r="I88" s="237"/>
      <c r="J88" s="237"/>
      <c r="K88" s="237"/>
      <c r="L88" s="167">
        <f>IF(OR(C88&gt;A_Stammdaten!$B$12,NOT(ISNUMBER(C88))),0,SUM($I88:J88)-$K88)</f>
        <v>0</v>
      </c>
      <c r="M88" s="237"/>
      <c r="N88" s="167">
        <f t="shared" si="6"/>
        <v>0</v>
      </c>
      <c r="O88" s="238"/>
      <c r="P88" s="167">
        <f t="shared" si="7"/>
        <v>0</v>
      </c>
      <c r="Q88" s="167">
        <f t="shared" si="8"/>
        <v>0</v>
      </c>
    </row>
    <row r="89" spans="1:17" x14ac:dyDescent="0.25">
      <c r="A89" s="167" t="b">
        <f t="shared" si="9"/>
        <v>0</v>
      </c>
      <c r="B89" s="234"/>
      <c r="C89" s="235"/>
      <c r="D89" s="235"/>
      <c r="E89" s="235"/>
      <c r="F89" s="235"/>
      <c r="G89" s="237"/>
      <c r="H89" s="241"/>
      <c r="I89" s="237"/>
      <c r="J89" s="237"/>
      <c r="K89" s="237"/>
      <c r="L89" s="167">
        <f>IF(OR(C89&gt;A_Stammdaten!$B$12,NOT(ISNUMBER(C89))),0,SUM($I89:J89)-$K89)</f>
        <v>0</v>
      </c>
      <c r="M89" s="237"/>
      <c r="N89" s="167">
        <f t="shared" si="6"/>
        <v>0</v>
      </c>
      <c r="O89" s="238"/>
      <c r="P89" s="167">
        <f t="shared" si="7"/>
        <v>0</v>
      </c>
      <c r="Q89" s="167">
        <f t="shared" si="8"/>
        <v>0</v>
      </c>
    </row>
    <row r="90" spans="1:17" x14ac:dyDescent="0.25">
      <c r="A90" s="167" t="b">
        <f t="shared" si="9"/>
        <v>0</v>
      </c>
      <c r="B90" s="234"/>
      <c r="C90" s="235"/>
      <c r="D90" s="235"/>
      <c r="E90" s="235"/>
      <c r="F90" s="235"/>
      <c r="G90" s="237"/>
      <c r="H90" s="241"/>
      <c r="I90" s="237"/>
      <c r="J90" s="237"/>
      <c r="K90" s="237"/>
      <c r="L90" s="167">
        <f>IF(OR(C90&gt;A_Stammdaten!$B$12,NOT(ISNUMBER(C90))),0,SUM($I90:J90)-$K90)</f>
        <v>0</v>
      </c>
      <c r="M90" s="237"/>
      <c r="N90" s="167">
        <f t="shared" si="6"/>
        <v>0</v>
      </c>
      <c r="O90" s="238"/>
      <c r="P90" s="167">
        <f t="shared" si="7"/>
        <v>0</v>
      </c>
      <c r="Q90" s="167">
        <f t="shared" si="8"/>
        <v>0</v>
      </c>
    </row>
    <row r="91" spans="1:17" x14ac:dyDescent="0.25">
      <c r="A91" s="167" t="b">
        <f t="shared" si="9"/>
        <v>0</v>
      </c>
      <c r="B91" s="234"/>
      <c r="C91" s="235"/>
      <c r="D91" s="235"/>
      <c r="E91" s="235"/>
      <c r="F91" s="235"/>
      <c r="G91" s="237"/>
      <c r="H91" s="241"/>
      <c r="I91" s="237"/>
      <c r="J91" s="237"/>
      <c r="K91" s="237"/>
      <c r="L91" s="167">
        <f>IF(OR(C91&gt;A_Stammdaten!$B$12,NOT(ISNUMBER(C91))),0,SUM($I91:J91)-$K91)</f>
        <v>0</v>
      </c>
      <c r="M91" s="237"/>
      <c r="N91" s="167">
        <f t="shared" si="6"/>
        <v>0</v>
      </c>
      <c r="O91" s="238"/>
      <c r="P91" s="167">
        <f t="shared" si="7"/>
        <v>0</v>
      </c>
      <c r="Q91" s="167">
        <f t="shared" si="8"/>
        <v>0</v>
      </c>
    </row>
    <row r="92" spans="1:17" x14ac:dyDescent="0.25">
      <c r="A92" s="167" t="b">
        <f t="shared" si="9"/>
        <v>0</v>
      </c>
      <c r="B92" s="234"/>
      <c r="C92" s="235"/>
      <c r="D92" s="235"/>
      <c r="E92" s="235"/>
      <c r="F92" s="235"/>
      <c r="G92" s="237"/>
      <c r="H92" s="241"/>
      <c r="I92" s="237"/>
      <c r="J92" s="237"/>
      <c r="K92" s="237"/>
      <c r="L92" s="167">
        <f>IF(OR(C92&gt;A_Stammdaten!$B$12,NOT(ISNUMBER(C92))),0,SUM($I92:J92)-$K92)</f>
        <v>0</v>
      </c>
      <c r="M92" s="237"/>
      <c r="N92" s="167">
        <f t="shared" si="6"/>
        <v>0</v>
      </c>
      <c r="O92" s="238"/>
      <c r="P92" s="167">
        <f t="shared" si="7"/>
        <v>0</v>
      </c>
      <c r="Q92" s="167">
        <f t="shared" si="8"/>
        <v>0</v>
      </c>
    </row>
    <row r="93" spans="1:17" x14ac:dyDescent="0.25">
      <c r="A93" s="167" t="b">
        <f t="shared" si="9"/>
        <v>0</v>
      </c>
      <c r="B93" s="234"/>
      <c r="C93" s="235"/>
      <c r="D93" s="235"/>
      <c r="E93" s="235"/>
      <c r="F93" s="235"/>
      <c r="G93" s="237"/>
      <c r="H93" s="241"/>
      <c r="I93" s="237"/>
      <c r="J93" s="237"/>
      <c r="K93" s="237"/>
      <c r="L93" s="167">
        <f>IF(OR(C93&gt;A_Stammdaten!$B$12,NOT(ISNUMBER(C93))),0,SUM($I93:J93)-$K93)</f>
        <v>0</v>
      </c>
      <c r="M93" s="237"/>
      <c r="N93" s="167">
        <f t="shared" si="6"/>
        <v>0</v>
      </c>
      <c r="O93" s="238"/>
      <c r="P93" s="167">
        <f t="shared" si="7"/>
        <v>0</v>
      </c>
      <c r="Q93" s="167">
        <f t="shared" si="8"/>
        <v>0</v>
      </c>
    </row>
    <row r="94" spans="1:17" x14ac:dyDescent="0.25">
      <c r="A94" s="167" t="b">
        <f t="shared" si="9"/>
        <v>0</v>
      </c>
      <c r="B94" s="234"/>
      <c r="C94" s="235"/>
      <c r="D94" s="235"/>
      <c r="E94" s="235"/>
      <c r="F94" s="235"/>
      <c r="G94" s="237"/>
      <c r="H94" s="241"/>
      <c r="I94" s="237"/>
      <c r="J94" s="237"/>
      <c r="K94" s="237"/>
      <c r="L94" s="167">
        <f>IF(OR(C94&gt;A_Stammdaten!$B$12,NOT(ISNUMBER(C94))),0,SUM($I94:J94)-$K94)</f>
        <v>0</v>
      </c>
      <c r="M94" s="237"/>
      <c r="N94" s="167">
        <f t="shared" si="6"/>
        <v>0</v>
      </c>
      <c r="O94" s="238"/>
      <c r="P94" s="167">
        <f t="shared" si="7"/>
        <v>0</v>
      </c>
      <c r="Q94" s="167">
        <f t="shared" si="8"/>
        <v>0</v>
      </c>
    </row>
    <row r="95" spans="1:17" x14ac:dyDescent="0.25">
      <c r="A95" s="167" t="b">
        <f t="shared" si="9"/>
        <v>0</v>
      </c>
      <c r="B95" s="234"/>
      <c r="C95" s="235"/>
      <c r="D95" s="235"/>
      <c r="E95" s="235"/>
      <c r="F95" s="235"/>
      <c r="G95" s="237"/>
      <c r="H95" s="241"/>
      <c r="I95" s="237"/>
      <c r="J95" s="237"/>
      <c r="K95" s="237"/>
      <c r="L95" s="167">
        <f>IF(OR(C95&gt;A_Stammdaten!$B$12,NOT(ISNUMBER(C95))),0,SUM($I95:J95)-$K95)</f>
        <v>0</v>
      </c>
      <c r="M95" s="237"/>
      <c r="N95" s="167">
        <f t="shared" si="6"/>
        <v>0</v>
      </c>
      <c r="O95" s="238"/>
      <c r="P95" s="167">
        <f t="shared" si="7"/>
        <v>0</v>
      </c>
      <c r="Q95" s="167">
        <f t="shared" si="8"/>
        <v>0</v>
      </c>
    </row>
    <row r="96" spans="1:17" x14ac:dyDescent="0.25">
      <c r="A96" s="167" t="b">
        <f t="shared" si="9"/>
        <v>0</v>
      </c>
      <c r="B96" s="234"/>
      <c r="C96" s="235"/>
      <c r="D96" s="235"/>
      <c r="E96" s="235"/>
      <c r="F96" s="235"/>
      <c r="G96" s="237"/>
      <c r="H96" s="241"/>
      <c r="I96" s="237"/>
      <c r="J96" s="237"/>
      <c r="K96" s="237"/>
      <c r="L96" s="167">
        <f>IF(OR(C96&gt;A_Stammdaten!$B$12,NOT(ISNUMBER(C96))),0,SUM($I96:J96)-$K96)</f>
        <v>0</v>
      </c>
      <c r="M96" s="237"/>
      <c r="N96" s="167">
        <f t="shared" si="6"/>
        <v>0</v>
      </c>
      <c r="O96" s="238"/>
      <c r="P96" s="167">
        <f t="shared" si="7"/>
        <v>0</v>
      </c>
      <c r="Q96" s="167">
        <f t="shared" si="8"/>
        <v>0</v>
      </c>
    </row>
    <row r="97" spans="1:17" x14ac:dyDescent="0.25">
      <c r="A97" s="167" t="b">
        <f t="shared" si="9"/>
        <v>0</v>
      </c>
      <c r="B97" s="234"/>
      <c r="C97" s="235"/>
      <c r="D97" s="235"/>
      <c r="E97" s="235"/>
      <c r="F97" s="235"/>
      <c r="G97" s="237"/>
      <c r="H97" s="241"/>
      <c r="I97" s="237"/>
      <c r="J97" s="237"/>
      <c r="K97" s="237"/>
      <c r="L97" s="167">
        <f>IF(OR(C97&gt;A_Stammdaten!$B$12,NOT(ISNUMBER(C97))),0,SUM($I97:J97)-$K97)</f>
        <v>0</v>
      </c>
      <c r="M97" s="237"/>
      <c r="N97" s="167">
        <f t="shared" si="6"/>
        <v>0</v>
      </c>
      <c r="O97" s="238"/>
      <c r="P97" s="167">
        <f t="shared" si="7"/>
        <v>0</v>
      </c>
      <c r="Q97" s="167">
        <f t="shared" si="8"/>
        <v>0</v>
      </c>
    </row>
    <row r="98" spans="1:17" x14ac:dyDescent="0.25">
      <c r="A98" s="167" t="b">
        <f t="shared" si="9"/>
        <v>0</v>
      </c>
      <c r="B98" s="234"/>
      <c r="C98" s="235"/>
      <c r="D98" s="235"/>
      <c r="E98" s="235"/>
      <c r="F98" s="235"/>
      <c r="G98" s="237"/>
      <c r="H98" s="241"/>
      <c r="I98" s="237"/>
      <c r="J98" s="237"/>
      <c r="K98" s="237"/>
      <c r="L98" s="167">
        <f>IF(OR(C98&gt;A_Stammdaten!$B$12,NOT(ISNUMBER(C98))),0,SUM($I98:J98)-$K98)</f>
        <v>0</v>
      </c>
      <c r="M98" s="237"/>
      <c r="N98" s="167">
        <f t="shared" si="6"/>
        <v>0</v>
      </c>
      <c r="O98" s="238"/>
      <c r="P98" s="167">
        <f t="shared" si="7"/>
        <v>0</v>
      </c>
      <c r="Q98" s="167">
        <f t="shared" si="8"/>
        <v>0</v>
      </c>
    </row>
    <row r="99" spans="1:17" x14ac:dyDescent="0.25">
      <c r="A99" s="167" t="b">
        <f t="shared" si="9"/>
        <v>0</v>
      </c>
      <c r="B99" s="234"/>
      <c r="C99" s="235"/>
      <c r="D99" s="235"/>
      <c r="E99" s="235"/>
      <c r="F99" s="235"/>
      <c r="G99" s="237"/>
      <c r="H99" s="241"/>
      <c r="I99" s="237"/>
      <c r="J99" s="237"/>
      <c r="K99" s="237"/>
      <c r="L99" s="167">
        <f>IF(OR(C99&gt;A_Stammdaten!$B$12,NOT(ISNUMBER(C99))),0,SUM($I99:J99)-$K99)</f>
        <v>0</v>
      </c>
      <c r="M99" s="237"/>
      <c r="N99" s="167">
        <f t="shared" si="6"/>
        <v>0</v>
      </c>
      <c r="O99" s="238"/>
      <c r="P99" s="167">
        <f t="shared" si="7"/>
        <v>0</v>
      </c>
      <c r="Q99" s="167">
        <f t="shared" si="8"/>
        <v>0</v>
      </c>
    </row>
    <row r="100" spans="1:17" x14ac:dyDescent="0.25">
      <c r="A100" s="167" t="b">
        <f t="shared" si="9"/>
        <v>0</v>
      </c>
      <c r="B100" s="234"/>
      <c r="C100" s="235"/>
      <c r="D100" s="235"/>
      <c r="E100" s="235"/>
      <c r="F100" s="235"/>
      <c r="G100" s="237"/>
      <c r="H100" s="241"/>
      <c r="I100" s="237"/>
      <c r="J100" s="237"/>
      <c r="K100" s="237"/>
      <c r="L100" s="167">
        <f>IF(OR(C100&gt;A_Stammdaten!$B$12,NOT(ISNUMBER(C100))),0,SUM($I100:J100)-$K100)</f>
        <v>0</v>
      </c>
      <c r="M100" s="237"/>
      <c r="N100" s="167">
        <f t="shared" si="6"/>
        <v>0</v>
      </c>
      <c r="O100" s="238"/>
      <c r="P100" s="167">
        <f t="shared" si="7"/>
        <v>0</v>
      </c>
      <c r="Q100" s="167">
        <f t="shared" si="8"/>
        <v>0</v>
      </c>
    </row>
    <row r="101" spans="1:17" x14ac:dyDescent="0.25">
      <c r="A101" s="167" t="b">
        <f t="shared" si="9"/>
        <v>0</v>
      </c>
      <c r="B101" s="234"/>
      <c r="C101" s="235"/>
      <c r="D101" s="235"/>
      <c r="E101" s="235"/>
      <c r="F101" s="235"/>
      <c r="G101" s="237"/>
      <c r="H101" s="241"/>
      <c r="I101" s="237"/>
      <c r="J101" s="237"/>
      <c r="K101" s="237"/>
      <c r="L101" s="167">
        <f>IF(OR(C101&gt;A_Stammdaten!$B$12,NOT(ISNUMBER(C101))),0,SUM($I101:J101)-$K101)</f>
        <v>0</v>
      </c>
      <c r="M101" s="237"/>
      <c r="N101" s="167">
        <f t="shared" si="6"/>
        <v>0</v>
      </c>
      <c r="O101" s="238"/>
      <c r="P101" s="167">
        <f t="shared" si="7"/>
        <v>0</v>
      </c>
      <c r="Q101" s="167">
        <f t="shared" si="8"/>
        <v>0</v>
      </c>
    </row>
    <row r="102" spans="1:17" x14ac:dyDescent="0.25">
      <c r="A102" s="167" t="b">
        <f t="shared" si="9"/>
        <v>0</v>
      </c>
      <c r="B102" s="234"/>
      <c r="C102" s="235"/>
      <c r="D102" s="235"/>
      <c r="E102" s="235"/>
      <c r="F102" s="235"/>
      <c r="G102" s="237"/>
      <c r="H102" s="241"/>
      <c r="I102" s="237"/>
      <c r="J102" s="237"/>
      <c r="K102" s="237"/>
      <c r="L102" s="167">
        <f>IF(OR(C102&gt;A_Stammdaten!$B$12,NOT(ISNUMBER(C102))),0,SUM($I102:J102)-$K102)</f>
        <v>0</v>
      </c>
      <c r="M102" s="237"/>
      <c r="N102" s="167">
        <f t="shared" si="6"/>
        <v>0</v>
      </c>
      <c r="O102" s="238"/>
      <c r="P102" s="167">
        <f t="shared" si="7"/>
        <v>0</v>
      </c>
      <c r="Q102" s="167">
        <f t="shared" si="8"/>
        <v>0</v>
      </c>
    </row>
    <row r="103" spans="1:17" x14ac:dyDescent="0.25">
      <c r="A103" s="167" t="b">
        <f t="shared" si="9"/>
        <v>0</v>
      </c>
      <c r="B103" s="234"/>
      <c r="C103" s="235"/>
      <c r="D103" s="235"/>
      <c r="E103" s="235"/>
      <c r="F103" s="235"/>
      <c r="G103" s="237"/>
      <c r="H103" s="241"/>
      <c r="I103" s="237"/>
      <c r="J103" s="237"/>
      <c r="K103" s="237"/>
      <c r="L103" s="167">
        <f>IF(OR(C103&gt;A_Stammdaten!$B$12,NOT(ISNUMBER(C103))),0,SUM($I103:J103)-$K103)</f>
        <v>0</v>
      </c>
      <c r="M103" s="237"/>
      <c r="N103" s="167">
        <f t="shared" si="6"/>
        <v>0</v>
      </c>
      <c r="O103" s="238"/>
      <c r="P103" s="167">
        <f t="shared" si="7"/>
        <v>0</v>
      </c>
      <c r="Q103" s="167">
        <f t="shared" si="8"/>
        <v>0</v>
      </c>
    </row>
    <row r="104" spans="1:17" x14ac:dyDescent="0.25">
      <c r="A104" s="167" t="b">
        <f t="shared" si="9"/>
        <v>0</v>
      </c>
      <c r="B104" s="234"/>
      <c r="C104" s="235"/>
      <c r="D104" s="235"/>
      <c r="E104" s="235"/>
      <c r="F104" s="235"/>
      <c r="G104" s="237"/>
      <c r="H104" s="241"/>
      <c r="I104" s="237"/>
      <c r="J104" s="237"/>
      <c r="K104" s="237"/>
      <c r="L104" s="167">
        <f>IF(OR(C104&gt;A_Stammdaten!$B$12,NOT(ISNUMBER(C104))),0,SUM($I104:J104)-$K104)</f>
        <v>0</v>
      </c>
      <c r="M104" s="237"/>
      <c r="N104" s="167">
        <f t="shared" si="6"/>
        <v>0</v>
      </c>
      <c r="O104" s="238"/>
      <c r="P104" s="167">
        <f t="shared" si="7"/>
        <v>0</v>
      </c>
      <c r="Q104" s="167">
        <f t="shared" si="8"/>
        <v>0</v>
      </c>
    </row>
    <row r="105" spans="1:17" x14ac:dyDescent="0.25">
      <c r="A105" s="167" t="b">
        <f t="shared" si="9"/>
        <v>0</v>
      </c>
      <c r="B105" s="234"/>
      <c r="C105" s="235"/>
      <c r="D105" s="235"/>
      <c r="E105" s="235"/>
      <c r="F105" s="235"/>
      <c r="G105" s="237"/>
      <c r="H105" s="241"/>
      <c r="I105" s="237"/>
      <c r="J105" s="237"/>
      <c r="K105" s="237"/>
      <c r="L105" s="167">
        <f>IF(OR(C105&gt;A_Stammdaten!$B$12,NOT(ISNUMBER(C105))),0,SUM($I105:J105)-$K105)</f>
        <v>0</v>
      </c>
      <c r="M105" s="237"/>
      <c r="N105" s="167">
        <f t="shared" si="6"/>
        <v>0</v>
      </c>
      <c r="O105" s="238"/>
      <c r="P105" s="167">
        <f t="shared" si="7"/>
        <v>0</v>
      </c>
      <c r="Q105" s="167">
        <f t="shared" si="8"/>
        <v>0</v>
      </c>
    </row>
    <row r="106" spans="1:17" x14ac:dyDescent="0.25">
      <c r="A106" s="167" t="b">
        <f t="shared" si="9"/>
        <v>0</v>
      </c>
      <c r="B106" s="234"/>
      <c r="C106" s="235"/>
      <c r="D106" s="235"/>
      <c r="E106" s="235"/>
      <c r="F106" s="235"/>
      <c r="G106" s="237"/>
      <c r="H106" s="241"/>
      <c r="I106" s="237"/>
      <c r="J106" s="237"/>
      <c r="K106" s="237"/>
      <c r="L106" s="167">
        <f>IF(OR(C106&gt;A_Stammdaten!$B$12,NOT(ISNUMBER(C106))),0,SUM($I106:J106)-$K106)</f>
        <v>0</v>
      </c>
      <c r="M106" s="237"/>
      <c r="N106" s="167">
        <f t="shared" si="6"/>
        <v>0</v>
      </c>
      <c r="O106" s="238"/>
      <c r="P106" s="167">
        <f t="shared" si="7"/>
        <v>0</v>
      </c>
      <c r="Q106" s="167">
        <f t="shared" si="8"/>
        <v>0</v>
      </c>
    </row>
    <row r="107" spans="1:17" x14ac:dyDescent="0.25">
      <c r="A107" s="167" t="b">
        <f t="shared" si="9"/>
        <v>0</v>
      </c>
      <c r="B107" s="234"/>
      <c r="C107" s="235"/>
      <c r="D107" s="235"/>
      <c r="E107" s="235"/>
      <c r="F107" s="235"/>
      <c r="G107" s="237"/>
      <c r="H107" s="241"/>
      <c r="I107" s="237"/>
      <c r="J107" s="237"/>
      <c r="K107" s="237"/>
      <c r="L107" s="167">
        <f>IF(OR(C107&gt;A_Stammdaten!$B$12,NOT(ISNUMBER(C107))),0,SUM($I107:J107)-$K107)</f>
        <v>0</v>
      </c>
      <c r="M107" s="237"/>
      <c r="N107" s="167">
        <f t="shared" si="6"/>
        <v>0</v>
      </c>
      <c r="O107" s="238"/>
      <c r="P107" s="167">
        <f t="shared" si="7"/>
        <v>0</v>
      </c>
      <c r="Q107" s="167">
        <f t="shared" si="8"/>
        <v>0</v>
      </c>
    </row>
    <row r="108" spans="1:17" x14ac:dyDescent="0.25">
      <c r="A108" s="167" t="b">
        <f t="shared" si="9"/>
        <v>0</v>
      </c>
      <c r="B108" s="234"/>
      <c r="C108" s="235"/>
      <c r="D108" s="235"/>
      <c r="E108" s="235"/>
      <c r="F108" s="235"/>
      <c r="G108" s="237"/>
      <c r="H108" s="241"/>
      <c r="I108" s="237"/>
      <c r="J108" s="237"/>
      <c r="K108" s="237"/>
      <c r="L108" s="167">
        <f>IF(OR(C108&gt;A_Stammdaten!$B$12,NOT(ISNUMBER(C108))),0,SUM($I108:J108)-$K108)</f>
        <v>0</v>
      </c>
      <c r="M108" s="237"/>
      <c r="N108" s="167">
        <f t="shared" si="6"/>
        <v>0</v>
      </c>
      <c r="O108" s="238"/>
      <c r="P108" s="167">
        <f t="shared" si="7"/>
        <v>0</v>
      </c>
      <c r="Q108" s="167">
        <f t="shared" si="8"/>
        <v>0</v>
      </c>
    </row>
    <row r="109" spans="1:17" x14ac:dyDescent="0.25">
      <c r="A109" s="167" t="b">
        <f t="shared" si="9"/>
        <v>0</v>
      </c>
      <c r="B109" s="234"/>
      <c r="C109" s="235"/>
      <c r="D109" s="235"/>
      <c r="E109" s="235"/>
      <c r="F109" s="235"/>
      <c r="G109" s="237"/>
      <c r="H109" s="241"/>
      <c r="I109" s="237"/>
      <c r="J109" s="237"/>
      <c r="K109" s="237"/>
      <c r="L109" s="167">
        <f>IF(OR(C109&gt;A_Stammdaten!$B$12,NOT(ISNUMBER(C109))),0,SUM($I109:J109)-$K109)</f>
        <v>0</v>
      </c>
      <c r="M109" s="237"/>
      <c r="N109" s="167">
        <f t="shared" si="6"/>
        <v>0</v>
      </c>
      <c r="O109" s="238"/>
      <c r="P109" s="167">
        <f t="shared" si="7"/>
        <v>0</v>
      </c>
      <c r="Q109" s="167">
        <f t="shared" si="8"/>
        <v>0</v>
      </c>
    </row>
    <row r="110" spans="1:17" x14ac:dyDescent="0.25">
      <c r="A110" s="167" t="b">
        <f t="shared" si="9"/>
        <v>0</v>
      </c>
      <c r="B110" s="234"/>
      <c r="C110" s="235"/>
      <c r="D110" s="235"/>
      <c r="E110" s="235"/>
      <c r="F110" s="235"/>
      <c r="G110" s="237"/>
      <c r="H110" s="241"/>
      <c r="I110" s="237"/>
      <c r="J110" s="237"/>
      <c r="K110" s="237"/>
      <c r="L110" s="167">
        <f>IF(OR(C110&gt;A_Stammdaten!$B$12,NOT(ISNUMBER(C110))),0,SUM($I110:J110)-$K110)</f>
        <v>0</v>
      </c>
      <c r="M110" s="237"/>
      <c r="N110" s="167">
        <f t="shared" si="6"/>
        <v>0</v>
      </c>
      <c r="O110" s="238"/>
      <c r="P110" s="167">
        <f t="shared" si="7"/>
        <v>0</v>
      </c>
      <c r="Q110" s="167">
        <f t="shared" si="8"/>
        <v>0</v>
      </c>
    </row>
    <row r="111" spans="1:17" x14ac:dyDescent="0.25">
      <c r="A111" s="167" t="b">
        <f t="shared" si="9"/>
        <v>0</v>
      </c>
      <c r="B111" s="234"/>
      <c r="C111" s="235"/>
      <c r="D111" s="235"/>
      <c r="E111" s="235"/>
      <c r="F111" s="235"/>
      <c r="G111" s="237"/>
      <c r="H111" s="241"/>
      <c r="I111" s="237"/>
      <c r="J111" s="237"/>
      <c r="K111" s="237"/>
      <c r="L111" s="167">
        <f>IF(OR(C111&gt;A_Stammdaten!$B$12,NOT(ISNUMBER(C111))),0,SUM($I111:J111)-$K111)</f>
        <v>0</v>
      </c>
      <c r="M111" s="237"/>
      <c r="N111" s="167">
        <f t="shared" si="6"/>
        <v>0</v>
      </c>
      <c r="O111" s="238"/>
      <c r="P111" s="167">
        <f t="shared" si="7"/>
        <v>0</v>
      </c>
      <c r="Q111" s="167">
        <f t="shared" si="8"/>
        <v>0</v>
      </c>
    </row>
    <row r="112" spans="1:17" x14ac:dyDescent="0.25">
      <c r="A112" s="167" t="b">
        <f t="shared" si="9"/>
        <v>0</v>
      </c>
      <c r="B112" s="234"/>
      <c r="C112" s="235"/>
      <c r="D112" s="235"/>
      <c r="E112" s="235"/>
      <c r="F112" s="235"/>
      <c r="G112" s="237"/>
      <c r="H112" s="241"/>
      <c r="I112" s="237"/>
      <c r="J112" s="237"/>
      <c r="K112" s="237"/>
      <c r="L112" s="167">
        <f>IF(OR(C112&gt;A_Stammdaten!$B$12,NOT(ISNUMBER(C112))),0,SUM($I112:J112)-$K112)</f>
        <v>0</v>
      </c>
      <c r="M112" s="237"/>
      <c r="N112" s="167">
        <f t="shared" si="6"/>
        <v>0</v>
      </c>
      <c r="O112" s="238"/>
      <c r="P112" s="167">
        <f t="shared" si="7"/>
        <v>0</v>
      </c>
      <c r="Q112" s="167">
        <f t="shared" si="8"/>
        <v>0</v>
      </c>
    </row>
    <row r="113" spans="1:17" x14ac:dyDescent="0.25">
      <c r="A113" s="167" t="b">
        <f t="shared" si="9"/>
        <v>0</v>
      </c>
      <c r="B113" s="234"/>
      <c r="C113" s="235"/>
      <c r="D113" s="235"/>
      <c r="E113" s="235"/>
      <c r="F113" s="235"/>
      <c r="G113" s="237"/>
      <c r="H113" s="241"/>
      <c r="I113" s="237"/>
      <c r="J113" s="237"/>
      <c r="K113" s="237"/>
      <c r="L113" s="167">
        <f>IF(OR(C113&gt;A_Stammdaten!$B$12,NOT(ISNUMBER(C113))),0,SUM($I113:J113)-$K113)</f>
        <v>0</v>
      </c>
      <c r="M113" s="237"/>
      <c r="N113" s="167">
        <f t="shared" si="6"/>
        <v>0</v>
      </c>
      <c r="O113" s="238"/>
      <c r="P113" s="167">
        <f t="shared" si="7"/>
        <v>0</v>
      </c>
      <c r="Q113" s="167">
        <f t="shared" si="8"/>
        <v>0</v>
      </c>
    </row>
    <row r="114" spans="1:17" x14ac:dyDescent="0.25">
      <c r="A114" s="167" t="b">
        <f t="shared" si="9"/>
        <v>0</v>
      </c>
      <c r="B114" s="234"/>
      <c r="C114" s="235"/>
      <c r="D114" s="235"/>
      <c r="E114" s="235"/>
      <c r="F114" s="235"/>
      <c r="G114" s="237"/>
      <c r="H114" s="241"/>
      <c r="I114" s="237"/>
      <c r="J114" s="237"/>
      <c r="K114" s="237"/>
      <c r="L114" s="167">
        <f>IF(OR(C114&gt;A_Stammdaten!$B$12,NOT(ISNUMBER(C114))),0,SUM($I114:J114)-$K114)</f>
        <v>0</v>
      </c>
      <c r="M114" s="237"/>
      <c r="N114" s="167">
        <f t="shared" si="6"/>
        <v>0</v>
      </c>
      <c r="O114" s="238"/>
      <c r="P114" s="167">
        <f t="shared" si="7"/>
        <v>0</v>
      </c>
      <c r="Q114" s="167">
        <f t="shared" si="8"/>
        <v>0</v>
      </c>
    </row>
    <row r="115" spans="1:17" x14ac:dyDescent="0.25">
      <c r="A115" s="167" t="b">
        <f t="shared" si="9"/>
        <v>0</v>
      </c>
      <c r="B115" s="234"/>
      <c r="C115" s="235"/>
      <c r="D115" s="235"/>
      <c r="E115" s="235"/>
      <c r="F115" s="235"/>
      <c r="G115" s="237"/>
      <c r="H115" s="241"/>
      <c r="I115" s="237"/>
      <c r="J115" s="237"/>
      <c r="K115" s="237"/>
      <c r="L115" s="167">
        <f>IF(OR(C115&gt;A_Stammdaten!$B$12,NOT(ISNUMBER(C115))),0,SUM($I115:J115)-$K115)</f>
        <v>0</v>
      </c>
      <c r="M115" s="237"/>
      <c r="N115" s="167">
        <f t="shared" si="6"/>
        <v>0</v>
      </c>
      <c r="O115" s="238"/>
      <c r="P115" s="167">
        <f t="shared" si="7"/>
        <v>0</v>
      </c>
      <c r="Q115" s="167">
        <f t="shared" si="8"/>
        <v>0</v>
      </c>
    </row>
    <row r="116" spans="1:17" x14ac:dyDescent="0.25">
      <c r="A116" s="167" t="b">
        <f t="shared" si="9"/>
        <v>0</v>
      </c>
      <c r="B116" s="234"/>
      <c r="C116" s="235"/>
      <c r="D116" s="235"/>
      <c r="E116" s="235"/>
      <c r="F116" s="235"/>
      <c r="G116" s="237"/>
      <c r="H116" s="241"/>
      <c r="I116" s="237"/>
      <c r="J116" s="237"/>
      <c r="K116" s="237"/>
      <c r="L116" s="167">
        <f>IF(OR(C116&gt;A_Stammdaten!$B$12,NOT(ISNUMBER(C116))),0,SUM($I116:J116)-$K116)</f>
        <v>0</v>
      </c>
      <c r="M116" s="237"/>
      <c r="N116" s="167">
        <f t="shared" si="6"/>
        <v>0</v>
      </c>
      <c r="O116" s="238"/>
      <c r="P116" s="167">
        <f t="shared" si="7"/>
        <v>0</v>
      </c>
      <c r="Q116" s="167">
        <f t="shared" si="8"/>
        <v>0</v>
      </c>
    </row>
    <row r="117" spans="1:17" x14ac:dyDescent="0.25">
      <c r="A117" s="167" t="b">
        <f t="shared" si="9"/>
        <v>0</v>
      </c>
      <c r="B117" s="234"/>
      <c r="C117" s="235"/>
      <c r="D117" s="235"/>
      <c r="E117" s="235"/>
      <c r="F117" s="235"/>
      <c r="G117" s="237"/>
      <c r="H117" s="241"/>
      <c r="I117" s="237"/>
      <c r="J117" s="237"/>
      <c r="K117" s="237"/>
      <c r="L117" s="167">
        <f>IF(OR(C117&gt;A_Stammdaten!$B$12,NOT(ISNUMBER(C117))),0,SUM($I117:J117)-$K117)</f>
        <v>0</v>
      </c>
      <c r="M117" s="237"/>
      <c r="N117" s="167">
        <f t="shared" si="6"/>
        <v>0</v>
      </c>
      <c r="O117" s="238"/>
      <c r="P117" s="167">
        <f t="shared" si="7"/>
        <v>0</v>
      </c>
      <c r="Q117" s="167">
        <f t="shared" si="8"/>
        <v>0</v>
      </c>
    </row>
    <row r="118" spans="1:17" x14ac:dyDescent="0.25">
      <c r="A118" s="167" t="b">
        <f t="shared" si="9"/>
        <v>0</v>
      </c>
      <c r="B118" s="234"/>
      <c r="C118" s="235"/>
      <c r="D118" s="235"/>
      <c r="E118" s="235"/>
      <c r="F118" s="235"/>
      <c r="G118" s="237"/>
      <c r="H118" s="241"/>
      <c r="I118" s="237"/>
      <c r="J118" s="237"/>
      <c r="K118" s="237"/>
      <c r="L118" s="167">
        <f>IF(OR(C118&gt;A_Stammdaten!$B$12,NOT(ISNUMBER(C118))),0,SUM($I118:J118)-$K118)</f>
        <v>0</v>
      </c>
      <c r="M118" s="237"/>
      <c r="N118" s="167">
        <f t="shared" si="6"/>
        <v>0</v>
      </c>
      <c r="O118" s="238"/>
      <c r="P118" s="167">
        <f t="shared" si="7"/>
        <v>0</v>
      </c>
      <c r="Q118" s="167">
        <f t="shared" si="8"/>
        <v>0</v>
      </c>
    </row>
    <row r="119" spans="1:17" x14ac:dyDescent="0.25">
      <c r="A119" s="167" t="b">
        <f t="shared" si="9"/>
        <v>0</v>
      </c>
      <c r="B119" s="234"/>
      <c r="C119" s="235"/>
      <c r="D119" s="235"/>
      <c r="E119" s="235"/>
      <c r="F119" s="235"/>
      <c r="G119" s="237"/>
      <c r="H119" s="241"/>
      <c r="I119" s="237"/>
      <c r="J119" s="237"/>
      <c r="K119" s="237"/>
      <c r="L119" s="167">
        <f>IF(OR(C119&gt;A_Stammdaten!$B$12,NOT(ISNUMBER(C119))),0,SUM($I119:J119)-$K119)</f>
        <v>0</v>
      </c>
      <c r="M119" s="237"/>
      <c r="N119" s="167">
        <f t="shared" si="6"/>
        <v>0</v>
      </c>
      <c r="O119" s="238"/>
      <c r="P119" s="167">
        <f t="shared" si="7"/>
        <v>0</v>
      </c>
      <c r="Q119" s="167">
        <f t="shared" si="8"/>
        <v>0</v>
      </c>
    </row>
    <row r="120" spans="1:17" x14ac:dyDescent="0.25">
      <c r="A120" s="167" t="b">
        <f t="shared" si="9"/>
        <v>0</v>
      </c>
      <c r="B120" s="234"/>
      <c r="C120" s="235"/>
      <c r="D120" s="235"/>
      <c r="E120" s="235"/>
      <c r="F120" s="235"/>
      <c r="G120" s="237"/>
      <c r="H120" s="241"/>
      <c r="I120" s="237"/>
      <c r="J120" s="237"/>
      <c r="K120" s="237"/>
      <c r="L120" s="167">
        <f>IF(OR(C120&gt;A_Stammdaten!$B$12,NOT(ISNUMBER(C120))),0,SUM($I120:J120)-$K120)</f>
        <v>0</v>
      </c>
      <c r="M120" s="237"/>
      <c r="N120" s="167">
        <f t="shared" si="6"/>
        <v>0</v>
      </c>
      <c r="O120" s="238"/>
      <c r="P120" s="167">
        <f t="shared" si="7"/>
        <v>0</v>
      </c>
      <c r="Q120" s="167">
        <f t="shared" si="8"/>
        <v>0</v>
      </c>
    </row>
    <row r="121" spans="1:17" x14ac:dyDescent="0.25">
      <c r="A121" s="167" t="b">
        <f t="shared" si="9"/>
        <v>0</v>
      </c>
      <c r="B121" s="234"/>
      <c r="C121" s="235"/>
      <c r="D121" s="235"/>
      <c r="E121" s="235"/>
      <c r="F121" s="235"/>
      <c r="G121" s="237"/>
      <c r="H121" s="241"/>
      <c r="I121" s="237"/>
      <c r="J121" s="237"/>
      <c r="K121" s="237"/>
      <c r="L121" s="167">
        <f>IF(OR(C121&gt;A_Stammdaten!$B$12,NOT(ISNUMBER(C121))),0,SUM($I121:J121)-$K121)</f>
        <v>0</v>
      </c>
      <c r="M121" s="237"/>
      <c r="N121" s="167">
        <f t="shared" si="6"/>
        <v>0</v>
      </c>
      <c r="O121" s="238"/>
      <c r="P121" s="167">
        <f t="shared" si="7"/>
        <v>0</v>
      </c>
      <c r="Q121" s="167">
        <f t="shared" si="8"/>
        <v>0</v>
      </c>
    </row>
    <row r="122" spans="1:17" x14ac:dyDescent="0.25">
      <c r="A122" s="167" t="b">
        <f t="shared" si="9"/>
        <v>0</v>
      </c>
      <c r="B122" s="234"/>
      <c r="C122" s="235"/>
      <c r="D122" s="235"/>
      <c r="E122" s="235"/>
      <c r="F122" s="235"/>
      <c r="G122" s="237"/>
      <c r="H122" s="241"/>
      <c r="I122" s="237"/>
      <c r="J122" s="237"/>
      <c r="K122" s="237"/>
      <c r="L122" s="167">
        <f>IF(OR(C122&gt;A_Stammdaten!$B$12,NOT(ISNUMBER(C122))),0,SUM($I122:J122)-$K122)</f>
        <v>0</v>
      </c>
      <c r="M122" s="237"/>
      <c r="N122" s="167">
        <f t="shared" si="6"/>
        <v>0</v>
      </c>
      <c r="O122" s="238"/>
      <c r="P122" s="167">
        <f t="shared" si="7"/>
        <v>0</v>
      </c>
      <c r="Q122" s="167">
        <f t="shared" si="8"/>
        <v>0</v>
      </c>
    </row>
    <row r="123" spans="1:17" x14ac:dyDescent="0.25">
      <c r="A123" s="167" t="b">
        <f t="shared" si="9"/>
        <v>0</v>
      </c>
      <c r="B123" s="234"/>
      <c r="C123" s="235"/>
      <c r="D123" s="235"/>
      <c r="E123" s="235"/>
      <c r="F123" s="235"/>
      <c r="G123" s="237"/>
      <c r="H123" s="241"/>
      <c r="I123" s="237"/>
      <c r="J123" s="237"/>
      <c r="K123" s="237"/>
      <c r="L123" s="167">
        <f>IF(OR(C123&gt;A_Stammdaten!$B$12,NOT(ISNUMBER(C123))),0,SUM($I123:J123)-$K123)</f>
        <v>0</v>
      </c>
      <c r="M123" s="237"/>
      <c r="N123" s="167">
        <f t="shared" si="6"/>
        <v>0</v>
      </c>
      <c r="O123" s="238"/>
      <c r="P123" s="167">
        <f t="shared" si="7"/>
        <v>0</v>
      </c>
      <c r="Q123" s="167">
        <f t="shared" si="8"/>
        <v>0</v>
      </c>
    </row>
    <row r="124" spans="1:17" x14ac:dyDescent="0.25">
      <c r="A124" s="167" t="b">
        <f t="shared" si="9"/>
        <v>0</v>
      </c>
      <c r="B124" s="234"/>
      <c r="C124" s="235"/>
      <c r="D124" s="235"/>
      <c r="E124" s="235"/>
      <c r="F124" s="235"/>
      <c r="G124" s="237"/>
      <c r="H124" s="241"/>
      <c r="I124" s="237"/>
      <c r="J124" s="237"/>
      <c r="K124" s="237"/>
      <c r="L124" s="167">
        <f>IF(OR(C124&gt;A_Stammdaten!$B$12,NOT(ISNUMBER(C124))),0,SUM($I124:J124)-$K124)</f>
        <v>0</v>
      </c>
      <c r="M124" s="237"/>
      <c r="N124" s="167">
        <f t="shared" si="6"/>
        <v>0</v>
      </c>
      <c r="O124" s="238"/>
      <c r="P124" s="167">
        <f t="shared" si="7"/>
        <v>0</v>
      </c>
      <c r="Q124" s="167">
        <f t="shared" si="8"/>
        <v>0</v>
      </c>
    </row>
    <row r="125" spans="1:17" x14ac:dyDescent="0.25">
      <c r="A125" s="167" t="b">
        <f t="shared" si="9"/>
        <v>0</v>
      </c>
      <c r="B125" s="234"/>
      <c r="C125" s="235"/>
      <c r="D125" s="235"/>
      <c r="E125" s="235"/>
      <c r="F125" s="235"/>
      <c r="G125" s="237"/>
      <c r="H125" s="241"/>
      <c r="I125" s="237"/>
      <c r="J125" s="237"/>
      <c r="K125" s="237"/>
      <c r="L125" s="167">
        <f>IF(OR(C125&gt;A_Stammdaten!$B$12,NOT(ISNUMBER(C125))),0,SUM($I125:J125)-$K125)</f>
        <v>0</v>
      </c>
      <c r="M125" s="237"/>
      <c r="N125" s="167">
        <f t="shared" si="6"/>
        <v>0</v>
      </c>
      <c r="O125" s="238"/>
      <c r="P125" s="167">
        <f t="shared" si="7"/>
        <v>0</v>
      </c>
      <c r="Q125" s="167">
        <f t="shared" si="8"/>
        <v>0</v>
      </c>
    </row>
    <row r="126" spans="1:17" x14ac:dyDescent="0.25">
      <c r="A126" s="167" t="b">
        <f t="shared" si="9"/>
        <v>0</v>
      </c>
      <c r="B126" s="234"/>
      <c r="C126" s="235"/>
      <c r="D126" s="235"/>
      <c r="E126" s="235"/>
      <c r="F126" s="235"/>
      <c r="G126" s="237"/>
      <c r="H126" s="241"/>
      <c r="I126" s="237"/>
      <c r="J126" s="237"/>
      <c r="K126" s="237"/>
      <c r="L126" s="167">
        <f>IF(OR(C126&gt;A_Stammdaten!$B$12,NOT(ISNUMBER(C126))),0,SUM($I126:J126)-$K126)</f>
        <v>0</v>
      </c>
      <c r="M126" s="237"/>
      <c r="N126" s="167">
        <f t="shared" si="6"/>
        <v>0</v>
      </c>
      <c r="O126" s="238"/>
      <c r="P126" s="167">
        <f t="shared" si="7"/>
        <v>0</v>
      </c>
      <c r="Q126" s="167">
        <f t="shared" si="8"/>
        <v>0</v>
      </c>
    </row>
    <row r="127" spans="1:17" x14ac:dyDescent="0.25">
      <c r="A127" s="167" t="b">
        <f t="shared" si="9"/>
        <v>0</v>
      </c>
      <c r="B127" s="234"/>
      <c r="C127" s="235"/>
      <c r="D127" s="235"/>
      <c r="E127" s="235"/>
      <c r="F127" s="235"/>
      <c r="G127" s="237"/>
      <c r="H127" s="241"/>
      <c r="I127" s="237"/>
      <c r="J127" s="237"/>
      <c r="K127" s="237"/>
      <c r="L127" s="167">
        <f>IF(OR(C127&gt;A_Stammdaten!$B$12,NOT(ISNUMBER(C127))),0,SUM($I127:J127)-$K127)</f>
        <v>0</v>
      </c>
      <c r="M127" s="237"/>
      <c r="N127" s="167">
        <f t="shared" si="6"/>
        <v>0</v>
      </c>
      <c r="O127" s="238"/>
      <c r="P127" s="167">
        <f t="shared" si="7"/>
        <v>0</v>
      </c>
      <c r="Q127" s="167">
        <f t="shared" si="8"/>
        <v>0</v>
      </c>
    </row>
    <row r="128" spans="1:17" x14ac:dyDescent="0.25">
      <c r="A128" s="167" t="b">
        <f t="shared" si="9"/>
        <v>0</v>
      </c>
      <c r="B128" s="234"/>
      <c r="C128" s="235"/>
      <c r="D128" s="235"/>
      <c r="E128" s="235"/>
      <c r="F128" s="235"/>
      <c r="G128" s="237"/>
      <c r="H128" s="241"/>
      <c r="I128" s="237"/>
      <c r="J128" s="237"/>
      <c r="K128" s="237"/>
      <c r="L128" s="167">
        <f>IF(OR(C128&gt;A_Stammdaten!$B$12,NOT(ISNUMBER(C128))),0,SUM($I128:J128)-$K128)</f>
        <v>0</v>
      </c>
      <c r="M128" s="237"/>
      <c r="N128" s="167">
        <f t="shared" si="6"/>
        <v>0</v>
      </c>
      <c r="O128" s="238"/>
      <c r="P128" s="167">
        <f t="shared" si="7"/>
        <v>0</v>
      </c>
      <c r="Q128" s="167">
        <f t="shared" si="8"/>
        <v>0</v>
      </c>
    </row>
    <row r="129" spans="1:17" x14ac:dyDescent="0.25">
      <c r="A129" s="167" t="b">
        <f t="shared" si="9"/>
        <v>0</v>
      </c>
      <c r="B129" s="234"/>
      <c r="C129" s="235"/>
      <c r="D129" s="235"/>
      <c r="E129" s="235"/>
      <c r="F129" s="235"/>
      <c r="G129" s="237"/>
      <c r="H129" s="241"/>
      <c r="I129" s="237"/>
      <c r="J129" s="237"/>
      <c r="K129" s="237"/>
      <c r="L129" s="167">
        <f>IF(OR(C129&gt;A_Stammdaten!$B$12,NOT(ISNUMBER(C129))),0,SUM($I129:J129)-$K129)</f>
        <v>0</v>
      </c>
      <c r="M129" s="237"/>
      <c r="N129" s="167">
        <f t="shared" si="6"/>
        <v>0</v>
      </c>
      <c r="O129" s="238"/>
      <c r="P129" s="167">
        <f t="shared" si="7"/>
        <v>0</v>
      </c>
      <c r="Q129" s="167">
        <f t="shared" si="8"/>
        <v>0</v>
      </c>
    </row>
    <row r="130" spans="1:17" x14ac:dyDescent="0.25">
      <c r="A130" s="167" t="b">
        <f t="shared" si="9"/>
        <v>0</v>
      </c>
      <c r="B130" s="234"/>
      <c r="C130" s="235"/>
      <c r="D130" s="235"/>
      <c r="E130" s="235"/>
      <c r="F130" s="235"/>
      <c r="G130" s="237"/>
      <c r="H130" s="241"/>
      <c r="I130" s="237"/>
      <c r="J130" s="237"/>
      <c r="K130" s="237"/>
      <c r="L130" s="167">
        <f>IF(OR(C130&gt;A_Stammdaten!$B$12,NOT(ISNUMBER(C130))),0,SUM($I130:J130)-$K130)</f>
        <v>0</v>
      </c>
      <c r="M130" s="237"/>
      <c r="N130" s="167">
        <f t="shared" si="6"/>
        <v>0</v>
      </c>
      <c r="O130" s="238"/>
      <c r="P130" s="167">
        <f t="shared" si="7"/>
        <v>0</v>
      </c>
      <c r="Q130" s="167">
        <f t="shared" si="8"/>
        <v>0</v>
      </c>
    </row>
    <row r="131" spans="1:17" x14ac:dyDescent="0.25">
      <c r="A131" s="167" t="b">
        <f t="shared" si="9"/>
        <v>0</v>
      </c>
      <c r="B131" s="234"/>
      <c r="C131" s="235"/>
      <c r="D131" s="235"/>
      <c r="E131" s="235"/>
      <c r="F131" s="235"/>
      <c r="G131" s="237"/>
      <c r="H131" s="241"/>
      <c r="I131" s="237"/>
      <c r="J131" s="237"/>
      <c r="K131" s="237"/>
      <c r="L131" s="167">
        <f>IF(OR(C131&gt;A_Stammdaten!$B$12,NOT(ISNUMBER(C131))),0,SUM($I131:J131)-$K131)</f>
        <v>0</v>
      </c>
      <c r="M131" s="237"/>
      <c r="N131" s="167">
        <f t="shared" si="6"/>
        <v>0</v>
      </c>
      <c r="O131" s="238"/>
      <c r="P131" s="167">
        <f t="shared" si="7"/>
        <v>0</v>
      </c>
      <c r="Q131" s="167">
        <f t="shared" si="8"/>
        <v>0</v>
      </c>
    </row>
    <row r="132" spans="1:17" x14ac:dyDescent="0.25">
      <c r="A132" s="167" t="b">
        <f t="shared" si="9"/>
        <v>0</v>
      </c>
      <c r="B132" s="234"/>
      <c r="C132" s="235"/>
      <c r="D132" s="235"/>
      <c r="E132" s="235"/>
      <c r="F132" s="235"/>
      <c r="G132" s="237"/>
      <c r="H132" s="241"/>
      <c r="I132" s="237"/>
      <c r="J132" s="237"/>
      <c r="K132" s="237"/>
      <c r="L132" s="167">
        <f>IF(OR(C132&gt;A_Stammdaten!$B$12,NOT(ISNUMBER(C132))),0,SUM($I132:J132)-$K132)</f>
        <v>0</v>
      </c>
      <c r="M132" s="237"/>
      <c r="N132" s="167">
        <f t="shared" si="6"/>
        <v>0</v>
      </c>
      <c r="O132" s="238"/>
      <c r="P132" s="167">
        <f t="shared" si="7"/>
        <v>0</v>
      </c>
      <c r="Q132" s="167">
        <f t="shared" si="8"/>
        <v>0</v>
      </c>
    </row>
    <row r="133" spans="1:17" x14ac:dyDescent="0.25">
      <c r="A133" s="167" t="b">
        <f t="shared" si="9"/>
        <v>0</v>
      </c>
      <c r="B133" s="234"/>
      <c r="C133" s="235"/>
      <c r="D133" s="235"/>
      <c r="E133" s="235"/>
      <c r="F133" s="235"/>
      <c r="G133" s="237"/>
      <c r="H133" s="241"/>
      <c r="I133" s="237"/>
      <c r="J133" s="237"/>
      <c r="K133" s="237"/>
      <c r="L133" s="167">
        <f>IF(OR(C133&gt;A_Stammdaten!$B$12,NOT(ISNUMBER(C133))),0,SUM($I133:J133)-$K133)</f>
        <v>0</v>
      </c>
      <c r="M133" s="237"/>
      <c r="N133" s="167">
        <f t="shared" si="6"/>
        <v>0</v>
      </c>
      <c r="O133" s="238"/>
      <c r="P133" s="167">
        <f t="shared" si="7"/>
        <v>0</v>
      </c>
      <c r="Q133" s="167">
        <f t="shared" si="8"/>
        <v>0</v>
      </c>
    </row>
    <row r="134" spans="1:17" x14ac:dyDescent="0.25">
      <c r="A134" s="167" t="b">
        <f t="shared" si="9"/>
        <v>0</v>
      </c>
      <c r="B134" s="234"/>
      <c r="C134" s="235"/>
      <c r="D134" s="235"/>
      <c r="E134" s="235"/>
      <c r="F134" s="235"/>
      <c r="G134" s="237"/>
      <c r="H134" s="241"/>
      <c r="I134" s="237"/>
      <c r="J134" s="237"/>
      <c r="K134" s="237"/>
      <c r="L134" s="167">
        <f>IF(OR(C134&gt;A_Stammdaten!$B$12,NOT(ISNUMBER(C134))),0,SUM($I134:J134)-$K134)</f>
        <v>0</v>
      </c>
      <c r="M134" s="237"/>
      <c r="N134" s="167">
        <f t="shared" ref="N134:N197" si="10">IF( H134="Nein",M134+L134,L134)</f>
        <v>0</v>
      </c>
      <c r="O134" s="238"/>
      <c r="P134" s="167">
        <f t="shared" ref="P134:P197" si="11">IF(OR(H134="nein",H134="ja"),IF(H134="ja",0,IF(AND(O134&lt;&gt;0,H134="nein"),L134+M134-Q134,"Restauflösungsdauer fehlt!")),0)</f>
        <v>0</v>
      </c>
      <c r="Q134" s="167">
        <f t="shared" ref="Q134:Q197" si="12">IF(O134=0,L134+M134,(L134+M134)/O134*(O134-1))</f>
        <v>0</v>
      </c>
    </row>
    <row r="135" spans="1:17" x14ac:dyDescent="0.25">
      <c r="A135" s="167" t="b">
        <f t="shared" si="9"/>
        <v>0</v>
      </c>
      <c r="B135" s="234"/>
      <c r="C135" s="235"/>
      <c r="D135" s="235"/>
      <c r="E135" s="235"/>
      <c r="F135" s="235"/>
      <c r="G135" s="237"/>
      <c r="H135" s="241"/>
      <c r="I135" s="237"/>
      <c r="J135" s="237"/>
      <c r="K135" s="237"/>
      <c r="L135" s="167">
        <f>IF(OR(C135&gt;A_Stammdaten!$B$12,NOT(ISNUMBER(C135))),0,SUM($I135:J135)-$K135)</f>
        <v>0</v>
      </c>
      <c r="M135" s="237"/>
      <c r="N135" s="167">
        <f t="shared" si="10"/>
        <v>0</v>
      </c>
      <c r="O135" s="238"/>
      <c r="P135" s="167">
        <f t="shared" si="11"/>
        <v>0</v>
      </c>
      <c r="Q135" s="167">
        <f t="shared" si="12"/>
        <v>0</v>
      </c>
    </row>
    <row r="136" spans="1:17" x14ac:dyDescent="0.25">
      <c r="A136" s="167" t="b">
        <f t="shared" si="9"/>
        <v>0</v>
      </c>
      <c r="B136" s="234"/>
      <c r="C136" s="235"/>
      <c r="D136" s="235"/>
      <c r="E136" s="235"/>
      <c r="F136" s="235"/>
      <c r="G136" s="237"/>
      <c r="H136" s="241"/>
      <c r="I136" s="237"/>
      <c r="J136" s="237"/>
      <c r="K136" s="237"/>
      <c r="L136" s="167">
        <f>IF(OR(C136&gt;A_Stammdaten!$B$12,NOT(ISNUMBER(C136))),0,SUM($I136:J136)-$K136)</f>
        <v>0</v>
      </c>
      <c r="M136" s="237"/>
      <c r="N136" s="167">
        <f t="shared" si="10"/>
        <v>0</v>
      </c>
      <c r="O136" s="238"/>
      <c r="P136" s="167">
        <f t="shared" si="11"/>
        <v>0</v>
      </c>
      <c r="Q136" s="167">
        <f t="shared" si="12"/>
        <v>0</v>
      </c>
    </row>
    <row r="137" spans="1:17" x14ac:dyDescent="0.25">
      <c r="A137" s="167" t="b">
        <f t="shared" si="9"/>
        <v>0</v>
      </c>
      <c r="B137" s="234"/>
      <c r="C137" s="235"/>
      <c r="D137" s="235"/>
      <c r="E137" s="235"/>
      <c r="F137" s="235"/>
      <c r="G137" s="237"/>
      <c r="H137" s="241"/>
      <c r="I137" s="237"/>
      <c r="J137" s="237"/>
      <c r="K137" s="237"/>
      <c r="L137" s="167">
        <f>IF(OR(C137&gt;A_Stammdaten!$B$12,NOT(ISNUMBER(C137))),0,SUM($I137:J137)-$K137)</f>
        <v>0</v>
      </c>
      <c r="M137" s="237"/>
      <c r="N137" s="167">
        <f t="shared" si="10"/>
        <v>0</v>
      </c>
      <c r="O137" s="238"/>
      <c r="P137" s="167">
        <f t="shared" si="11"/>
        <v>0</v>
      </c>
      <c r="Q137" s="167">
        <f t="shared" si="12"/>
        <v>0</v>
      </c>
    </row>
    <row r="138" spans="1:17" x14ac:dyDescent="0.25">
      <c r="A138" s="167" t="b">
        <f t="shared" ref="A138:A201" si="13">IF(AND(B138&lt;&gt;0,C138&lt;&gt;0),IF(D138&lt;&gt;0,CONCATENATE(B138,"-",C138,"-",D138),CONCATENATE(B138,"-",C138)))</f>
        <v>0</v>
      </c>
      <c r="B138" s="234"/>
      <c r="C138" s="235"/>
      <c r="D138" s="235"/>
      <c r="E138" s="235"/>
      <c r="F138" s="235"/>
      <c r="G138" s="237"/>
      <c r="H138" s="241"/>
      <c r="I138" s="237"/>
      <c r="J138" s="237"/>
      <c r="K138" s="237"/>
      <c r="L138" s="167">
        <f>IF(OR(C138&gt;A_Stammdaten!$B$12,NOT(ISNUMBER(C138))),0,SUM($I138:J138)-$K138)</f>
        <v>0</v>
      </c>
      <c r="M138" s="237"/>
      <c r="N138" s="167">
        <f t="shared" si="10"/>
        <v>0</v>
      </c>
      <c r="O138" s="238"/>
      <c r="P138" s="167">
        <f t="shared" si="11"/>
        <v>0</v>
      </c>
      <c r="Q138" s="167">
        <f t="shared" si="12"/>
        <v>0</v>
      </c>
    </row>
    <row r="139" spans="1:17" x14ac:dyDescent="0.25">
      <c r="A139" s="167" t="b">
        <f t="shared" si="13"/>
        <v>0</v>
      </c>
      <c r="B139" s="234"/>
      <c r="C139" s="235"/>
      <c r="D139" s="235"/>
      <c r="E139" s="235"/>
      <c r="F139" s="235"/>
      <c r="G139" s="237"/>
      <c r="H139" s="241"/>
      <c r="I139" s="237"/>
      <c r="J139" s="237"/>
      <c r="K139" s="237"/>
      <c r="L139" s="167">
        <f>IF(OR(C139&gt;A_Stammdaten!$B$12,NOT(ISNUMBER(C139))),0,SUM($I139:J139)-$K139)</f>
        <v>0</v>
      </c>
      <c r="M139" s="237"/>
      <c r="N139" s="167">
        <f t="shared" si="10"/>
        <v>0</v>
      </c>
      <c r="O139" s="238"/>
      <c r="P139" s="167">
        <f t="shared" si="11"/>
        <v>0</v>
      </c>
      <c r="Q139" s="167">
        <f t="shared" si="12"/>
        <v>0</v>
      </c>
    </row>
    <row r="140" spans="1:17" x14ac:dyDescent="0.25">
      <c r="A140" s="167" t="b">
        <f t="shared" si="13"/>
        <v>0</v>
      </c>
      <c r="B140" s="234"/>
      <c r="C140" s="235"/>
      <c r="D140" s="235"/>
      <c r="E140" s="235"/>
      <c r="F140" s="235"/>
      <c r="G140" s="237"/>
      <c r="H140" s="241"/>
      <c r="I140" s="237"/>
      <c r="J140" s="237"/>
      <c r="K140" s="237"/>
      <c r="L140" s="167">
        <f>IF(OR(C140&gt;A_Stammdaten!$B$12,NOT(ISNUMBER(C140))),0,SUM($I140:J140)-$K140)</f>
        <v>0</v>
      </c>
      <c r="M140" s="237"/>
      <c r="N140" s="167">
        <f t="shared" si="10"/>
        <v>0</v>
      </c>
      <c r="O140" s="238"/>
      <c r="P140" s="167">
        <f t="shared" si="11"/>
        <v>0</v>
      </c>
      <c r="Q140" s="167">
        <f t="shared" si="12"/>
        <v>0</v>
      </c>
    </row>
    <row r="141" spans="1:17" x14ac:dyDescent="0.25">
      <c r="A141" s="167" t="b">
        <f t="shared" si="13"/>
        <v>0</v>
      </c>
      <c r="B141" s="234"/>
      <c r="C141" s="235"/>
      <c r="D141" s="235"/>
      <c r="E141" s="235"/>
      <c r="F141" s="235"/>
      <c r="G141" s="237"/>
      <c r="H141" s="241"/>
      <c r="I141" s="237"/>
      <c r="J141" s="237"/>
      <c r="K141" s="237"/>
      <c r="L141" s="167">
        <f>IF(OR(C141&gt;A_Stammdaten!$B$12,NOT(ISNUMBER(C141))),0,SUM($I141:J141)-$K141)</f>
        <v>0</v>
      </c>
      <c r="M141" s="237"/>
      <c r="N141" s="167">
        <f t="shared" si="10"/>
        <v>0</v>
      </c>
      <c r="O141" s="238"/>
      <c r="P141" s="167">
        <f t="shared" si="11"/>
        <v>0</v>
      </c>
      <c r="Q141" s="167">
        <f t="shared" si="12"/>
        <v>0</v>
      </c>
    </row>
    <row r="142" spans="1:17" x14ac:dyDescent="0.25">
      <c r="A142" s="167" t="b">
        <f t="shared" si="13"/>
        <v>0</v>
      </c>
      <c r="B142" s="234"/>
      <c r="C142" s="235"/>
      <c r="D142" s="235"/>
      <c r="E142" s="235"/>
      <c r="F142" s="235"/>
      <c r="G142" s="237"/>
      <c r="H142" s="241"/>
      <c r="I142" s="237"/>
      <c r="J142" s="237"/>
      <c r="K142" s="237"/>
      <c r="L142" s="167">
        <f>IF(OR(C142&gt;A_Stammdaten!$B$12,NOT(ISNUMBER(C142))),0,SUM($I142:J142)-$K142)</f>
        <v>0</v>
      </c>
      <c r="M142" s="237"/>
      <c r="N142" s="167">
        <f t="shared" si="10"/>
        <v>0</v>
      </c>
      <c r="O142" s="238"/>
      <c r="P142" s="167">
        <f t="shared" si="11"/>
        <v>0</v>
      </c>
      <c r="Q142" s="167">
        <f t="shared" si="12"/>
        <v>0</v>
      </c>
    </row>
    <row r="143" spans="1:17" x14ac:dyDescent="0.25">
      <c r="A143" s="167" t="b">
        <f t="shared" si="13"/>
        <v>0</v>
      </c>
      <c r="B143" s="234"/>
      <c r="C143" s="235"/>
      <c r="D143" s="235"/>
      <c r="E143" s="235"/>
      <c r="F143" s="235"/>
      <c r="G143" s="237"/>
      <c r="H143" s="241"/>
      <c r="I143" s="237"/>
      <c r="J143" s="237"/>
      <c r="K143" s="237"/>
      <c r="L143" s="167">
        <f>IF(OR(C143&gt;A_Stammdaten!$B$12,NOT(ISNUMBER(C143))),0,SUM($I143:J143)-$K143)</f>
        <v>0</v>
      </c>
      <c r="M143" s="237"/>
      <c r="N143" s="167">
        <f t="shared" si="10"/>
        <v>0</v>
      </c>
      <c r="O143" s="238"/>
      <c r="P143" s="167">
        <f t="shared" si="11"/>
        <v>0</v>
      </c>
      <c r="Q143" s="167">
        <f t="shared" si="12"/>
        <v>0</v>
      </c>
    </row>
    <row r="144" spans="1:17" x14ac:dyDescent="0.25">
      <c r="A144" s="167" t="b">
        <f t="shared" si="13"/>
        <v>0</v>
      </c>
      <c r="B144" s="234"/>
      <c r="C144" s="235"/>
      <c r="D144" s="235"/>
      <c r="E144" s="235"/>
      <c r="F144" s="235"/>
      <c r="G144" s="237"/>
      <c r="H144" s="241"/>
      <c r="I144" s="237"/>
      <c r="J144" s="237"/>
      <c r="K144" s="237"/>
      <c r="L144" s="167">
        <f>IF(OR(C144&gt;A_Stammdaten!$B$12,NOT(ISNUMBER(C144))),0,SUM($I144:J144)-$K144)</f>
        <v>0</v>
      </c>
      <c r="M144" s="237"/>
      <c r="N144" s="167">
        <f t="shared" si="10"/>
        <v>0</v>
      </c>
      <c r="O144" s="238"/>
      <c r="P144" s="167">
        <f t="shared" si="11"/>
        <v>0</v>
      </c>
      <c r="Q144" s="167">
        <f t="shared" si="12"/>
        <v>0</v>
      </c>
    </row>
    <row r="145" spans="1:17" x14ac:dyDescent="0.25">
      <c r="A145" s="167" t="b">
        <f t="shared" si="13"/>
        <v>0</v>
      </c>
      <c r="B145" s="234"/>
      <c r="C145" s="235"/>
      <c r="D145" s="235"/>
      <c r="E145" s="235"/>
      <c r="F145" s="235"/>
      <c r="G145" s="237"/>
      <c r="H145" s="241"/>
      <c r="I145" s="237"/>
      <c r="J145" s="237"/>
      <c r="K145" s="237"/>
      <c r="L145" s="167">
        <f>IF(OR(C145&gt;A_Stammdaten!$B$12,NOT(ISNUMBER(C145))),0,SUM($I145:J145)-$K145)</f>
        <v>0</v>
      </c>
      <c r="M145" s="237"/>
      <c r="N145" s="167">
        <f t="shared" si="10"/>
        <v>0</v>
      </c>
      <c r="O145" s="238"/>
      <c r="P145" s="167">
        <f t="shared" si="11"/>
        <v>0</v>
      </c>
      <c r="Q145" s="167">
        <f t="shared" si="12"/>
        <v>0</v>
      </c>
    </row>
    <row r="146" spans="1:17" x14ac:dyDescent="0.25">
      <c r="A146" s="167" t="b">
        <f t="shared" si="13"/>
        <v>0</v>
      </c>
      <c r="B146" s="234"/>
      <c r="C146" s="235"/>
      <c r="D146" s="235"/>
      <c r="E146" s="235"/>
      <c r="F146" s="235"/>
      <c r="G146" s="237"/>
      <c r="H146" s="241"/>
      <c r="I146" s="237"/>
      <c r="J146" s="237"/>
      <c r="K146" s="237"/>
      <c r="L146" s="167">
        <f>IF(OR(C146&gt;A_Stammdaten!$B$12,NOT(ISNUMBER(C146))),0,SUM($I146:J146)-$K146)</f>
        <v>0</v>
      </c>
      <c r="M146" s="237"/>
      <c r="N146" s="167">
        <f t="shared" si="10"/>
        <v>0</v>
      </c>
      <c r="O146" s="238"/>
      <c r="P146" s="167">
        <f t="shared" si="11"/>
        <v>0</v>
      </c>
      <c r="Q146" s="167">
        <f t="shared" si="12"/>
        <v>0</v>
      </c>
    </row>
    <row r="147" spans="1:17" x14ac:dyDescent="0.25">
      <c r="A147" s="167" t="b">
        <f t="shared" si="13"/>
        <v>0</v>
      </c>
      <c r="B147" s="234"/>
      <c r="C147" s="235"/>
      <c r="D147" s="235"/>
      <c r="E147" s="235"/>
      <c r="F147" s="235"/>
      <c r="G147" s="237"/>
      <c r="H147" s="241"/>
      <c r="I147" s="237"/>
      <c r="J147" s="237"/>
      <c r="K147" s="237"/>
      <c r="L147" s="167">
        <f>IF(OR(C147&gt;A_Stammdaten!$B$12,NOT(ISNUMBER(C147))),0,SUM($I147:J147)-$K147)</f>
        <v>0</v>
      </c>
      <c r="M147" s="237"/>
      <c r="N147" s="167">
        <f t="shared" si="10"/>
        <v>0</v>
      </c>
      <c r="O147" s="238"/>
      <c r="P147" s="167">
        <f t="shared" si="11"/>
        <v>0</v>
      </c>
      <c r="Q147" s="167">
        <f t="shared" si="12"/>
        <v>0</v>
      </c>
    </row>
    <row r="148" spans="1:17" x14ac:dyDescent="0.25">
      <c r="A148" s="167" t="b">
        <f t="shared" si="13"/>
        <v>0</v>
      </c>
      <c r="B148" s="234"/>
      <c r="C148" s="235"/>
      <c r="D148" s="235"/>
      <c r="E148" s="235"/>
      <c r="F148" s="235"/>
      <c r="G148" s="237"/>
      <c r="H148" s="241"/>
      <c r="I148" s="237"/>
      <c r="J148" s="237"/>
      <c r="K148" s="237"/>
      <c r="L148" s="167">
        <f>IF(OR(C148&gt;A_Stammdaten!$B$12,NOT(ISNUMBER(C148))),0,SUM($I148:J148)-$K148)</f>
        <v>0</v>
      </c>
      <c r="M148" s="237"/>
      <c r="N148" s="167">
        <f t="shared" si="10"/>
        <v>0</v>
      </c>
      <c r="O148" s="238"/>
      <c r="P148" s="167">
        <f t="shared" si="11"/>
        <v>0</v>
      </c>
      <c r="Q148" s="167">
        <f t="shared" si="12"/>
        <v>0</v>
      </c>
    </row>
    <row r="149" spans="1:17" x14ac:dyDescent="0.25">
      <c r="A149" s="167" t="b">
        <f t="shared" si="13"/>
        <v>0</v>
      </c>
      <c r="B149" s="234"/>
      <c r="C149" s="235"/>
      <c r="D149" s="235"/>
      <c r="E149" s="235"/>
      <c r="F149" s="235"/>
      <c r="G149" s="237"/>
      <c r="H149" s="241"/>
      <c r="I149" s="237"/>
      <c r="J149" s="237"/>
      <c r="K149" s="237"/>
      <c r="L149" s="167">
        <f>IF(OR(C149&gt;A_Stammdaten!$B$12,NOT(ISNUMBER(C149))),0,SUM($I149:J149)-$K149)</f>
        <v>0</v>
      </c>
      <c r="M149" s="237"/>
      <c r="N149" s="167">
        <f t="shared" si="10"/>
        <v>0</v>
      </c>
      <c r="O149" s="238"/>
      <c r="P149" s="167">
        <f t="shared" si="11"/>
        <v>0</v>
      </c>
      <c r="Q149" s="167">
        <f t="shared" si="12"/>
        <v>0</v>
      </c>
    </row>
    <row r="150" spans="1:17" x14ac:dyDescent="0.25">
      <c r="A150" s="167" t="b">
        <f t="shared" si="13"/>
        <v>0</v>
      </c>
      <c r="B150" s="234"/>
      <c r="C150" s="235"/>
      <c r="D150" s="235"/>
      <c r="E150" s="235"/>
      <c r="F150" s="235"/>
      <c r="G150" s="237"/>
      <c r="H150" s="241"/>
      <c r="I150" s="237"/>
      <c r="J150" s="237"/>
      <c r="K150" s="237"/>
      <c r="L150" s="167">
        <f>IF(OR(C150&gt;A_Stammdaten!$B$12,NOT(ISNUMBER(C150))),0,SUM($I150:J150)-$K150)</f>
        <v>0</v>
      </c>
      <c r="M150" s="237"/>
      <c r="N150" s="167">
        <f t="shared" si="10"/>
        <v>0</v>
      </c>
      <c r="O150" s="238"/>
      <c r="P150" s="167">
        <f t="shared" si="11"/>
        <v>0</v>
      </c>
      <c r="Q150" s="167">
        <f t="shared" si="12"/>
        <v>0</v>
      </c>
    </row>
    <row r="151" spans="1:17" x14ac:dyDescent="0.25">
      <c r="A151" s="167" t="b">
        <f t="shared" si="13"/>
        <v>0</v>
      </c>
      <c r="B151" s="234"/>
      <c r="C151" s="235"/>
      <c r="D151" s="235"/>
      <c r="E151" s="235"/>
      <c r="F151" s="235"/>
      <c r="G151" s="237"/>
      <c r="H151" s="241"/>
      <c r="I151" s="237"/>
      <c r="J151" s="237"/>
      <c r="K151" s="237"/>
      <c r="L151" s="167">
        <f>IF(OR(C151&gt;A_Stammdaten!$B$12,NOT(ISNUMBER(C151))),0,SUM($I151:J151)-$K151)</f>
        <v>0</v>
      </c>
      <c r="M151" s="237"/>
      <c r="N151" s="167">
        <f t="shared" si="10"/>
        <v>0</v>
      </c>
      <c r="O151" s="238"/>
      <c r="P151" s="167">
        <f t="shared" si="11"/>
        <v>0</v>
      </c>
      <c r="Q151" s="167">
        <f t="shared" si="12"/>
        <v>0</v>
      </c>
    </row>
    <row r="152" spans="1:17" x14ac:dyDescent="0.25">
      <c r="A152" s="167" t="b">
        <f t="shared" si="13"/>
        <v>0</v>
      </c>
      <c r="B152" s="234"/>
      <c r="C152" s="235"/>
      <c r="D152" s="235"/>
      <c r="E152" s="235"/>
      <c r="F152" s="235"/>
      <c r="G152" s="237"/>
      <c r="H152" s="241"/>
      <c r="I152" s="237"/>
      <c r="J152" s="237"/>
      <c r="K152" s="237"/>
      <c r="L152" s="167">
        <f>IF(OR(C152&gt;A_Stammdaten!$B$12,NOT(ISNUMBER(C152))),0,SUM($I152:J152)-$K152)</f>
        <v>0</v>
      </c>
      <c r="M152" s="237"/>
      <c r="N152" s="167">
        <f t="shared" si="10"/>
        <v>0</v>
      </c>
      <c r="O152" s="238"/>
      <c r="P152" s="167">
        <f t="shared" si="11"/>
        <v>0</v>
      </c>
      <c r="Q152" s="167">
        <f t="shared" si="12"/>
        <v>0</v>
      </c>
    </row>
    <row r="153" spans="1:17" x14ac:dyDescent="0.25">
      <c r="A153" s="167" t="b">
        <f t="shared" si="13"/>
        <v>0</v>
      </c>
      <c r="B153" s="234"/>
      <c r="C153" s="235"/>
      <c r="D153" s="235"/>
      <c r="E153" s="235"/>
      <c r="F153" s="235"/>
      <c r="G153" s="237"/>
      <c r="H153" s="241"/>
      <c r="I153" s="237"/>
      <c r="J153" s="237"/>
      <c r="K153" s="237"/>
      <c r="L153" s="167">
        <f>IF(OR(C153&gt;A_Stammdaten!$B$12,NOT(ISNUMBER(C153))),0,SUM($I153:J153)-$K153)</f>
        <v>0</v>
      </c>
      <c r="M153" s="237"/>
      <c r="N153" s="167">
        <f t="shared" si="10"/>
        <v>0</v>
      </c>
      <c r="O153" s="238"/>
      <c r="P153" s="167">
        <f t="shared" si="11"/>
        <v>0</v>
      </c>
      <c r="Q153" s="167">
        <f t="shared" si="12"/>
        <v>0</v>
      </c>
    </row>
    <row r="154" spans="1:17" x14ac:dyDescent="0.25">
      <c r="A154" s="167" t="b">
        <f t="shared" si="13"/>
        <v>0</v>
      </c>
      <c r="B154" s="234"/>
      <c r="C154" s="235"/>
      <c r="D154" s="235"/>
      <c r="E154" s="235"/>
      <c r="F154" s="235"/>
      <c r="G154" s="237"/>
      <c r="H154" s="241"/>
      <c r="I154" s="237"/>
      <c r="J154" s="237"/>
      <c r="K154" s="237"/>
      <c r="L154" s="167">
        <f>IF(OR(C154&gt;A_Stammdaten!$B$12,NOT(ISNUMBER(C154))),0,SUM($I154:J154)-$K154)</f>
        <v>0</v>
      </c>
      <c r="M154" s="237"/>
      <c r="N154" s="167">
        <f t="shared" si="10"/>
        <v>0</v>
      </c>
      <c r="O154" s="238"/>
      <c r="P154" s="167">
        <f t="shared" si="11"/>
        <v>0</v>
      </c>
      <c r="Q154" s="167">
        <f t="shared" si="12"/>
        <v>0</v>
      </c>
    </row>
    <row r="155" spans="1:17" x14ac:dyDescent="0.25">
      <c r="A155" s="167" t="b">
        <f t="shared" si="13"/>
        <v>0</v>
      </c>
      <c r="B155" s="234"/>
      <c r="C155" s="235"/>
      <c r="D155" s="235"/>
      <c r="E155" s="235"/>
      <c r="F155" s="235"/>
      <c r="G155" s="237"/>
      <c r="H155" s="241"/>
      <c r="I155" s="237"/>
      <c r="J155" s="237"/>
      <c r="K155" s="237"/>
      <c r="L155" s="167">
        <f>IF(OR(C155&gt;A_Stammdaten!$B$12,NOT(ISNUMBER(C155))),0,SUM($I155:J155)-$K155)</f>
        <v>0</v>
      </c>
      <c r="M155" s="237"/>
      <c r="N155" s="167">
        <f t="shared" si="10"/>
        <v>0</v>
      </c>
      <c r="O155" s="238"/>
      <c r="P155" s="167">
        <f t="shared" si="11"/>
        <v>0</v>
      </c>
      <c r="Q155" s="167">
        <f t="shared" si="12"/>
        <v>0</v>
      </c>
    </row>
    <row r="156" spans="1:17" x14ac:dyDescent="0.25">
      <c r="A156" s="167" t="b">
        <f t="shared" si="13"/>
        <v>0</v>
      </c>
      <c r="B156" s="234"/>
      <c r="C156" s="235"/>
      <c r="D156" s="235"/>
      <c r="E156" s="235"/>
      <c r="F156" s="235"/>
      <c r="G156" s="237"/>
      <c r="H156" s="241"/>
      <c r="I156" s="237"/>
      <c r="J156" s="237"/>
      <c r="K156" s="237"/>
      <c r="L156" s="167">
        <f>IF(OR(C156&gt;A_Stammdaten!$B$12,NOT(ISNUMBER(C156))),0,SUM($I156:J156)-$K156)</f>
        <v>0</v>
      </c>
      <c r="M156" s="237"/>
      <c r="N156" s="167">
        <f t="shared" si="10"/>
        <v>0</v>
      </c>
      <c r="O156" s="238"/>
      <c r="P156" s="167">
        <f t="shared" si="11"/>
        <v>0</v>
      </c>
      <c r="Q156" s="167">
        <f t="shared" si="12"/>
        <v>0</v>
      </c>
    </row>
    <row r="157" spans="1:17" x14ac:dyDescent="0.25">
      <c r="A157" s="167" t="b">
        <f t="shared" si="13"/>
        <v>0</v>
      </c>
      <c r="B157" s="234"/>
      <c r="C157" s="235"/>
      <c r="D157" s="235"/>
      <c r="E157" s="235"/>
      <c r="F157" s="235"/>
      <c r="G157" s="237"/>
      <c r="H157" s="241"/>
      <c r="I157" s="237"/>
      <c r="J157" s="237"/>
      <c r="K157" s="237"/>
      <c r="L157" s="167">
        <f>IF(OR(C157&gt;A_Stammdaten!$B$12,NOT(ISNUMBER(C157))),0,SUM($I157:J157)-$K157)</f>
        <v>0</v>
      </c>
      <c r="M157" s="237"/>
      <c r="N157" s="167">
        <f t="shared" si="10"/>
        <v>0</v>
      </c>
      <c r="O157" s="238"/>
      <c r="P157" s="167">
        <f t="shared" si="11"/>
        <v>0</v>
      </c>
      <c r="Q157" s="167">
        <f t="shared" si="12"/>
        <v>0</v>
      </c>
    </row>
    <row r="158" spans="1:17" x14ac:dyDescent="0.25">
      <c r="A158" s="167" t="b">
        <f t="shared" si="13"/>
        <v>0</v>
      </c>
      <c r="B158" s="234"/>
      <c r="C158" s="235"/>
      <c r="D158" s="235"/>
      <c r="E158" s="235"/>
      <c r="F158" s="235"/>
      <c r="G158" s="237"/>
      <c r="H158" s="241"/>
      <c r="I158" s="237"/>
      <c r="J158" s="237"/>
      <c r="K158" s="237"/>
      <c r="L158" s="167">
        <f>IF(OR(C158&gt;A_Stammdaten!$B$12,NOT(ISNUMBER(C158))),0,SUM($I158:J158)-$K158)</f>
        <v>0</v>
      </c>
      <c r="M158" s="237"/>
      <c r="N158" s="167">
        <f t="shared" si="10"/>
        <v>0</v>
      </c>
      <c r="O158" s="238"/>
      <c r="P158" s="167">
        <f t="shared" si="11"/>
        <v>0</v>
      </c>
      <c r="Q158" s="167">
        <f t="shared" si="12"/>
        <v>0</v>
      </c>
    </row>
    <row r="159" spans="1:17" x14ac:dyDescent="0.25">
      <c r="A159" s="167" t="b">
        <f t="shared" si="13"/>
        <v>0</v>
      </c>
      <c r="B159" s="234"/>
      <c r="C159" s="235"/>
      <c r="D159" s="235"/>
      <c r="E159" s="235"/>
      <c r="F159" s="235"/>
      <c r="G159" s="237"/>
      <c r="H159" s="241"/>
      <c r="I159" s="237"/>
      <c r="J159" s="237"/>
      <c r="K159" s="237"/>
      <c r="L159" s="167">
        <f>IF(OR(C159&gt;A_Stammdaten!$B$12,NOT(ISNUMBER(C159))),0,SUM($I159:J159)-$K159)</f>
        <v>0</v>
      </c>
      <c r="M159" s="237"/>
      <c r="N159" s="167">
        <f t="shared" si="10"/>
        <v>0</v>
      </c>
      <c r="O159" s="238"/>
      <c r="P159" s="167">
        <f t="shared" si="11"/>
        <v>0</v>
      </c>
      <c r="Q159" s="167">
        <f t="shared" si="12"/>
        <v>0</v>
      </c>
    </row>
    <row r="160" spans="1:17" x14ac:dyDescent="0.25">
      <c r="A160" s="167" t="b">
        <f t="shared" si="13"/>
        <v>0</v>
      </c>
      <c r="B160" s="234"/>
      <c r="C160" s="235"/>
      <c r="D160" s="235"/>
      <c r="E160" s="235"/>
      <c r="F160" s="235"/>
      <c r="G160" s="237"/>
      <c r="H160" s="241"/>
      <c r="I160" s="237"/>
      <c r="J160" s="237"/>
      <c r="K160" s="237"/>
      <c r="L160" s="167">
        <f>IF(OR(C160&gt;A_Stammdaten!$B$12,NOT(ISNUMBER(C160))),0,SUM($I160:J160)-$K160)</f>
        <v>0</v>
      </c>
      <c r="M160" s="237"/>
      <c r="N160" s="167">
        <f t="shared" si="10"/>
        <v>0</v>
      </c>
      <c r="O160" s="238"/>
      <c r="P160" s="167">
        <f t="shared" si="11"/>
        <v>0</v>
      </c>
      <c r="Q160" s="167">
        <f t="shared" si="12"/>
        <v>0</v>
      </c>
    </row>
    <row r="161" spans="1:17" x14ac:dyDescent="0.25">
      <c r="A161" s="167" t="b">
        <f t="shared" si="13"/>
        <v>0</v>
      </c>
      <c r="B161" s="234"/>
      <c r="C161" s="235"/>
      <c r="D161" s="235"/>
      <c r="E161" s="235"/>
      <c r="F161" s="235"/>
      <c r="G161" s="237"/>
      <c r="H161" s="241"/>
      <c r="I161" s="237"/>
      <c r="J161" s="237"/>
      <c r="K161" s="237"/>
      <c r="L161" s="167">
        <f>IF(OR(C161&gt;A_Stammdaten!$B$12,NOT(ISNUMBER(C161))),0,SUM($I161:J161)-$K161)</f>
        <v>0</v>
      </c>
      <c r="M161" s="237"/>
      <c r="N161" s="167">
        <f t="shared" si="10"/>
        <v>0</v>
      </c>
      <c r="O161" s="238"/>
      <c r="P161" s="167">
        <f t="shared" si="11"/>
        <v>0</v>
      </c>
      <c r="Q161" s="167">
        <f t="shared" si="12"/>
        <v>0</v>
      </c>
    </row>
    <row r="162" spans="1:17" x14ac:dyDescent="0.25">
      <c r="A162" s="167" t="b">
        <f t="shared" si="13"/>
        <v>0</v>
      </c>
      <c r="B162" s="234"/>
      <c r="C162" s="235"/>
      <c r="D162" s="235"/>
      <c r="E162" s="235"/>
      <c r="F162" s="235"/>
      <c r="G162" s="237"/>
      <c r="H162" s="241"/>
      <c r="I162" s="237"/>
      <c r="J162" s="237"/>
      <c r="K162" s="237"/>
      <c r="L162" s="167">
        <f>IF(OR(C162&gt;A_Stammdaten!$B$12,NOT(ISNUMBER(C162))),0,SUM($I162:J162)-$K162)</f>
        <v>0</v>
      </c>
      <c r="M162" s="237"/>
      <c r="N162" s="167">
        <f t="shared" si="10"/>
        <v>0</v>
      </c>
      <c r="O162" s="238"/>
      <c r="P162" s="167">
        <f t="shared" si="11"/>
        <v>0</v>
      </c>
      <c r="Q162" s="167">
        <f t="shared" si="12"/>
        <v>0</v>
      </c>
    </row>
    <row r="163" spans="1:17" x14ac:dyDescent="0.25">
      <c r="A163" s="167" t="b">
        <f t="shared" si="13"/>
        <v>0</v>
      </c>
      <c r="B163" s="234"/>
      <c r="C163" s="235"/>
      <c r="D163" s="235"/>
      <c r="E163" s="235"/>
      <c r="F163" s="235"/>
      <c r="G163" s="237"/>
      <c r="H163" s="241"/>
      <c r="I163" s="237"/>
      <c r="J163" s="237"/>
      <c r="K163" s="237"/>
      <c r="L163" s="167">
        <f>IF(OR(C163&gt;A_Stammdaten!$B$12,NOT(ISNUMBER(C163))),0,SUM($I163:J163)-$K163)</f>
        <v>0</v>
      </c>
      <c r="M163" s="237"/>
      <c r="N163" s="167">
        <f t="shared" si="10"/>
        <v>0</v>
      </c>
      <c r="O163" s="238"/>
      <c r="P163" s="167">
        <f t="shared" si="11"/>
        <v>0</v>
      </c>
      <c r="Q163" s="167">
        <f t="shared" si="12"/>
        <v>0</v>
      </c>
    </row>
    <row r="164" spans="1:17" x14ac:dyDescent="0.25">
      <c r="A164" s="167" t="b">
        <f t="shared" si="13"/>
        <v>0</v>
      </c>
      <c r="B164" s="234"/>
      <c r="C164" s="235"/>
      <c r="D164" s="235"/>
      <c r="E164" s="235"/>
      <c r="F164" s="235"/>
      <c r="G164" s="237"/>
      <c r="H164" s="241"/>
      <c r="I164" s="237"/>
      <c r="J164" s="237"/>
      <c r="K164" s="237"/>
      <c r="L164" s="167">
        <f>IF(OR(C164&gt;A_Stammdaten!$B$12,NOT(ISNUMBER(C164))),0,SUM($I164:J164)-$K164)</f>
        <v>0</v>
      </c>
      <c r="M164" s="237"/>
      <c r="N164" s="167">
        <f t="shared" si="10"/>
        <v>0</v>
      </c>
      <c r="O164" s="238"/>
      <c r="P164" s="167">
        <f t="shared" si="11"/>
        <v>0</v>
      </c>
      <c r="Q164" s="167">
        <f t="shared" si="12"/>
        <v>0</v>
      </c>
    </row>
    <row r="165" spans="1:17" x14ac:dyDescent="0.25">
      <c r="A165" s="167" t="b">
        <f t="shared" si="13"/>
        <v>0</v>
      </c>
      <c r="B165" s="234"/>
      <c r="C165" s="235"/>
      <c r="D165" s="235"/>
      <c r="E165" s="235"/>
      <c r="F165" s="235"/>
      <c r="G165" s="237"/>
      <c r="H165" s="241"/>
      <c r="I165" s="237"/>
      <c r="J165" s="237"/>
      <c r="K165" s="237"/>
      <c r="L165" s="167">
        <f>IF(OR(C165&gt;A_Stammdaten!$B$12,NOT(ISNUMBER(C165))),0,SUM($I165:J165)-$K165)</f>
        <v>0</v>
      </c>
      <c r="M165" s="237"/>
      <c r="N165" s="167">
        <f t="shared" si="10"/>
        <v>0</v>
      </c>
      <c r="O165" s="238"/>
      <c r="P165" s="167">
        <f t="shared" si="11"/>
        <v>0</v>
      </c>
      <c r="Q165" s="167">
        <f t="shared" si="12"/>
        <v>0</v>
      </c>
    </row>
    <row r="166" spans="1:17" x14ac:dyDescent="0.25">
      <c r="A166" s="167" t="b">
        <f t="shared" si="13"/>
        <v>0</v>
      </c>
      <c r="B166" s="234"/>
      <c r="C166" s="235"/>
      <c r="D166" s="235"/>
      <c r="E166" s="235"/>
      <c r="F166" s="235"/>
      <c r="G166" s="237"/>
      <c r="H166" s="241"/>
      <c r="I166" s="237"/>
      <c r="J166" s="237"/>
      <c r="K166" s="237"/>
      <c r="L166" s="167">
        <f>IF(OR(C166&gt;A_Stammdaten!$B$12,NOT(ISNUMBER(C166))),0,SUM($I166:J166)-$K166)</f>
        <v>0</v>
      </c>
      <c r="M166" s="237"/>
      <c r="N166" s="167">
        <f t="shared" si="10"/>
        <v>0</v>
      </c>
      <c r="O166" s="238"/>
      <c r="P166" s="167">
        <f t="shared" si="11"/>
        <v>0</v>
      </c>
      <c r="Q166" s="167">
        <f t="shared" si="12"/>
        <v>0</v>
      </c>
    </row>
    <row r="167" spans="1:17" x14ac:dyDescent="0.25">
      <c r="A167" s="167" t="b">
        <f t="shared" si="13"/>
        <v>0</v>
      </c>
      <c r="B167" s="234"/>
      <c r="C167" s="235"/>
      <c r="D167" s="235"/>
      <c r="E167" s="235"/>
      <c r="F167" s="235"/>
      <c r="G167" s="237"/>
      <c r="H167" s="241"/>
      <c r="I167" s="237"/>
      <c r="J167" s="237"/>
      <c r="K167" s="237"/>
      <c r="L167" s="167">
        <f>IF(OR(C167&gt;A_Stammdaten!$B$12,NOT(ISNUMBER(C167))),0,SUM($I167:J167)-$K167)</f>
        <v>0</v>
      </c>
      <c r="M167" s="237"/>
      <c r="N167" s="167">
        <f t="shared" si="10"/>
        <v>0</v>
      </c>
      <c r="O167" s="238"/>
      <c r="P167" s="167">
        <f t="shared" si="11"/>
        <v>0</v>
      </c>
      <c r="Q167" s="167">
        <f t="shared" si="12"/>
        <v>0</v>
      </c>
    </row>
    <row r="168" spans="1:17" x14ac:dyDescent="0.25">
      <c r="A168" s="167" t="b">
        <f t="shared" si="13"/>
        <v>0</v>
      </c>
      <c r="B168" s="234"/>
      <c r="C168" s="235"/>
      <c r="D168" s="235"/>
      <c r="E168" s="235"/>
      <c r="F168" s="235"/>
      <c r="G168" s="237"/>
      <c r="H168" s="241"/>
      <c r="I168" s="237"/>
      <c r="J168" s="237"/>
      <c r="K168" s="237"/>
      <c r="L168" s="167">
        <f>IF(OR(C168&gt;A_Stammdaten!$B$12,NOT(ISNUMBER(C168))),0,SUM($I168:J168)-$K168)</f>
        <v>0</v>
      </c>
      <c r="M168" s="237"/>
      <c r="N168" s="167">
        <f t="shared" si="10"/>
        <v>0</v>
      </c>
      <c r="O168" s="238"/>
      <c r="P168" s="167">
        <f t="shared" si="11"/>
        <v>0</v>
      </c>
      <c r="Q168" s="167">
        <f t="shared" si="12"/>
        <v>0</v>
      </c>
    </row>
    <row r="169" spans="1:17" x14ac:dyDescent="0.25">
      <c r="A169" s="167" t="b">
        <f t="shared" si="13"/>
        <v>0</v>
      </c>
      <c r="B169" s="234"/>
      <c r="C169" s="235"/>
      <c r="D169" s="235"/>
      <c r="E169" s="235"/>
      <c r="F169" s="235"/>
      <c r="G169" s="237"/>
      <c r="H169" s="241"/>
      <c r="I169" s="237"/>
      <c r="J169" s="237"/>
      <c r="K169" s="237"/>
      <c r="L169" s="167">
        <f>IF(OR(C169&gt;A_Stammdaten!$B$12,NOT(ISNUMBER(C169))),0,SUM($I169:J169)-$K169)</f>
        <v>0</v>
      </c>
      <c r="M169" s="237"/>
      <c r="N169" s="167">
        <f t="shared" si="10"/>
        <v>0</v>
      </c>
      <c r="O169" s="238"/>
      <c r="P169" s="167">
        <f t="shared" si="11"/>
        <v>0</v>
      </c>
      <c r="Q169" s="167">
        <f t="shared" si="12"/>
        <v>0</v>
      </c>
    </row>
    <row r="170" spans="1:17" x14ac:dyDescent="0.25">
      <c r="A170" s="167" t="b">
        <f t="shared" si="13"/>
        <v>0</v>
      </c>
      <c r="B170" s="234"/>
      <c r="C170" s="235"/>
      <c r="D170" s="235"/>
      <c r="E170" s="235"/>
      <c r="F170" s="235"/>
      <c r="G170" s="237"/>
      <c r="H170" s="241"/>
      <c r="I170" s="237"/>
      <c r="J170" s="237"/>
      <c r="K170" s="237"/>
      <c r="L170" s="167">
        <f>IF(OR(C170&gt;A_Stammdaten!$B$12,NOT(ISNUMBER(C170))),0,SUM($I170:J170)-$K170)</f>
        <v>0</v>
      </c>
      <c r="M170" s="237"/>
      <c r="N170" s="167">
        <f t="shared" si="10"/>
        <v>0</v>
      </c>
      <c r="O170" s="238"/>
      <c r="P170" s="167">
        <f t="shared" si="11"/>
        <v>0</v>
      </c>
      <c r="Q170" s="167">
        <f t="shared" si="12"/>
        <v>0</v>
      </c>
    </row>
    <row r="171" spans="1:17" x14ac:dyDescent="0.25">
      <c r="A171" s="167" t="b">
        <f t="shared" si="13"/>
        <v>0</v>
      </c>
      <c r="B171" s="234"/>
      <c r="C171" s="235"/>
      <c r="D171" s="235"/>
      <c r="E171" s="235"/>
      <c r="F171" s="235"/>
      <c r="G171" s="237"/>
      <c r="H171" s="241"/>
      <c r="I171" s="237"/>
      <c r="J171" s="237"/>
      <c r="K171" s="237"/>
      <c r="L171" s="167">
        <f>IF(OR(C171&gt;A_Stammdaten!$B$12,NOT(ISNUMBER(C171))),0,SUM($I171:J171)-$K171)</f>
        <v>0</v>
      </c>
      <c r="M171" s="237"/>
      <c r="N171" s="167">
        <f t="shared" si="10"/>
        <v>0</v>
      </c>
      <c r="O171" s="238"/>
      <c r="P171" s="167">
        <f t="shared" si="11"/>
        <v>0</v>
      </c>
      <c r="Q171" s="167">
        <f t="shared" si="12"/>
        <v>0</v>
      </c>
    </row>
    <row r="172" spans="1:17" x14ac:dyDescent="0.25">
      <c r="A172" s="167" t="b">
        <f t="shared" si="13"/>
        <v>0</v>
      </c>
      <c r="B172" s="234"/>
      <c r="C172" s="235"/>
      <c r="D172" s="235"/>
      <c r="E172" s="235"/>
      <c r="F172" s="235"/>
      <c r="G172" s="237"/>
      <c r="H172" s="241"/>
      <c r="I172" s="237"/>
      <c r="J172" s="237"/>
      <c r="K172" s="237"/>
      <c r="L172" s="167">
        <f>IF(OR(C172&gt;A_Stammdaten!$B$12,NOT(ISNUMBER(C172))),0,SUM($I172:J172)-$K172)</f>
        <v>0</v>
      </c>
      <c r="M172" s="237"/>
      <c r="N172" s="167">
        <f t="shared" si="10"/>
        <v>0</v>
      </c>
      <c r="O172" s="238"/>
      <c r="P172" s="167">
        <f t="shared" si="11"/>
        <v>0</v>
      </c>
      <c r="Q172" s="167">
        <f t="shared" si="12"/>
        <v>0</v>
      </c>
    </row>
    <row r="173" spans="1:17" x14ac:dyDescent="0.25">
      <c r="A173" s="167" t="b">
        <f t="shared" si="13"/>
        <v>0</v>
      </c>
      <c r="B173" s="234"/>
      <c r="C173" s="235"/>
      <c r="D173" s="235"/>
      <c r="E173" s="235"/>
      <c r="F173" s="235"/>
      <c r="G173" s="237"/>
      <c r="H173" s="241"/>
      <c r="I173" s="237"/>
      <c r="J173" s="237"/>
      <c r="K173" s="237"/>
      <c r="L173" s="167">
        <f>IF(OR(C173&gt;A_Stammdaten!$B$12,NOT(ISNUMBER(C173))),0,SUM($I173:J173)-$K173)</f>
        <v>0</v>
      </c>
      <c r="M173" s="237"/>
      <c r="N173" s="167">
        <f t="shared" si="10"/>
        <v>0</v>
      </c>
      <c r="O173" s="238"/>
      <c r="P173" s="167">
        <f t="shared" si="11"/>
        <v>0</v>
      </c>
      <c r="Q173" s="167">
        <f t="shared" si="12"/>
        <v>0</v>
      </c>
    </row>
    <row r="174" spans="1:17" x14ac:dyDescent="0.25">
      <c r="A174" s="167" t="b">
        <f t="shared" si="13"/>
        <v>0</v>
      </c>
      <c r="B174" s="234"/>
      <c r="C174" s="235"/>
      <c r="D174" s="235"/>
      <c r="E174" s="235"/>
      <c r="F174" s="235"/>
      <c r="G174" s="237"/>
      <c r="H174" s="241"/>
      <c r="I174" s="237"/>
      <c r="J174" s="237"/>
      <c r="K174" s="237"/>
      <c r="L174" s="167">
        <f>IF(OR(C174&gt;A_Stammdaten!$B$12,NOT(ISNUMBER(C174))),0,SUM($I174:J174)-$K174)</f>
        <v>0</v>
      </c>
      <c r="M174" s="237"/>
      <c r="N174" s="167">
        <f t="shared" si="10"/>
        <v>0</v>
      </c>
      <c r="O174" s="238"/>
      <c r="P174" s="167">
        <f t="shared" si="11"/>
        <v>0</v>
      </c>
      <c r="Q174" s="167">
        <f t="shared" si="12"/>
        <v>0</v>
      </c>
    </row>
    <row r="175" spans="1:17" x14ac:dyDescent="0.25">
      <c r="A175" s="167" t="b">
        <f t="shared" si="13"/>
        <v>0</v>
      </c>
      <c r="B175" s="234"/>
      <c r="C175" s="235"/>
      <c r="D175" s="235"/>
      <c r="E175" s="235"/>
      <c r="F175" s="235"/>
      <c r="G175" s="237"/>
      <c r="H175" s="241"/>
      <c r="I175" s="237"/>
      <c r="J175" s="237"/>
      <c r="K175" s="237"/>
      <c r="L175" s="167">
        <f>IF(OR(C175&gt;A_Stammdaten!$B$12,NOT(ISNUMBER(C175))),0,SUM($I175:J175)-$K175)</f>
        <v>0</v>
      </c>
      <c r="M175" s="237"/>
      <c r="N175" s="167">
        <f t="shared" si="10"/>
        <v>0</v>
      </c>
      <c r="O175" s="238"/>
      <c r="P175" s="167">
        <f t="shared" si="11"/>
        <v>0</v>
      </c>
      <c r="Q175" s="167">
        <f t="shared" si="12"/>
        <v>0</v>
      </c>
    </row>
    <row r="176" spans="1:17" x14ac:dyDescent="0.25">
      <c r="A176" s="167" t="b">
        <f t="shared" si="13"/>
        <v>0</v>
      </c>
      <c r="B176" s="234"/>
      <c r="C176" s="235"/>
      <c r="D176" s="235"/>
      <c r="E176" s="235"/>
      <c r="F176" s="235"/>
      <c r="G176" s="237"/>
      <c r="H176" s="241"/>
      <c r="I176" s="237"/>
      <c r="J176" s="237"/>
      <c r="K176" s="237"/>
      <c r="L176" s="167">
        <f>IF(OR(C176&gt;A_Stammdaten!$B$12,NOT(ISNUMBER(C176))),0,SUM($I176:J176)-$K176)</f>
        <v>0</v>
      </c>
      <c r="M176" s="237"/>
      <c r="N176" s="167">
        <f t="shared" si="10"/>
        <v>0</v>
      </c>
      <c r="O176" s="238"/>
      <c r="P176" s="167">
        <f t="shared" si="11"/>
        <v>0</v>
      </c>
      <c r="Q176" s="167">
        <f t="shared" si="12"/>
        <v>0</v>
      </c>
    </row>
    <row r="177" spans="1:17" x14ac:dyDescent="0.25">
      <c r="A177" s="167" t="b">
        <f t="shared" si="13"/>
        <v>0</v>
      </c>
      <c r="B177" s="234"/>
      <c r="C177" s="235"/>
      <c r="D177" s="235"/>
      <c r="E177" s="235"/>
      <c r="F177" s="235"/>
      <c r="G177" s="237"/>
      <c r="H177" s="241"/>
      <c r="I177" s="237"/>
      <c r="J177" s="237"/>
      <c r="K177" s="237"/>
      <c r="L177" s="167">
        <f>IF(OR(C177&gt;A_Stammdaten!$B$12,NOT(ISNUMBER(C177))),0,SUM($I177:J177)-$K177)</f>
        <v>0</v>
      </c>
      <c r="M177" s="237"/>
      <c r="N177" s="167">
        <f t="shared" si="10"/>
        <v>0</v>
      </c>
      <c r="O177" s="238"/>
      <c r="P177" s="167">
        <f t="shared" si="11"/>
        <v>0</v>
      </c>
      <c r="Q177" s="167">
        <f t="shared" si="12"/>
        <v>0</v>
      </c>
    </row>
    <row r="178" spans="1:17" x14ac:dyDescent="0.25">
      <c r="A178" s="167" t="b">
        <f t="shared" si="13"/>
        <v>0</v>
      </c>
      <c r="B178" s="234"/>
      <c r="C178" s="235"/>
      <c r="D178" s="235"/>
      <c r="E178" s="235"/>
      <c r="F178" s="235"/>
      <c r="G178" s="237"/>
      <c r="H178" s="241"/>
      <c r="I178" s="237"/>
      <c r="J178" s="237"/>
      <c r="K178" s="237"/>
      <c r="L178" s="167">
        <f>IF(OR(C178&gt;A_Stammdaten!$B$12,NOT(ISNUMBER(C178))),0,SUM($I178:J178)-$K178)</f>
        <v>0</v>
      </c>
      <c r="M178" s="237"/>
      <c r="N178" s="167">
        <f t="shared" si="10"/>
        <v>0</v>
      </c>
      <c r="O178" s="238"/>
      <c r="P178" s="167">
        <f t="shared" si="11"/>
        <v>0</v>
      </c>
      <c r="Q178" s="167">
        <f t="shared" si="12"/>
        <v>0</v>
      </c>
    </row>
    <row r="179" spans="1:17" x14ac:dyDescent="0.25">
      <c r="A179" s="167" t="b">
        <f t="shared" si="13"/>
        <v>0</v>
      </c>
      <c r="B179" s="234"/>
      <c r="C179" s="235"/>
      <c r="D179" s="235"/>
      <c r="E179" s="235"/>
      <c r="F179" s="235"/>
      <c r="G179" s="237"/>
      <c r="H179" s="241"/>
      <c r="I179" s="237"/>
      <c r="J179" s="237"/>
      <c r="K179" s="237"/>
      <c r="L179" s="167">
        <f>IF(OR(C179&gt;A_Stammdaten!$B$12,NOT(ISNUMBER(C179))),0,SUM($I179:J179)-$K179)</f>
        <v>0</v>
      </c>
      <c r="M179" s="237"/>
      <c r="N179" s="167">
        <f t="shared" si="10"/>
        <v>0</v>
      </c>
      <c r="O179" s="238"/>
      <c r="P179" s="167">
        <f t="shared" si="11"/>
        <v>0</v>
      </c>
      <c r="Q179" s="167">
        <f t="shared" si="12"/>
        <v>0</v>
      </c>
    </row>
    <row r="180" spans="1:17" x14ac:dyDescent="0.25">
      <c r="A180" s="167" t="b">
        <f t="shared" si="13"/>
        <v>0</v>
      </c>
      <c r="B180" s="234"/>
      <c r="C180" s="235"/>
      <c r="D180" s="235"/>
      <c r="E180" s="235"/>
      <c r="F180" s="235"/>
      <c r="G180" s="237"/>
      <c r="H180" s="241"/>
      <c r="I180" s="237"/>
      <c r="J180" s="237"/>
      <c r="K180" s="237"/>
      <c r="L180" s="167">
        <f>IF(OR(C180&gt;A_Stammdaten!$B$12,NOT(ISNUMBER(C180))),0,SUM($I180:J180)-$K180)</f>
        <v>0</v>
      </c>
      <c r="M180" s="237"/>
      <c r="N180" s="167">
        <f t="shared" si="10"/>
        <v>0</v>
      </c>
      <c r="O180" s="238"/>
      <c r="P180" s="167">
        <f t="shared" si="11"/>
        <v>0</v>
      </c>
      <c r="Q180" s="167">
        <f t="shared" si="12"/>
        <v>0</v>
      </c>
    </row>
    <row r="181" spans="1:17" x14ac:dyDescent="0.25">
      <c r="A181" s="167" t="b">
        <f t="shared" si="13"/>
        <v>0</v>
      </c>
      <c r="B181" s="234"/>
      <c r="C181" s="235"/>
      <c r="D181" s="235"/>
      <c r="E181" s="235"/>
      <c r="F181" s="235"/>
      <c r="G181" s="237"/>
      <c r="H181" s="241"/>
      <c r="I181" s="237"/>
      <c r="J181" s="237"/>
      <c r="K181" s="237"/>
      <c r="L181" s="167">
        <f>IF(OR(C181&gt;A_Stammdaten!$B$12,NOT(ISNUMBER(C181))),0,SUM($I181:J181)-$K181)</f>
        <v>0</v>
      </c>
      <c r="M181" s="237"/>
      <c r="N181" s="167">
        <f t="shared" si="10"/>
        <v>0</v>
      </c>
      <c r="O181" s="238"/>
      <c r="P181" s="167">
        <f t="shared" si="11"/>
        <v>0</v>
      </c>
      <c r="Q181" s="167">
        <f t="shared" si="12"/>
        <v>0</v>
      </c>
    </row>
    <row r="182" spans="1:17" x14ac:dyDescent="0.25">
      <c r="A182" s="167" t="b">
        <f t="shared" si="13"/>
        <v>0</v>
      </c>
      <c r="B182" s="234"/>
      <c r="C182" s="235"/>
      <c r="D182" s="235"/>
      <c r="E182" s="235"/>
      <c r="F182" s="235"/>
      <c r="G182" s="237"/>
      <c r="H182" s="241"/>
      <c r="I182" s="237"/>
      <c r="J182" s="237"/>
      <c r="K182" s="237"/>
      <c r="L182" s="167">
        <f>IF(OR(C182&gt;A_Stammdaten!$B$12,NOT(ISNUMBER(C182))),0,SUM($I182:J182)-$K182)</f>
        <v>0</v>
      </c>
      <c r="M182" s="237"/>
      <c r="N182" s="167">
        <f t="shared" si="10"/>
        <v>0</v>
      </c>
      <c r="O182" s="238"/>
      <c r="P182" s="167">
        <f t="shared" si="11"/>
        <v>0</v>
      </c>
      <c r="Q182" s="167">
        <f t="shared" si="12"/>
        <v>0</v>
      </c>
    </row>
    <row r="183" spans="1:17" x14ac:dyDescent="0.25">
      <c r="A183" s="167" t="b">
        <f t="shared" si="13"/>
        <v>0</v>
      </c>
      <c r="B183" s="234"/>
      <c r="C183" s="235"/>
      <c r="D183" s="235"/>
      <c r="E183" s="235"/>
      <c r="F183" s="235"/>
      <c r="G183" s="237"/>
      <c r="H183" s="241"/>
      <c r="I183" s="237"/>
      <c r="J183" s="237"/>
      <c r="K183" s="237"/>
      <c r="L183" s="167">
        <f>IF(OR(C183&gt;A_Stammdaten!$B$12,NOT(ISNUMBER(C183))),0,SUM($I183:J183)-$K183)</f>
        <v>0</v>
      </c>
      <c r="M183" s="237"/>
      <c r="N183" s="167">
        <f t="shared" si="10"/>
        <v>0</v>
      </c>
      <c r="O183" s="238"/>
      <c r="P183" s="167">
        <f t="shared" si="11"/>
        <v>0</v>
      </c>
      <c r="Q183" s="167">
        <f t="shared" si="12"/>
        <v>0</v>
      </c>
    </row>
    <row r="184" spans="1:17" x14ac:dyDescent="0.25">
      <c r="A184" s="167" t="b">
        <f t="shared" si="13"/>
        <v>0</v>
      </c>
      <c r="B184" s="234"/>
      <c r="C184" s="235"/>
      <c r="D184" s="235"/>
      <c r="E184" s="235"/>
      <c r="F184" s="235"/>
      <c r="G184" s="237"/>
      <c r="H184" s="241"/>
      <c r="I184" s="237"/>
      <c r="J184" s="237"/>
      <c r="K184" s="237"/>
      <c r="L184" s="167">
        <f>IF(OR(C184&gt;A_Stammdaten!$B$12,NOT(ISNUMBER(C184))),0,SUM($I184:J184)-$K184)</f>
        <v>0</v>
      </c>
      <c r="M184" s="237"/>
      <c r="N184" s="167">
        <f t="shared" si="10"/>
        <v>0</v>
      </c>
      <c r="O184" s="238"/>
      <c r="P184" s="167">
        <f t="shared" si="11"/>
        <v>0</v>
      </c>
      <c r="Q184" s="167">
        <f t="shared" si="12"/>
        <v>0</v>
      </c>
    </row>
    <row r="185" spans="1:17" x14ac:dyDescent="0.25">
      <c r="A185" s="167" t="b">
        <f t="shared" si="13"/>
        <v>0</v>
      </c>
      <c r="B185" s="234"/>
      <c r="C185" s="235"/>
      <c r="D185" s="235"/>
      <c r="E185" s="235"/>
      <c r="F185" s="235"/>
      <c r="G185" s="237"/>
      <c r="H185" s="241"/>
      <c r="I185" s="237"/>
      <c r="J185" s="237"/>
      <c r="K185" s="237"/>
      <c r="L185" s="167">
        <f>IF(OR(C185&gt;A_Stammdaten!$B$12,NOT(ISNUMBER(C185))),0,SUM($I185:J185)-$K185)</f>
        <v>0</v>
      </c>
      <c r="M185" s="237"/>
      <c r="N185" s="167">
        <f t="shared" si="10"/>
        <v>0</v>
      </c>
      <c r="O185" s="238"/>
      <c r="P185" s="167">
        <f t="shared" si="11"/>
        <v>0</v>
      </c>
      <c r="Q185" s="167">
        <f t="shared" si="12"/>
        <v>0</v>
      </c>
    </row>
    <row r="186" spans="1:17" x14ac:dyDescent="0.25">
      <c r="A186" s="167" t="b">
        <f t="shared" si="13"/>
        <v>0</v>
      </c>
      <c r="B186" s="234"/>
      <c r="C186" s="235"/>
      <c r="D186" s="235"/>
      <c r="E186" s="235"/>
      <c r="F186" s="235"/>
      <c r="G186" s="237"/>
      <c r="H186" s="241"/>
      <c r="I186" s="237"/>
      <c r="J186" s="237"/>
      <c r="K186" s="237"/>
      <c r="L186" s="167">
        <f>IF(OR(C186&gt;A_Stammdaten!$B$12,NOT(ISNUMBER(C186))),0,SUM($I186:J186)-$K186)</f>
        <v>0</v>
      </c>
      <c r="M186" s="237"/>
      <c r="N186" s="167">
        <f t="shared" si="10"/>
        <v>0</v>
      </c>
      <c r="O186" s="238"/>
      <c r="P186" s="167">
        <f t="shared" si="11"/>
        <v>0</v>
      </c>
      <c r="Q186" s="167">
        <f t="shared" si="12"/>
        <v>0</v>
      </c>
    </row>
    <row r="187" spans="1:17" x14ac:dyDescent="0.25">
      <c r="A187" s="167" t="b">
        <f t="shared" si="13"/>
        <v>0</v>
      </c>
      <c r="B187" s="234"/>
      <c r="C187" s="235"/>
      <c r="D187" s="235"/>
      <c r="E187" s="235"/>
      <c r="F187" s="235"/>
      <c r="G187" s="237"/>
      <c r="H187" s="241"/>
      <c r="I187" s="237"/>
      <c r="J187" s="237"/>
      <c r="K187" s="237"/>
      <c r="L187" s="167">
        <f>IF(OR(C187&gt;A_Stammdaten!$B$12,NOT(ISNUMBER(C187))),0,SUM($I187:J187)-$K187)</f>
        <v>0</v>
      </c>
      <c r="M187" s="237"/>
      <c r="N187" s="167">
        <f t="shared" si="10"/>
        <v>0</v>
      </c>
      <c r="O187" s="238"/>
      <c r="P187" s="167">
        <f t="shared" si="11"/>
        <v>0</v>
      </c>
      <c r="Q187" s="167">
        <f t="shared" si="12"/>
        <v>0</v>
      </c>
    </row>
    <row r="188" spans="1:17" x14ac:dyDescent="0.25">
      <c r="A188" s="167" t="b">
        <f t="shared" si="13"/>
        <v>0</v>
      </c>
      <c r="B188" s="234"/>
      <c r="C188" s="235"/>
      <c r="D188" s="235"/>
      <c r="E188" s="235"/>
      <c r="F188" s="235"/>
      <c r="G188" s="237"/>
      <c r="H188" s="241"/>
      <c r="I188" s="237"/>
      <c r="J188" s="237"/>
      <c r="K188" s="237"/>
      <c r="L188" s="167">
        <f>IF(OR(C188&gt;A_Stammdaten!$B$12,NOT(ISNUMBER(C188))),0,SUM($I188:J188)-$K188)</f>
        <v>0</v>
      </c>
      <c r="M188" s="237"/>
      <c r="N188" s="167">
        <f t="shared" si="10"/>
        <v>0</v>
      </c>
      <c r="O188" s="238"/>
      <c r="P188" s="167">
        <f t="shared" si="11"/>
        <v>0</v>
      </c>
      <c r="Q188" s="167">
        <f t="shared" si="12"/>
        <v>0</v>
      </c>
    </row>
    <row r="189" spans="1:17" x14ac:dyDescent="0.25">
      <c r="A189" s="167" t="b">
        <f t="shared" si="13"/>
        <v>0</v>
      </c>
      <c r="B189" s="234"/>
      <c r="C189" s="235"/>
      <c r="D189" s="235"/>
      <c r="E189" s="235"/>
      <c r="F189" s="235"/>
      <c r="G189" s="237"/>
      <c r="H189" s="241"/>
      <c r="I189" s="237"/>
      <c r="J189" s="237"/>
      <c r="K189" s="237"/>
      <c r="L189" s="167">
        <f>IF(OR(C189&gt;A_Stammdaten!$B$12,NOT(ISNUMBER(C189))),0,SUM($I189:J189)-$K189)</f>
        <v>0</v>
      </c>
      <c r="M189" s="237"/>
      <c r="N189" s="167">
        <f t="shared" si="10"/>
        <v>0</v>
      </c>
      <c r="O189" s="238"/>
      <c r="P189" s="167">
        <f t="shared" si="11"/>
        <v>0</v>
      </c>
      <c r="Q189" s="167">
        <f t="shared" si="12"/>
        <v>0</v>
      </c>
    </row>
    <row r="190" spans="1:17" x14ac:dyDescent="0.25">
      <c r="A190" s="167" t="b">
        <f t="shared" si="13"/>
        <v>0</v>
      </c>
      <c r="B190" s="234"/>
      <c r="C190" s="235"/>
      <c r="D190" s="235"/>
      <c r="E190" s="235"/>
      <c r="F190" s="235"/>
      <c r="G190" s="237"/>
      <c r="H190" s="241"/>
      <c r="I190" s="237"/>
      <c r="J190" s="237"/>
      <c r="K190" s="237"/>
      <c r="L190" s="167">
        <f>IF(OR(C190&gt;A_Stammdaten!$B$12,NOT(ISNUMBER(C190))),0,SUM($I190:J190)-$K190)</f>
        <v>0</v>
      </c>
      <c r="M190" s="237"/>
      <c r="N190" s="167">
        <f t="shared" si="10"/>
        <v>0</v>
      </c>
      <c r="O190" s="238"/>
      <c r="P190" s="167">
        <f t="shared" si="11"/>
        <v>0</v>
      </c>
      <c r="Q190" s="167">
        <f t="shared" si="12"/>
        <v>0</v>
      </c>
    </row>
    <row r="191" spans="1:17" x14ac:dyDescent="0.25">
      <c r="A191" s="167" t="b">
        <f t="shared" si="13"/>
        <v>0</v>
      </c>
      <c r="B191" s="234"/>
      <c r="C191" s="235"/>
      <c r="D191" s="235"/>
      <c r="E191" s="235"/>
      <c r="F191" s="235"/>
      <c r="G191" s="237"/>
      <c r="H191" s="241"/>
      <c r="I191" s="237"/>
      <c r="J191" s="237"/>
      <c r="K191" s="237"/>
      <c r="L191" s="167">
        <f>IF(OR(C191&gt;A_Stammdaten!$B$12,NOT(ISNUMBER(C191))),0,SUM($I191:J191)-$K191)</f>
        <v>0</v>
      </c>
      <c r="M191" s="237"/>
      <c r="N191" s="167">
        <f t="shared" si="10"/>
        <v>0</v>
      </c>
      <c r="O191" s="238"/>
      <c r="P191" s="167">
        <f t="shared" si="11"/>
        <v>0</v>
      </c>
      <c r="Q191" s="167">
        <f t="shared" si="12"/>
        <v>0</v>
      </c>
    </row>
    <row r="192" spans="1:17" x14ac:dyDescent="0.25">
      <c r="A192" s="167" t="b">
        <f t="shared" si="13"/>
        <v>0</v>
      </c>
      <c r="B192" s="234"/>
      <c r="C192" s="235"/>
      <c r="D192" s="235"/>
      <c r="E192" s="235"/>
      <c r="F192" s="235"/>
      <c r="G192" s="237"/>
      <c r="H192" s="241"/>
      <c r="I192" s="237"/>
      <c r="J192" s="237"/>
      <c r="K192" s="237"/>
      <c r="L192" s="167">
        <f>IF(OR(C192&gt;A_Stammdaten!$B$12,NOT(ISNUMBER(C192))),0,SUM($I192:J192)-$K192)</f>
        <v>0</v>
      </c>
      <c r="M192" s="237"/>
      <c r="N192" s="167">
        <f t="shared" si="10"/>
        <v>0</v>
      </c>
      <c r="O192" s="238"/>
      <c r="P192" s="167">
        <f t="shared" si="11"/>
        <v>0</v>
      </c>
      <c r="Q192" s="167">
        <f t="shared" si="12"/>
        <v>0</v>
      </c>
    </row>
    <row r="193" spans="1:17" x14ac:dyDescent="0.25">
      <c r="A193" s="167" t="b">
        <f t="shared" si="13"/>
        <v>0</v>
      </c>
      <c r="B193" s="234"/>
      <c r="C193" s="235"/>
      <c r="D193" s="235"/>
      <c r="E193" s="235"/>
      <c r="F193" s="235"/>
      <c r="G193" s="237"/>
      <c r="H193" s="241"/>
      <c r="I193" s="237"/>
      <c r="J193" s="237"/>
      <c r="K193" s="237"/>
      <c r="L193" s="167">
        <f>IF(OR(C193&gt;A_Stammdaten!$B$12,NOT(ISNUMBER(C193))),0,SUM($I193:J193)-$K193)</f>
        <v>0</v>
      </c>
      <c r="M193" s="237"/>
      <c r="N193" s="167">
        <f t="shared" si="10"/>
        <v>0</v>
      </c>
      <c r="O193" s="238"/>
      <c r="P193" s="167">
        <f t="shared" si="11"/>
        <v>0</v>
      </c>
      <c r="Q193" s="167">
        <f t="shared" si="12"/>
        <v>0</v>
      </c>
    </row>
    <row r="194" spans="1:17" x14ac:dyDescent="0.25">
      <c r="A194" s="167" t="b">
        <f t="shared" si="13"/>
        <v>0</v>
      </c>
      <c r="B194" s="234"/>
      <c r="C194" s="235"/>
      <c r="D194" s="235"/>
      <c r="E194" s="235"/>
      <c r="F194" s="235"/>
      <c r="G194" s="237"/>
      <c r="H194" s="241"/>
      <c r="I194" s="237"/>
      <c r="J194" s="237"/>
      <c r="K194" s="237"/>
      <c r="L194" s="167">
        <f>IF(OR(C194&gt;A_Stammdaten!$B$12,NOT(ISNUMBER(C194))),0,SUM($I194:J194)-$K194)</f>
        <v>0</v>
      </c>
      <c r="M194" s="237"/>
      <c r="N194" s="167">
        <f t="shared" si="10"/>
        <v>0</v>
      </c>
      <c r="O194" s="238"/>
      <c r="P194" s="167">
        <f t="shared" si="11"/>
        <v>0</v>
      </c>
      <c r="Q194" s="167">
        <f t="shared" si="12"/>
        <v>0</v>
      </c>
    </row>
    <row r="195" spans="1:17" x14ac:dyDescent="0.25">
      <c r="A195" s="167" t="b">
        <f t="shared" si="13"/>
        <v>0</v>
      </c>
      <c r="B195" s="234"/>
      <c r="C195" s="235"/>
      <c r="D195" s="235"/>
      <c r="E195" s="235"/>
      <c r="F195" s="235"/>
      <c r="G195" s="237"/>
      <c r="H195" s="241"/>
      <c r="I195" s="237"/>
      <c r="J195" s="237"/>
      <c r="K195" s="237"/>
      <c r="L195" s="167">
        <f>IF(OR(C195&gt;A_Stammdaten!$B$12,NOT(ISNUMBER(C195))),0,SUM($I195:J195)-$K195)</f>
        <v>0</v>
      </c>
      <c r="M195" s="237"/>
      <c r="N195" s="167">
        <f t="shared" si="10"/>
        <v>0</v>
      </c>
      <c r="O195" s="238"/>
      <c r="P195" s="167">
        <f t="shared" si="11"/>
        <v>0</v>
      </c>
      <c r="Q195" s="167">
        <f t="shared" si="12"/>
        <v>0</v>
      </c>
    </row>
    <row r="196" spans="1:17" x14ac:dyDescent="0.25">
      <c r="A196" s="167" t="b">
        <f t="shared" si="13"/>
        <v>0</v>
      </c>
      <c r="B196" s="234"/>
      <c r="C196" s="235"/>
      <c r="D196" s="235"/>
      <c r="E196" s="235"/>
      <c r="F196" s="235"/>
      <c r="G196" s="237"/>
      <c r="H196" s="241"/>
      <c r="I196" s="237"/>
      <c r="J196" s="237"/>
      <c r="K196" s="237"/>
      <c r="L196" s="167">
        <f>IF(OR(C196&gt;A_Stammdaten!$B$12,NOT(ISNUMBER(C196))),0,SUM($I196:J196)-$K196)</f>
        <v>0</v>
      </c>
      <c r="M196" s="237"/>
      <c r="N196" s="167">
        <f t="shared" si="10"/>
        <v>0</v>
      </c>
      <c r="O196" s="238"/>
      <c r="P196" s="167">
        <f t="shared" si="11"/>
        <v>0</v>
      </c>
      <c r="Q196" s="167">
        <f t="shared" si="12"/>
        <v>0</v>
      </c>
    </row>
    <row r="197" spans="1:17" x14ac:dyDescent="0.25">
      <c r="A197" s="167" t="b">
        <f t="shared" si="13"/>
        <v>0</v>
      </c>
      <c r="B197" s="234"/>
      <c r="C197" s="235"/>
      <c r="D197" s="235"/>
      <c r="E197" s="235"/>
      <c r="F197" s="235"/>
      <c r="G197" s="237"/>
      <c r="H197" s="241"/>
      <c r="I197" s="237"/>
      <c r="J197" s="237"/>
      <c r="K197" s="237"/>
      <c r="L197" s="167">
        <f>IF(OR(C197&gt;A_Stammdaten!$B$12,NOT(ISNUMBER(C197))),0,SUM($I197:J197)-$K197)</f>
        <v>0</v>
      </c>
      <c r="M197" s="237"/>
      <c r="N197" s="167">
        <f t="shared" si="10"/>
        <v>0</v>
      </c>
      <c r="O197" s="238"/>
      <c r="P197" s="167">
        <f t="shared" si="11"/>
        <v>0</v>
      </c>
      <c r="Q197" s="167">
        <f t="shared" si="12"/>
        <v>0</v>
      </c>
    </row>
    <row r="198" spans="1:17" x14ac:dyDescent="0.25">
      <c r="A198" s="167" t="b">
        <f t="shared" si="13"/>
        <v>0</v>
      </c>
      <c r="B198" s="234"/>
      <c r="C198" s="235"/>
      <c r="D198" s="235"/>
      <c r="E198" s="235"/>
      <c r="F198" s="235"/>
      <c r="G198" s="237"/>
      <c r="H198" s="241"/>
      <c r="I198" s="237"/>
      <c r="J198" s="237"/>
      <c r="K198" s="237"/>
      <c r="L198" s="167">
        <f>IF(OR(C198&gt;A_Stammdaten!$B$12,NOT(ISNUMBER(C198))),0,SUM($I198:J198)-$K198)</f>
        <v>0</v>
      </c>
      <c r="M198" s="237"/>
      <c r="N198" s="167">
        <f t="shared" ref="N198:N261" si="14">IF( H198="Nein",M198+L198,L198)</f>
        <v>0</v>
      </c>
      <c r="O198" s="238"/>
      <c r="P198" s="167">
        <f t="shared" ref="P198:P261" si="15">IF(OR(H198="nein",H198="ja"),IF(H198="ja",0,IF(AND(O198&lt;&gt;0,H198="nein"),L198+M198-Q198,"Restauflösungsdauer fehlt!")),0)</f>
        <v>0</v>
      </c>
      <c r="Q198" s="167">
        <f t="shared" ref="Q198:Q261" si="16">IF(O198=0,L198+M198,(L198+M198)/O198*(O198-1))</f>
        <v>0</v>
      </c>
    </row>
    <row r="199" spans="1:17" x14ac:dyDescent="0.25">
      <c r="A199" s="167" t="b">
        <f t="shared" si="13"/>
        <v>0</v>
      </c>
      <c r="B199" s="234"/>
      <c r="C199" s="235"/>
      <c r="D199" s="235"/>
      <c r="E199" s="235"/>
      <c r="F199" s="235"/>
      <c r="G199" s="237"/>
      <c r="H199" s="241"/>
      <c r="I199" s="237"/>
      <c r="J199" s="237"/>
      <c r="K199" s="237"/>
      <c r="L199" s="167">
        <f>IF(OR(C199&gt;A_Stammdaten!$B$12,NOT(ISNUMBER(C199))),0,SUM($I199:J199)-$K199)</f>
        <v>0</v>
      </c>
      <c r="M199" s="237"/>
      <c r="N199" s="167">
        <f t="shared" si="14"/>
        <v>0</v>
      </c>
      <c r="O199" s="238"/>
      <c r="P199" s="167">
        <f t="shared" si="15"/>
        <v>0</v>
      </c>
      <c r="Q199" s="167">
        <f t="shared" si="16"/>
        <v>0</v>
      </c>
    </row>
    <row r="200" spans="1:17" x14ac:dyDescent="0.25">
      <c r="A200" s="167" t="b">
        <f t="shared" si="13"/>
        <v>0</v>
      </c>
      <c r="B200" s="234"/>
      <c r="C200" s="235"/>
      <c r="D200" s="235"/>
      <c r="E200" s="235"/>
      <c r="F200" s="235"/>
      <c r="G200" s="237"/>
      <c r="H200" s="241"/>
      <c r="I200" s="237"/>
      <c r="J200" s="237"/>
      <c r="K200" s="237"/>
      <c r="L200" s="167">
        <f>IF(OR(C200&gt;A_Stammdaten!$B$12,NOT(ISNUMBER(C200))),0,SUM($I200:J200)-$K200)</f>
        <v>0</v>
      </c>
      <c r="M200" s="237"/>
      <c r="N200" s="167">
        <f t="shared" si="14"/>
        <v>0</v>
      </c>
      <c r="O200" s="238"/>
      <c r="P200" s="167">
        <f t="shared" si="15"/>
        <v>0</v>
      </c>
      <c r="Q200" s="167">
        <f t="shared" si="16"/>
        <v>0</v>
      </c>
    </row>
    <row r="201" spans="1:17" x14ac:dyDescent="0.25">
      <c r="A201" s="167" t="b">
        <f t="shared" si="13"/>
        <v>0</v>
      </c>
      <c r="B201" s="234"/>
      <c r="C201" s="235"/>
      <c r="D201" s="235"/>
      <c r="E201" s="235"/>
      <c r="F201" s="235"/>
      <c r="G201" s="237"/>
      <c r="H201" s="241"/>
      <c r="I201" s="237"/>
      <c r="J201" s="237"/>
      <c r="K201" s="237"/>
      <c r="L201" s="167">
        <f>IF(OR(C201&gt;A_Stammdaten!$B$12,NOT(ISNUMBER(C201))),0,SUM($I201:J201)-$K201)</f>
        <v>0</v>
      </c>
      <c r="M201" s="237"/>
      <c r="N201" s="167">
        <f t="shared" si="14"/>
        <v>0</v>
      </c>
      <c r="O201" s="238"/>
      <c r="P201" s="167">
        <f t="shared" si="15"/>
        <v>0</v>
      </c>
      <c r="Q201" s="167">
        <f t="shared" si="16"/>
        <v>0</v>
      </c>
    </row>
    <row r="202" spans="1:17" x14ac:dyDescent="0.25">
      <c r="A202" s="167" t="b">
        <f t="shared" ref="A202:A265" si="17">IF(AND(B202&lt;&gt;0,C202&lt;&gt;0),IF(D202&lt;&gt;0,CONCATENATE(B202,"-",C202,"-",D202),CONCATENATE(B202,"-",C202)))</f>
        <v>0</v>
      </c>
      <c r="B202" s="234"/>
      <c r="C202" s="235"/>
      <c r="D202" s="235"/>
      <c r="E202" s="235"/>
      <c r="F202" s="235"/>
      <c r="G202" s="237"/>
      <c r="H202" s="241"/>
      <c r="I202" s="237"/>
      <c r="J202" s="237"/>
      <c r="K202" s="237"/>
      <c r="L202" s="167">
        <f>IF(OR(C202&gt;A_Stammdaten!$B$12,NOT(ISNUMBER(C202))),0,SUM($I202:J202)-$K202)</f>
        <v>0</v>
      </c>
      <c r="M202" s="237"/>
      <c r="N202" s="167">
        <f t="shared" si="14"/>
        <v>0</v>
      </c>
      <c r="O202" s="238"/>
      <c r="P202" s="167">
        <f t="shared" si="15"/>
        <v>0</v>
      </c>
      <c r="Q202" s="167">
        <f t="shared" si="16"/>
        <v>0</v>
      </c>
    </row>
    <row r="203" spans="1:17" x14ac:dyDescent="0.25">
      <c r="A203" s="167" t="b">
        <f t="shared" si="17"/>
        <v>0</v>
      </c>
      <c r="B203" s="234"/>
      <c r="C203" s="235"/>
      <c r="D203" s="235"/>
      <c r="E203" s="235"/>
      <c r="F203" s="235"/>
      <c r="G203" s="237"/>
      <c r="H203" s="241"/>
      <c r="I203" s="237"/>
      <c r="J203" s="237"/>
      <c r="K203" s="237"/>
      <c r="L203" s="167">
        <f>IF(OR(C203&gt;A_Stammdaten!$B$12,NOT(ISNUMBER(C203))),0,SUM($I203:J203)-$K203)</f>
        <v>0</v>
      </c>
      <c r="M203" s="237"/>
      <c r="N203" s="167">
        <f t="shared" si="14"/>
        <v>0</v>
      </c>
      <c r="O203" s="238"/>
      <c r="P203" s="167">
        <f t="shared" si="15"/>
        <v>0</v>
      </c>
      <c r="Q203" s="167">
        <f t="shared" si="16"/>
        <v>0</v>
      </c>
    </row>
    <row r="204" spans="1:17" x14ac:dyDescent="0.25">
      <c r="A204" s="167" t="b">
        <f t="shared" si="17"/>
        <v>0</v>
      </c>
      <c r="B204" s="234"/>
      <c r="C204" s="235"/>
      <c r="D204" s="235"/>
      <c r="E204" s="235"/>
      <c r="F204" s="235"/>
      <c r="G204" s="237"/>
      <c r="H204" s="241"/>
      <c r="I204" s="237"/>
      <c r="J204" s="237"/>
      <c r="K204" s="237"/>
      <c r="L204" s="167">
        <f>IF(OR(C204&gt;A_Stammdaten!$B$12,NOT(ISNUMBER(C204))),0,SUM($I204:J204)-$K204)</f>
        <v>0</v>
      </c>
      <c r="M204" s="237"/>
      <c r="N204" s="167">
        <f t="shared" si="14"/>
        <v>0</v>
      </c>
      <c r="O204" s="238"/>
      <c r="P204" s="167">
        <f t="shared" si="15"/>
        <v>0</v>
      </c>
      <c r="Q204" s="167">
        <f t="shared" si="16"/>
        <v>0</v>
      </c>
    </row>
    <row r="205" spans="1:17" x14ac:dyDescent="0.25">
      <c r="A205" s="167" t="b">
        <f t="shared" si="17"/>
        <v>0</v>
      </c>
      <c r="B205" s="234"/>
      <c r="C205" s="235"/>
      <c r="D205" s="235"/>
      <c r="E205" s="235"/>
      <c r="F205" s="235"/>
      <c r="G205" s="237"/>
      <c r="H205" s="241"/>
      <c r="I205" s="237"/>
      <c r="J205" s="237"/>
      <c r="K205" s="237"/>
      <c r="L205" s="167">
        <f>IF(OR(C205&gt;A_Stammdaten!$B$12,NOT(ISNUMBER(C205))),0,SUM($I205:J205)-$K205)</f>
        <v>0</v>
      </c>
      <c r="M205" s="237"/>
      <c r="N205" s="167">
        <f t="shared" si="14"/>
        <v>0</v>
      </c>
      <c r="O205" s="238"/>
      <c r="P205" s="167">
        <f t="shared" si="15"/>
        <v>0</v>
      </c>
      <c r="Q205" s="167">
        <f t="shared" si="16"/>
        <v>0</v>
      </c>
    </row>
    <row r="206" spans="1:17" x14ac:dyDescent="0.25">
      <c r="A206" s="167" t="b">
        <f t="shared" si="17"/>
        <v>0</v>
      </c>
      <c r="B206" s="234"/>
      <c r="C206" s="235"/>
      <c r="D206" s="235"/>
      <c r="E206" s="235"/>
      <c r="F206" s="235"/>
      <c r="G206" s="237"/>
      <c r="H206" s="241"/>
      <c r="I206" s="237"/>
      <c r="J206" s="237"/>
      <c r="K206" s="237"/>
      <c r="L206" s="167">
        <f>IF(OR(C206&gt;A_Stammdaten!$B$12,NOT(ISNUMBER(C206))),0,SUM($I206:J206)-$K206)</f>
        <v>0</v>
      </c>
      <c r="M206" s="237"/>
      <c r="N206" s="167">
        <f t="shared" si="14"/>
        <v>0</v>
      </c>
      <c r="O206" s="238"/>
      <c r="P206" s="167">
        <f t="shared" si="15"/>
        <v>0</v>
      </c>
      <c r="Q206" s="167">
        <f t="shared" si="16"/>
        <v>0</v>
      </c>
    </row>
    <row r="207" spans="1:17" x14ac:dyDescent="0.25">
      <c r="A207" s="167" t="b">
        <f t="shared" si="17"/>
        <v>0</v>
      </c>
      <c r="B207" s="234"/>
      <c r="C207" s="235"/>
      <c r="D207" s="235"/>
      <c r="E207" s="235"/>
      <c r="F207" s="235"/>
      <c r="G207" s="237"/>
      <c r="H207" s="241"/>
      <c r="I207" s="237"/>
      <c r="J207" s="237"/>
      <c r="K207" s="237"/>
      <c r="L207" s="167">
        <f>IF(OR(C207&gt;A_Stammdaten!$B$12,NOT(ISNUMBER(C207))),0,SUM($I207:J207)-$K207)</f>
        <v>0</v>
      </c>
      <c r="M207" s="237"/>
      <c r="N207" s="167">
        <f t="shared" si="14"/>
        <v>0</v>
      </c>
      <c r="O207" s="238"/>
      <c r="P207" s="167">
        <f t="shared" si="15"/>
        <v>0</v>
      </c>
      <c r="Q207" s="167">
        <f t="shared" si="16"/>
        <v>0</v>
      </c>
    </row>
    <row r="208" spans="1:17" x14ac:dyDescent="0.25">
      <c r="A208" s="167" t="b">
        <f t="shared" si="17"/>
        <v>0</v>
      </c>
      <c r="B208" s="234"/>
      <c r="C208" s="235"/>
      <c r="D208" s="235"/>
      <c r="E208" s="235"/>
      <c r="F208" s="235"/>
      <c r="G208" s="237"/>
      <c r="H208" s="241"/>
      <c r="I208" s="237"/>
      <c r="J208" s="237"/>
      <c r="K208" s="237"/>
      <c r="L208" s="167">
        <f>IF(OR(C208&gt;A_Stammdaten!$B$12,NOT(ISNUMBER(C208))),0,SUM($I208:J208)-$K208)</f>
        <v>0</v>
      </c>
      <c r="M208" s="237"/>
      <c r="N208" s="167">
        <f t="shared" si="14"/>
        <v>0</v>
      </c>
      <c r="O208" s="238"/>
      <c r="P208" s="167">
        <f t="shared" si="15"/>
        <v>0</v>
      </c>
      <c r="Q208" s="167">
        <f t="shared" si="16"/>
        <v>0</v>
      </c>
    </row>
    <row r="209" spans="1:17" x14ac:dyDescent="0.25">
      <c r="A209" s="167" t="b">
        <f t="shared" si="17"/>
        <v>0</v>
      </c>
      <c r="B209" s="234"/>
      <c r="C209" s="235"/>
      <c r="D209" s="235"/>
      <c r="E209" s="235"/>
      <c r="F209" s="235"/>
      <c r="G209" s="237"/>
      <c r="H209" s="241"/>
      <c r="I209" s="237"/>
      <c r="J209" s="237"/>
      <c r="K209" s="237"/>
      <c r="L209" s="167">
        <f>IF(OR(C209&gt;A_Stammdaten!$B$12,NOT(ISNUMBER(C209))),0,SUM($I209:J209)-$K209)</f>
        <v>0</v>
      </c>
      <c r="M209" s="237"/>
      <c r="N209" s="167">
        <f t="shared" si="14"/>
        <v>0</v>
      </c>
      <c r="O209" s="238"/>
      <c r="P209" s="167">
        <f t="shared" si="15"/>
        <v>0</v>
      </c>
      <c r="Q209" s="167">
        <f t="shared" si="16"/>
        <v>0</v>
      </c>
    </row>
    <row r="210" spans="1:17" x14ac:dyDescent="0.25">
      <c r="A210" s="167" t="b">
        <f t="shared" si="17"/>
        <v>0</v>
      </c>
      <c r="B210" s="234"/>
      <c r="C210" s="235"/>
      <c r="D210" s="235"/>
      <c r="E210" s="235"/>
      <c r="F210" s="235"/>
      <c r="G210" s="237"/>
      <c r="H210" s="241"/>
      <c r="I210" s="237"/>
      <c r="J210" s="237"/>
      <c r="K210" s="237"/>
      <c r="L210" s="167">
        <f>IF(OR(C210&gt;A_Stammdaten!$B$12,NOT(ISNUMBER(C210))),0,SUM($I210:J210)-$K210)</f>
        <v>0</v>
      </c>
      <c r="M210" s="237"/>
      <c r="N210" s="167">
        <f t="shared" si="14"/>
        <v>0</v>
      </c>
      <c r="O210" s="238"/>
      <c r="P210" s="167">
        <f t="shared" si="15"/>
        <v>0</v>
      </c>
      <c r="Q210" s="167">
        <f t="shared" si="16"/>
        <v>0</v>
      </c>
    </row>
    <row r="211" spans="1:17" x14ac:dyDescent="0.25">
      <c r="A211" s="167" t="b">
        <f t="shared" si="17"/>
        <v>0</v>
      </c>
      <c r="B211" s="234"/>
      <c r="C211" s="235"/>
      <c r="D211" s="235"/>
      <c r="E211" s="235"/>
      <c r="F211" s="235"/>
      <c r="G211" s="237"/>
      <c r="H211" s="241"/>
      <c r="I211" s="237"/>
      <c r="J211" s="237"/>
      <c r="K211" s="237"/>
      <c r="L211" s="167">
        <f>IF(OR(C211&gt;A_Stammdaten!$B$12,NOT(ISNUMBER(C211))),0,SUM($I211:J211)-$K211)</f>
        <v>0</v>
      </c>
      <c r="M211" s="237"/>
      <c r="N211" s="167">
        <f t="shared" si="14"/>
        <v>0</v>
      </c>
      <c r="O211" s="238"/>
      <c r="P211" s="167">
        <f t="shared" si="15"/>
        <v>0</v>
      </c>
      <c r="Q211" s="167">
        <f t="shared" si="16"/>
        <v>0</v>
      </c>
    </row>
    <row r="212" spans="1:17" x14ac:dyDescent="0.25">
      <c r="A212" s="167" t="b">
        <f t="shared" si="17"/>
        <v>0</v>
      </c>
      <c r="B212" s="234"/>
      <c r="C212" s="235"/>
      <c r="D212" s="235"/>
      <c r="E212" s="235"/>
      <c r="F212" s="235"/>
      <c r="G212" s="237"/>
      <c r="H212" s="241"/>
      <c r="I212" s="237"/>
      <c r="J212" s="237"/>
      <c r="K212" s="237"/>
      <c r="L212" s="167">
        <f>IF(OR(C212&gt;A_Stammdaten!$B$12,NOT(ISNUMBER(C212))),0,SUM($I212:J212)-$K212)</f>
        <v>0</v>
      </c>
      <c r="M212" s="237"/>
      <c r="N212" s="167">
        <f t="shared" si="14"/>
        <v>0</v>
      </c>
      <c r="O212" s="238"/>
      <c r="P212" s="167">
        <f t="shared" si="15"/>
        <v>0</v>
      </c>
      <c r="Q212" s="167">
        <f t="shared" si="16"/>
        <v>0</v>
      </c>
    </row>
    <row r="213" spans="1:17" x14ac:dyDescent="0.25">
      <c r="A213" s="167" t="b">
        <f t="shared" si="17"/>
        <v>0</v>
      </c>
      <c r="B213" s="234"/>
      <c r="C213" s="235"/>
      <c r="D213" s="235"/>
      <c r="E213" s="235"/>
      <c r="F213" s="235"/>
      <c r="G213" s="237"/>
      <c r="H213" s="241"/>
      <c r="I213" s="237"/>
      <c r="J213" s="237"/>
      <c r="K213" s="237"/>
      <c r="L213" s="167">
        <f>IF(OR(C213&gt;A_Stammdaten!$B$12,NOT(ISNUMBER(C213))),0,SUM($I213:J213)-$K213)</f>
        <v>0</v>
      </c>
      <c r="M213" s="237"/>
      <c r="N213" s="167">
        <f t="shared" si="14"/>
        <v>0</v>
      </c>
      <c r="O213" s="238"/>
      <c r="P213" s="167">
        <f t="shared" si="15"/>
        <v>0</v>
      </c>
      <c r="Q213" s="167">
        <f t="shared" si="16"/>
        <v>0</v>
      </c>
    </row>
    <row r="214" spans="1:17" x14ac:dyDescent="0.25">
      <c r="A214" s="167" t="b">
        <f t="shared" si="17"/>
        <v>0</v>
      </c>
      <c r="B214" s="234"/>
      <c r="C214" s="235"/>
      <c r="D214" s="235"/>
      <c r="E214" s="235"/>
      <c r="F214" s="235"/>
      <c r="G214" s="237"/>
      <c r="H214" s="241"/>
      <c r="I214" s="237"/>
      <c r="J214" s="237"/>
      <c r="K214" s="237"/>
      <c r="L214" s="167">
        <f>IF(OR(C214&gt;A_Stammdaten!$B$12,NOT(ISNUMBER(C214))),0,SUM($I214:J214)-$K214)</f>
        <v>0</v>
      </c>
      <c r="M214" s="237"/>
      <c r="N214" s="167">
        <f t="shared" si="14"/>
        <v>0</v>
      </c>
      <c r="O214" s="238"/>
      <c r="P214" s="167">
        <f t="shared" si="15"/>
        <v>0</v>
      </c>
      <c r="Q214" s="167">
        <f t="shared" si="16"/>
        <v>0</v>
      </c>
    </row>
    <row r="215" spans="1:17" x14ac:dyDescent="0.25">
      <c r="A215" s="167" t="b">
        <f t="shared" si="17"/>
        <v>0</v>
      </c>
      <c r="B215" s="234"/>
      <c r="C215" s="235"/>
      <c r="D215" s="235"/>
      <c r="E215" s="235"/>
      <c r="F215" s="235"/>
      <c r="G215" s="237"/>
      <c r="H215" s="241"/>
      <c r="I215" s="237"/>
      <c r="J215" s="237"/>
      <c r="K215" s="237"/>
      <c r="L215" s="167">
        <f>IF(OR(C215&gt;A_Stammdaten!$B$12,NOT(ISNUMBER(C215))),0,SUM($I215:J215)-$K215)</f>
        <v>0</v>
      </c>
      <c r="M215" s="237"/>
      <c r="N215" s="167">
        <f t="shared" si="14"/>
        <v>0</v>
      </c>
      <c r="O215" s="238"/>
      <c r="P215" s="167">
        <f t="shared" si="15"/>
        <v>0</v>
      </c>
      <c r="Q215" s="167">
        <f t="shared" si="16"/>
        <v>0</v>
      </c>
    </row>
    <row r="216" spans="1:17" x14ac:dyDescent="0.25">
      <c r="A216" s="167" t="b">
        <f t="shared" si="17"/>
        <v>0</v>
      </c>
      <c r="B216" s="234"/>
      <c r="C216" s="235"/>
      <c r="D216" s="235"/>
      <c r="E216" s="235"/>
      <c r="F216" s="235"/>
      <c r="G216" s="237"/>
      <c r="H216" s="241"/>
      <c r="I216" s="237"/>
      <c r="J216" s="237"/>
      <c r="K216" s="237"/>
      <c r="L216" s="167">
        <f>IF(OR(C216&gt;A_Stammdaten!$B$12,NOT(ISNUMBER(C216))),0,SUM($I216:J216)-$K216)</f>
        <v>0</v>
      </c>
      <c r="M216" s="237"/>
      <c r="N216" s="167">
        <f t="shared" si="14"/>
        <v>0</v>
      </c>
      <c r="O216" s="238"/>
      <c r="P216" s="167">
        <f t="shared" si="15"/>
        <v>0</v>
      </c>
      <c r="Q216" s="167">
        <f t="shared" si="16"/>
        <v>0</v>
      </c>
    </row>
    <row r="217" spans="1:17" x14ac:dyDescent="0.25">
      <c r="A217" s="167" t="b">
        <f t="shared" si="17"/>
        <v>0</v>
      </c>
      <c r="B217" s="234"/>
      <c r="C217" s="235"/>
      <c r="D217" s="235"/>
      <c r="E217" s="235"/>
      <c r="F217" s="235"/>
      <c r="G217" s="237"/>
      <c r="H217" s="241"/>
      <c r="I217" s="237"/>
      <c r="J217" s="237"/>
      <c r="K217" s="237"/>
      <c r="L217" s="167">
        <f>IF(OR(C217&gt;A_Stammdaten!$B$12,NOT(ISNUMBER(C217))),0,SUM($I217:J217)-$K217)</f>
        <v>0</v>
      </c>
      <c r="M217" s="237"/>
      <c r="N217" s="167">
        <f t="shared" si="14"/>
        <v>0</v>
      </c>
      <c r="O217" s="238"/>
      <c r="P217" s="167">
        <f t="shared" si="15"/>
        <v>0</v>
      </c>
      <c r="Q217" s="167">
        <f t="shared" si="16"/>
        <v>0</v>
      </c>
    </row>
    <row r="218" spans="1:17" x14ac:dyDescent="0.25">
      <c r="A218" s="167" t="b">
        <f t="shared" si="17"/>
        <v>0</v>
      </c>
      <c r="B218" s="234"/>
      <c r="C218" s="235"/>
      <c r="D218" s="235"/>
      <c r="E218" s="235"/>
      <c r="F218" s="235"/>
      <c r="G218" s="237"/>
      <c r="H218" s="241"/>
      <c r="I218" s="237"/>
      <c r="J218" s="237"/>
      <c r="K218" s="237"/>
      <c r="L218" s="167">
        <f>IF(OR(C218&gt;A_Stammdaten!$B$12,NOT(ISNUMBER(C218))),0,SUM($I218:J218)-$K218)</f>
        <v>0</v>
      </c>
      <c r="M218" s="237"/>
      <c r="N218" s="167">
        <f t="shared" si="14"/>
        <v>0</v>
      </c>
      <c r="O218" s="238"/>
      <c r="P218" s="167">
        <f t="shared" si="15"/>
        <v>0</v>
      </c>
      <c r="Q218" s="167">
        <f t="shared" si="16"/>
        <v>0</v>
      </c>
    </row>
    <row r="219" spans="1:17" x14ac:dyDescent="0.25">
      <c r="A219" s="167" t="b">
        <f t="shared" si="17"/>
        <v>0</v>
      </c>
      <c r="B219" s="234"/>
      <c r="C219" s="235"/>
      <c r="D219" s="235"/>
      <c r="E219" s="235"/>
      <c r="F219" s="235"/>
      <c r="G219" s="237"/>
      <c r="H219" s="241"/>
      <c r="I219" s="237"/>
      <c r="J219" s="237"/>
      <c r="K219" s="237"/>
      <c r="L219" s="167">
        <f>IF(OR(C219&gt;A_Stammdaten!$B$12,NOT(ISNUMBER(C219))),0,SUM($I219:J219)-$K219)</f>
        <v>0</v>
      </c>
      <c r="M219" s="237"/>
      <c r="N219" s="167">
        <f t="shared" si="14"/>
        <v>0</v>
      </c>
      <c r="O219" s="238"/>
      <c r="P219" s="167">
        <f t="shared" si="15"/>
        <v>0</v>
      </c>
      <c r="Q219" s="167">
        <f t="shared" si="16"/>
        <v>0</v>
      </c>
    </row>
    <row r="220" spans="1:17" x14ac:dyDescent="0.25">
      <c r="A220" s="167" t="b">
        <f t="shared" si="17"/>
        <v>0</v>
      </c>
      <c r="B220" s="234"/>
      <c r="C220" s="235"/>
      <c r="D220" s="235"/>
      <c r="E220" s="235"/>
      <c r="F220" s="235"/>
      <c r="G220" s="237"/>
      <c r="H220" s="241"/>
      <c r="I220" s="237"/>
      <c r="J220" s="237"/>
      <c r="K220" s="237"/>
      <c r="L220" s="167">
        <f>IF(OR(C220&gt;A_Stammdaten!$B$12,NOT(ISNUMBER(C220))),0,SUM($I220:J220)-$K220)</f>
        <v>0</v>
      </c>
      <c r="M220" s="237"/>
      <c r="N220" s="167">
        <f t="shared" si="14"/>
        <v>0</v>
      </c>
      <c r="O220" s="238"/>
      <c r="P220" s="167">
        <f t="shared" si="15"/>
        <v>0</v>
      </c>
      <c r="Q220" s="167">
        <f t="shared" si="16"/>
        <v>0</v>
      </c>
    </row>
    <row r="221" spans="1:17" x14ac:dyDescent="0.25">
      <c r="A221" s="167" t="b">
        <f t="shared" si="17"/>
        <v>0</v>
      </c>
      <c r="B221" s="234"/>
      <c r="C221" s="235"/>
      <c r="D221" s="235"/>
      <c r="E221" s="235"/>
      <c r="F221" s="235"/>
      <c r="G221" s="237"/>
      <c r="H221" s="241"/>
      <c r="I221" s="237"/>
      <c r="J221" s="237"/>
      <c r="K221" s="237"/>
      <c r="L221" s="167">
        <f>IF(OR(C221&gt;A_Stammdaten!$B$12,NOT(ISNUMBER(C221))),0,SUM($I221:J221)-$K221)</f>
        <v>0</v>
      </c>
      <c r="M221" s="237"/>
      <c r="N221" s="167">
        <f t="shared" si="14"/>
        <v>0</v>
      </c>
      <c r="O221" s="238"/>
      <c r="P221" s="167">
        <f t="shared" si="15"/>
        <v>0</v>
      </c>
      <c r="Q221" s="167">
        <f t="shared" si="16"/>
        <v>0</v>
      </c>
    </row>
    <row r="222" spans="1:17" x14ac:dyDescent="0.25">
      <c r="A222" s="167" t="b">
        <f t="shared" si="17"/>
        <v>0</v>
      </c>
      <c r="B222" s="234"/>
      <c r="C222" s="235"/>
      <c r="D222" s="235"/>
      <c r="E222" s="235"/>
      <c r="F222" s="235"/>
      <c r="G222" s="237"/>
      <c r="H222" s="241"/>
      <c r="I222" s="237"/>
      <c r="J222" s="237"/>
      <c r="K222" s="237"/>
      <c r="L222" s="167">
        <f>IF(OR(C222&gt;A_Stammdaten!$B$12,NOT(ISNUMBER(C222))),0,SUM($I222:J222)-$K222)</f>
        <v>0</v>
      </c>
      <c r="M222" s="237"/>
      <c r="N222" s="167">
        <f t="shared" si="14"/>
        <v>0</v>
      </c>
      <c r="O222" s="238"/>
      <c r="P222" s="167">
        <f t="shared" si="15"/>
        <v>0</v>
      </c>
      <c r="Q222" s="167">
        <f t="shared" si="16"/>
        <v>0</v>
      </c>
    </row>
    <row r="223" spans="1:17" x14ac:dyDescent="0.25">
      <c r="A223" s="167" t="b">
        <f t="shared" si="17"/>
        <v>0</v>
      </c>
      <c r="B223" s="234"/>
      <c r="C223" s="235"/>
      <c r="D223" s="235"/>
      <c r="E223" s="235"/>
      <c r="F223" s="235"/>
      <c r="G223" s="237"/>
      <c r="H223" s="241"/>
      <c r="I223" s="237"/>
      <c r="J223" s="237"/>
      <c r="K223" s="237"/>
      <c r="L223" s="167">
        <f>IF(OR(C223&gt;A_Stammdaten!$B$12,NOT(ISNUMBER(C223))),0,SUM($I223:J223)-$K223)</f>
        <v>0</v>
      </c>
      <c r="M223" s="237"/>
      <c r="N223" s="167">
        <f t="shared" si="14"/>
        <v>0</v>
      </c>
      <c r="O223" s="238"/>
      <c r="P223" s="167">
        <f t="shared" si="15"/>
        <v>0</v>
      </c>
      <c r="Q223" s="167">
        <f t="shared" si="16"/>
        <v>0</v>
      </c>
    </row>
    <row r="224" spans="1:17" x14ac:dyDescent="0.25">
      <c r="A224" s="167" t="b">
        <f t="shared" si="17"/>
        <v>0</v>
      </c>
      <c r="B224" s="234"/>
      <c r="C224" s="235"/>
      <c r="D224" s="235"/>
      <c r="E224" s="235"/>
      <c r="F224" s="235"/>
      <c r="G224" s="237"/>
      <c r="H224" s="241"/>
      <c r="I224" s="237"/>
      <c r="J224" s="237"/>
      <c r="K224" s="237"/>
      <c r="L224" s="167">
        <f>IF(OR(C224&gt;A_Stammdaten!$B$12,NOT(ISNUMBER(C224))),0,SUM($I224:J224)-$K224)</f>
        <v>0</v>
      </c>
      <c r="M224" s="237"/>
      <c r="N224" s="167">
        <f t="shared" si="14"/>
        <v>0</v>
      </c>
      <c r="O224" s="238"/>
      <c r="P224" s="167">
        <f t="shared" si="15"/>
        <v>0</v>
      </c>
      <c r="Q224" s="167">
        <f t="shared" si="16"/>
        <v>0</v>
      </c>
    </row>
    <row r="225" spans="1:17" x14ac:dyDescent="0.25">
      <c r="A225" s="167" t="b">
        <f t="shared" si="17"/>
        <v>0</v>
      </c>
      <c r="B225" s="234"/>
      <c r="C225" s="235"/>
      <c r="D225" s="235"/>
      <c r="E225" s="235"/>
      <c r="F225" s="235"/>
      <c r="G225" s="237"/>
      <c r="H225" s="241"/>
      <c r="I225" s="237"/>
      <c r="J225" s="237"/>
      <c r="K225" s="237"/>
      <c r="L225" s="167">
        <f>IF(OR(C225&gt;A_Stammdaten!$B$12,NOT(ISNUMBER(C225))),0,SUM($I225:J225)-$K225)</f>
        <v>0</v>
      </c>
      <c r="M225" s="237"/>
      <c r="N225" s="167">
        <f t="shared" si="14"/>
        <v>0</v>
      </c>
      <c r="O225" s="238"/>
      <c r="P225" s="167">
        <f t="shared" si="15"/>
        <v>0</v>
      </c>
      <c r="Q225" s="167">
        <f t="shared" si="16"/>
        <v>0</v>
      </c>
    </row>
    <row r="226" spans="1:17" x14ac:dyDescent="0.25">
      <c r="A226" s="167" t="b">
        <f t="shared" si="17"/>
        <v>0</v>
      </c>
      <c r="B226" s="234"/>
      <c r="C226" s="235"/>
      <c r="D226" s="235"/>
      <c r="E226" s="235"/>
      <c r="F226" s="235"/>
      <c r="G226" s="237"/>
      <c r="H226" s="241"/>
      <c r="I226" s="237"/>
      <c r="J226" s="237"/>
      <c r="K226" s="237"/>
      <c r="L226" s="167">
        <f>IF(OR(C226&gt;A_Stammdaten!$B$12,NOT(ISNUMBER(C226))),0,SUM($I226:J226)-$K226)</f>
        <v>0</v>
      </c>
      <c r="M226" s="237"/>
      <c r="N226" s="167">
        <f t="shared" si="14"/>
        <v>0</v>
      </c>
      <c r="O226" s="238"/>
      <c r="P226" s="167">
        <f t="shared" si="15"/>
        <v>0</v>
      </c>
      <c r="Q226" s="167">
        <f t="shared" si="16"/>
        <v>0</v>
      </c>
    </row>
    <row r="227" spans="1:17" x14ac:dyDescent="0.25">
      <c r="A227" s="167" t="b">
        <f t="shared" si="17"/>
        <v>0</v>
      </c>
      <c r="B227" s="234"/>
      <c r="C227" s="235"/>
      <c r="D227" s="235"/>
      <c r="E227" s="235"/>
      <c r="F227" s="235"/>
      <c r="G227" s="237"/>
      <c r="H227" s="241"/>
      <c r="I227" s="237"/>
      <c r="J227" s="237"/>
      <c r="K227" s="237"/>
      <c r="L227" s="167">
        <f>IF(OR(C227&gt;A_Stammdaten!$B$12,NOT(ISNUMBER(C227))),0,SUM($I227:J227)-$K227)</f>
        <v>0</v>
      </c>
      <c r="M227" s="237"/>
      <c r="N227" s="167">
        <f t="shared" si="14"/>
        <v>0</v>
      </c>
      <c r="O227" s="238"/>
      <c r="P227" s="167">
        <f t="shared" si="15"/>
        <v>0</v>
      </c>
      <c r="Q227" s="167">
        <f t="shared" si="16"/>
        <v>0</v>
      </c>
    </row>
    <row r="228" spans="1:17" x14ac:dyDescent="0.25">
      <c r="A228" s="167" t="b">
        <f t="shared" si="17"/>
        <v>0</v>
      </c>
      <c r="B228" s="234"/>
      <c r="C228" s="235"/>
      <c r="D228" s="235"/>
      <c r="E228" s="235"/>
      <c r="F228" s="235"/>
      <c r="G228" s="237"/>
      <c r="H228" s="241"/>
      <c r="I228" s="237"/>
      <c r="J228" s="237"/>
      <c r="K228" s="237"/>
      <c r="L228" s="167">
        <f>IF(OR(C228&gt;A_Stammdaten!$B$12,NOT(ISNUMBER(C228))),0,SUM($I228:J228)-$K228)</f>
        <v>0</v>
      </c>
      <c r="M228" s="237"/>
      <c r="N228" s="167">
        <f t="shared" si="14"/>
        <v>0</v>
      </c>
      <c r="O228" s="238"/>
      <c r="P228" s="167">
        <f t="shared" si="15"/>
        <v>0</v>
      </c>
      <c r="Q228" s="167">
        <f t="shared" si="16"/>
        <v>0</v>
      </c>
    </row>
    <row r="229" spans="1:17" x14ac:dyDescent="0.25">
      <c r="A229" s="167" t="b">
        <f t="shared" si="17"/>
        <v>0</v>
      </c>
      <c r="B229" s="234"/>
      <c r="C229" s="235"/>
      <c r="D229" s="235"/>
      <c r="E229" s="235"/>
      <c r="F229" s="235"/>
      <c r="G229" s="237"/>
      <c r="H229" s="241"/>
      <c r="I229" s="237"/>
      <c r="J229" s="237"/>
      <c r="K229" s="237"/>
      <c r="L229" s="167">
        <f>IF(OR(C229&gt;A_Stammdaten!$B$12,NOT(ISNUMBER(C229))),0,SUM($I229:J229)-$K229)</f>
        <v>0</v>
      </c>
      <c r="M229" s="237"/>
      <c r="N229" s="167">
        <f t="shared" si="14"/>
        <v>0</v>
      </c>
      <c r="O229" s="238"/>
      <c r="P229" s="167">
        <f t="shared" si="15"/>
        <v>0</v>
      </c>
      <c r="Q229" s="167">
        <f t="shared" si="16"/>
        <v>0</v>
      </c>
    </row>
    <row r="230" spans="1:17" x14ac:dyDescent="0.25">
      <c r="A230" s="167" t="b">
        <f t="shared" si="17"/>
        <v>0</v>
      </c>
      <c r="B230" s="234"/>
      <c r="C230" s="235"/>
      <c r="D230" s="235"/>
      <c r="E230" s="235"/>
      <c r="F230" s="235"/>
      <c r="G230" s="237"/>
      <c r="H230" s="241"/>
      <c r="I230" s="237"/>
      <c r="J230" s="237"/>
      <c r="K230" s="237"/>
      <c r="L230" s="167">
        <f>IF(OR(C230&gt;A_Stammdaten!$B$12,NOT(ISNUMBER(C230))),0,SUM($I230:J230)-$K230)</f>
        <v>0</v>
      </c>
      <c r="M230" s="237"/>
      <c r="N230" s="167">
        <f t="shared" si="14"/>
        <v>0</v>
      </c>
      <c r="O230" s="238"/>
      <c r="P230" s="167">
        <f t="shared" si="15"/>
        <v>0</v>
      </c>
      <c r="Q230" s="167">
        <f t="shared" si="16"/>
        <v>0</v>
      </c>
    </row>
    <row r="231" spans="1:17" x14ac:dyDescent="0.25">
      <c r="A231" s="167" t="b">
        <f t="shared" si="17"/>
        <v>0</v>
      </c>
      <c r="B231" s="234"/>
      <c r="C231" s="235"/>
      <c r="D231" s="235"/>
      <c r="E231" s="235"/>
      <c r="F231" s="235"/>
      <c r="G231" s="237"/>
      <c r="H231" s="241"/>
      <c r="I231" s="237"/>
      <c r="J231" s="237"/>
      <c r="K231" s="237"/>
      <c r="L231" s="167">
        <f>IF(OR(C231&gt;A_Stammdaten!$B$12,NOT(ISNUMBER(C231))),0,SUM($I231:J231)-$K231)</f>
        <v>0</v>
      </c>
      <c r="M231" s="237"/>
      <c r="N231" s="167">
        <f t="shared" si="14"/>
        <v>0</v>
      </c>
      <c r="O231" s="238"/>
      <c r="P231" s="167">
        <f t="shared" si="15"/>
        <v>0</v>
      </c>
      <c r="Q231" s="167">
        <f t="shared" si="16"/>
        <v>0</v>
      </c>
    </row>
    <row r="232" spans="1:17" x14ac:dyDescent="0.25">
      <c r="A232" s="167" t="b">
        <f t="shared" si="17"/>
        <v>0</v>
      </c>
      <c r="B232" s="234"/>
      <c r="C232" s="235"/>
      <c r="D232" s="235"/>
      <c r="E232" s="235"/>
      <c r="F232" s="235"/>
      <c r="G232" s="237"/>
      <c r="H232" s="241"/>
      <c r="I232" s="237"/>
      <c r="J232" s="237"/>
      <c r="K232" s="237"/>
      <c r="L232" s="167">
        <f>IF(OR(C232&gt;A_Stammdaten!$B$12,NOT(ISNUMBER(C232))),0,SUM($I232:J232)-$K232)</f>
        <v>0</v>
      </c>
      <c r="M232" s="237"/>
      <c r="N232" s="167">
        <f t="shared" si="14"/>
        <v>0</v>
      </c>
      <c r="O232" s="238"/>
      <c r="P232" s="167">
        <f t="shared" si="15"/>
        <v>0</v>
      </c>
      <c r="Q232" s="167">
        <f t="shared" si="16"/>
        <v>0</v>
      </c>
    </row>
    <row r="233" spans="1:17" x14ac:dyDescent="0.25">
      <c r="A233" s="167" t="b">
        <f t="shared" si="17"/>
        <v>0</v>
      </c>
      <c r="B233" s="234"/>
      <c r="C233" s="235"/>
      <c r="D233" s="235"/>
      <c r="E233" s="235"/>
      <c r="F233" s="235"/>
      <c r="G233" s="237"/>
      <c r="H233" s="241"/>
      <c r="I233" s="237"/>
      <c r="J233" s="237"/>
      <c r="K233" s="237"/>
      <c r="L233" s="167">
        <f>IF(OR(C233&gt;A_Stammdaten!$B$12,NOT(ISNUMBER(C233))),0,SUM($I233:J233)-$K233)</f>
        <v>0</v>
      </c>
      <c r="M233" s="237"/>
      <c r="N233" s="167">
        <f t="shared" si="14"/>
        <v>0</v>
      </c>
      <c r="O233" s="238"/>
      <c r="P233" s="167">
        <f t="shared" si="15"/>
        <v>0</v>
      </c>
      <c r="Q233" s="167">
        <f t="shared" si="16"/>
        <v>0</v>
      </c>
    </row>
    <row r="234" spans="1:17" x14ac:dyDescent="0.25">
      <c r="A234" s="167" t="b">
        <f t="shared" si="17"/>
        <v>0</v>
      </c>
      <c r="B234" s="234"/>
      <c r="C234" s="235"/>
      <c r="D234" s="235"/>
      <c r="E234" s="235"/>
      <c r="F234" s="235"/>
      <c r="G234" s="237"/>
      <c r="H234" s="241"/>
      <c r="I234" s="237"/>
      <c r="J234" s="237"/>
      <c r="K234" s="237"/>
      <c r="L234" s="167">
        <f>IF(OR(C234&gt;A_Stammdaten!$B$12,NOT(ISNUMBER(C234))),0,SUM($I234:J234)-$K234)</f>
        <v>0</v>
      </c>
      <c r="M234" s="237"/>
      <c r="N234" s="167">
        <f t="shared" si="14"/>
        <v>0</v>
      </c>
      <c r="O234" s="238"/>
      <c r="P234" s="167">
        <f t="shared" si="15"/>
        <v>0</v>
      </c>
      <c r="Q234" s="167">
        <f t="shared" si="16"/>
        <v>0</v>
      </c>
    </row>
    <row r="235" spans="1:17" x14ac:dyDescent="0.25">
      <c r="A235" s="167" t="b">
        <f t="shared" si="17"/>
        <v>0</v>
      </c>
      <c r="B235" s="234"/>
      <c r="C235" s="235"/>
      <c r="D235" s="235"/>
      <c r="E235" s="235"/>
      <c r="F235" s="235"/>
      <c r="G235" s="237"/>
      <c r="H235" s="241"/>
      <c r="I235" s="237"/>
      <c r="J235" s="237"/>
      <c r="K235" s="237"/>
      <c r="L235" s="167">
        <f>IF(OR(C235&gt;A_Stammdaten!$B$12,NOT(ISNUMBER(C235))),0,SUM($I235:J235)-$K235)</f>
        <v>0</v>
      </c>
      <c r="M235" s="237"/>
      <c r="N235" s="167">
        <f t="shared" si="14"/>
        <v>0</v>
      </c>
      <c r="O235" s="238"/>
      <c r="P235" s="167">
        <f t="shared" si="15"/>
        <v>0</v>
      </c>
      <c r="Q235" s="167">
        <f t="shared" si="16"/>
        <v>0</v>
      </c>
    </row>
    <row r="236" spans="1:17" x14ac:dyDescent="0.25">
      <c r="A236" s="167" t="b">
        <f t="shared" si="17"/>
        <v>0</v>
      </c>
      <c r="B236" s="234"/>
      <c r="C236" s="235"/>
      <c r="D236" s="235"/>
      <c r="E236" s="235"/>
      <c r="F236" s="235"/>
      <c r="G236" s="237"/>
      <c r="H236" s="241"/>
      <c r="I236" s="237"/>
      <c r="J236" s="237"/>
      <c r="K236" s="237"/>
      <c r="L236" s="167">
        <f>IF(OR(C236&gt;A_Stammdaten!$B$12,NOT(ISNUMBER(C236))),0,SUM($I236:J236)-$K236)</f>
        <v>0</v>
      </c>
      <c r="M236" s="237"/>
      <c r="N236" s="167">
        <f t="shared" si="14"/>
        <v>0</v>
      </c>
      <c r="O236" s="238"/>
      <c r="P236" s="167">
        <f t="shared" si="15"/>
        <v>0</v>
      </c>
      <c r="Q236" s="167">
        <f t="shared" si="16"/>
        <v>0</v>
      </c>
    </row>
    <row r="237" spans="1:17" x14ac:dyDescent="0.25">
      <c r="A237" s="167" t="b">
        <f t="shared" si="17"/>
        <v>0</v>
      </c>
      <c r="B237" s="234"/>
      <c r="C237" s="235"/>
      <c r="D237" s="235"/>
      <c r="E237" s="235"/>
      <c r="F237" s="235"/>
      <c r="G237" s="237"/>
      <c r="H237" s="241"/>
      <c r="I237" s="237"/>
      <c r="J237" s="237"/>
      <c r="K237" s="237"/>
      <c r="L237" s="167">
        <f>IF(OR(C237&gt;A_Stammdaten!$B$12,NOT(ISNUMBER(C237))),0,SUM($I237:J237)-$K237)</f>
        <v>0</v>
      </c>
      <c r="M237" s="237"/>
      <c r="N237" s="167">
        <f t="shared" si="14"/>
        <v>0</v>
      </c>
      <c r="O237" s="238"/>
      <c r="P237" s="167">
        <f t="shared" si="15"/>
        <v>0</v>
      </c>
      <c r="Q237" s="167">
        <f t="shared" si="16"/>
        <v>0</v>
      </c>
    </row>
    <row r="238" spans="1:17" x14ac:dyDescent="0.25">
      <c r="A238" s="167" t="b">
        <f t="shared" si="17"/>
        <v>0</v>
      </c>
      <c r="B238" s="234"/>
      <c r="C238" s="235"/>
      <c r="D238" s="235"/>
      <c r="E238" s="235"/>
      <c r="F238" s="235"/>
      <c r="G238" s="237"/>
      <c r="H238" s="241"/>
      <c r="I238" s="237"/>
      <c r="J238" s="237"/>
      <c r="K238" s="237"/>
      <c r="L238" s="167">
        <f>IF(OR(C238&gt;A_Stammdaten!$B$12,NOT(ISNUMBER(C238))),0,SUM($I238:J238)-$K238)</f>
        <v>0</v>
      </c>
      <c r="M238" s="237"/>
      <c r="N238" s="167">
        <f t="shared" si="14"/>
        <v>0</v>
      </c>
      <c r="O238" s="238"/>
      <c r="P238" s="167">
        <f t="shared" si="15"/>
        <v>0</v>
      </c>
      <c r="Q238" s="167">
        <f t="shared" si="16"/>
        <v>0</v>
      </c>
    </row>
    <row r="239" spans="1:17" x14ac:dyDescent="0.25">
      <c r="A239" s="167" t="b">
        <f t="shared" si="17"/>
        <v>0</v>
      </c>
      <c r="B239" s="234"/>
      <c r="C239" s="235"/>
      <c r="D239" s="235"/>
      <c r="E239" s="235"/>
      <c r="F239" s="235"/>
      <c r="G239" s="237"/>
      <c r="H239" s="241"/>
      <c r="I239" s="237"/>
      <c r="J239" s="237"/>
      <c r="K239" s="237"/>
      <c r="L239" s="167">
        <f>IF(OR(C239&gt;A_Stammdaten!$B$12,NOT(ISNUMBER(C239))),0,SUM($I239:J239)-$K239)</f>
        <v>0</v>
      </c>
      <c r="M239" s="237"/>
      <c r="N239" s="167">
        <f t="shared" si="14"/>
        <v>0</v>
      </c>
      <c r="O239" s="238"/>
      <c r="P239" s="167">
        <f t="shared" si="15"/>
        <v>0</v>
      </c>
      <c r="Q239" s="167">
        <f t="shared" si="16"/>
        <v>0</v>
      </c>
    </row>
    <row r="240" spans="1:17" x14ac:dyDescent="0.25">
      <c r="A240" s="167" t="b">
        <f t="shared" si="17"/>
        <v>0</v>
      </c>
      <c r="B240" s="234"/>
      <c r="C240" s="235"/>
      <c r="D240" s="235"/>
      <c r="E240" s="235"/>
      <c r="F240" s="235"/>
      <c r="G240" s="237"/>
      <c r="H240" s="241"/>
      <c r="I240" s="237"/>
      <c r="J240" s="237"/>
      <c r="K240" s="237"/>
      <c r="L240" s="167">
        <f>IF(OR(C240&gt;A_Stammdaten!$B$12,NOT(ISNUMBER(C240))),0,SUM($I240:J240)-$K240)</f>
        <v>0</v>
      </c>
      <c r="M240" s="237"/>
      <c r="N240" s="167">
        <f t="shared" si="14"/>
        <v>0</v>
      </c>
      <c r="O240" s="238"/>
      <c r="P240" s="167">
        <f t="shared" si="15"/>
        <v>0</v>
      </c>
      <c r="Q240" s="167">
        <f t="shared" si="16"/>
        <v>0</v>
      </c>
    </row>
    <row r="241" spans="1:17" x14ac:dyDescent="0.25">
      <c r="A241" s="167" t="b">
        <f t="shared" si="17"/>
        <v>0</v>
      </c>
      <c r="B241" s="234"/>
      <c r="C241" s="235"/>
      <c r="D241" s="235"/>
      <c r="E241" s="235"/>
      <c r="F241" s="235"/>
      <c r="G241" s="237"/>
      <c r="H241" s="241"/>
      <c r="I241" s="237"/>
      <c r="J241" s="237"/>
      <c r="K241" s="237"/>
      <c r="L241" s="167">
        <f>IF(OR(C241&gt;A_Stammdaten!$B$12,NOT(ISNUMBER(C241))),0,SUM($I241:J241)-$K241)</f>
        <v>0</v>
      </c>
      <c r="M241" s="237"/>
      <c r="N241" s="167">
        <f t="shared" si="14"/>
        <v>0</v>
      </c>
      <c r="O241" s="238"/>
      <c r="P241" s="167">
        <f t="shared" si="15"/>
        <v>0</v>
      </c>
      <c r="Q241" s="167">
        <f t="shared" si="16"/>
        <v>0</v>
      </c>
    </row>
    <row r="242" spans="1:17" x14ac:dyDescent="0.25">
      <c r="A242" s="167" t="b">
        <f t="shared" si="17"/>
        <v>0</v>
      </c>
      <c r="B242" s="234"/>
      <c r="C242" s="235"/>
      <c r="D242" s="235"/>
      <c r="E242" s="235"/>
      <c r="F242" s="235"/>
      <c r="G242" s="237"/>
      <c r="H242" s="241"/>
      <c r="I242" s="237"/>
      <c r="J242" s="237"/>
      <c r="K242" s="237"/>
      <c r="L242" s="167">
        <f>IF(OR(C242&gt;A_Stammdaten!$B$12,NOT(ISNUMBER(C242))),0,SUM($I242:J242)-$K242)</f>
        <v>0</v>
      </c>
      <c r="M242" s="237"/>
      <c r="N242" s="167">
        <f t="shared" si="14"/>
        <v>0</v>
      </c>
      <c r="O242" s="238"/>
      <c r="P242" s="167">
        <f t="shared" si="15"/>
        <v>0</v>
      </c>
      <c r="Q242" s="167">
        <f t="shared" si="16"/>
        <v>0</v>
      </c>
    </row>
    <row r="243" spans="1:17" x14ac:dyDescent="0.25">
      <c r="A243" s="167" t="b">
        <f t="shared" si="17"/>
        <v>0</v>
      </c>
      <c r="B243" s="234"/>
      <c r="C243" s="235"/>
      <c r="D243" s="235"/>
      <c r="E243" s="235"/>
      <c r="F243" s="235"/>
      <c r="G243" s="237"/>
      <c r="H243" s="241"/>
      <c r="I243" s="237"/>
      <c r="J243" s="237"/>
      <c r="K243" s="237"/>
      <c r="L243" s="167">
        <f>IF(OR(C243&gt;A_Stammdaten!$B$12,NOT(ISNUMBER(C243))),0,SUM($I243:J243)-$K243)</f>
        <v>0</v>
      </c>
      <c r="M243" s="237"/>
      <c r="N243" s="167">
        <f t="shared" si="14"/>
        <v>0</v>
      </c>
      <c r="O243" s="238"/>
      <c r="P243" s="167">
        <f t="shared" si="15"/>
        <v>0</v>
      </c>
      <c r="Q243" s="167">
        <f t="shared" si="16"/>
        <v>0</v>
      </c>
    </row>
    <row r="244" spans="1:17" x14ac:dyDescent="0.25">
      <c r="A244" s="167" t="b">
        <f t="shared" si="17"/>
        <v>0</v>
      </c>
      <c r="B244" s="234"/>
      <c r="C244" s="235"/>
      <c r="D244" s="235"/>
      <c r="E244" s="235"/>
      <c r="F244" s="235"/>
      <c r="G244" s="237"/>
      <c r="H244" s="241"/>
      <c r="I244" s="237"/>
      <c r="J244" s="237"/>
      <c r="K244" s="237"/>
      <c r="L244" s="167">
        <f>IF(OR(C244&gt;A_Stammdaten!$B$12,NOT(ISNUMBER(C244))),0,SUM($I244:J244)-$K244)</f>
        <v>0</v>
      </c>
      <c r="M244" s="237"/>
      <c r="N244" s="167">
        <f t="shared" si="14"/>
        <v>0</v>
      </c>
      <c r="O244" s="238"/>
      <c r="P244" s="167">
        <f t="shared" si="15"/>
        <v>0</v>
      </c>
      <c r="Q244" s="167">
        <f t="shared" si="16"/>
        <v>0</v>
      </c>
    </row>
    <row r="245" spans="1:17" x14ac:dyDescent="0.25">
      <c r="A245" s="167" t="b">
        <f t="shared" si="17"/>
        <v>0</v>
      </c>
      <c r="B245" s="234"/>
      <c r="C245" s="235"/>
      <c r="D245" s="235"/>
      <c r="E245" s="235"/>
      <c r="F245" s="235"/>
      <c r="G245" s="237"/>
      <c r="H245" s="241"/>
      <c r="I245" s="237"/>
      <c r="J245" s="237"/>
      <c r="K245" s="237"/>
      <c r="L245" s="167">
        <f>IF(OR(C245&gt;A_Stammdaten!$B$12,NOT(ISNUMBER(C245))),0,SUM($I245:J245)-$K245)</f>
        <v>0</v>
      </c>
      <c r="M245" s="237"/>
      <c r="N245" s="167">
        <f t="shared" si="14"/>
        <v>0</v>
      </c>
      <c r="O245" s="238"/>
      <c r="P245" s="167">
        <f t="shared" si="15"/>
        <v>0</v>
      </c>
      <c r="Q245" s="167">
        <f t="shared" si="16"/>
        <v>0</v>
      </c>
    </row>
    <row r="246" spans="1:17" x14ac:dyDescent="0.25">
      <c r="A246" s="167" t="b">
        <f t="shared" si="17"/>
        <v>0</v>
      </c>
      <c r="B246" s="234"/>
      <c r="C246" s="235"/>
      <c r="D246" s="235"/>
      <c r="E246" s="235"/>
      <c r="F246" s="235"/>
      <c r="G246" s="237"/>
      <c r="H246" s="241"/>
      <c r="I246" s="237"/>
      <c r="J246" s="237"/>
      <c r="K246" s="237"/>
      <c r="L246" s="167">
        <f>IF(OR(C246&gt;A_Stammdaten!$B$12,NOT(ISNUMBER(C246))),0,SUM($I246:J246)-$K246)</f>
        <v>0</v>
      </c>
      <c r="M246" s="237"/>
      <c r="N246" s="167">
        <f t="shared" si="14"/>
        <v>0</v>
      </c>
      <c r="O246" s="238"/>
      <c r="P246" s="167">
        <f t="shared" si="15"/>
        <v>0</v>
      </c>
      <c r="Q246" s="167">
        <f t="shared" si="16"/>
        <v>0</v>
      </c>
    </row>
    <row r="247" spans="1:17" x14ac:dyDescent="0.25">
      <c r="A247" s="167" t="b">
        <f t="shared" si="17"/>
        <v>0</v>
      </c>
      <c r="B247" s="234"/>
      <c r="C247" s="235"/>
      <c r="D247" s="235"/>
      <c r="E247" s="235"/>
      <c r="F247" s="235"/>
      <c r="G247" s="237"/>
      <c r="H247" s="241"/>
      <c r="I247" s="237"/>
      <c r="J247" s="237"/>
      <c r="K247" s="237"/>
      <c r="L247" s="167">
        <f>IF(OR(C247&gt;A_Stammdaten!$B$12,NOT(ISNUMBER(C247))),0,SUM($I247:J247)-$K247)</f>
        <v>0</v>
      </c>
      <c r="M247" s="237"/>
      <c r="N247" s="167">
        <f t="shared" si="14"/>
        <v>0</v>
      </c>
      <c r="O247" s="238"/>
      <c r="P247" s="167">
        <f t="shared" si="15"/>
        <v>0</v>
      </c>
      <c r="Q247" s="167">
        <f t="shared" si="16"/>
        <v>0</v>
      </c>
    </row>
    <row r="248" spans="1:17" x14ac:dyDescent="0.25">
      <c r="A248" s="167" t="b">
        <f t="shared" si="17"/>
        <v>0</v>
      </c>
      <c r="B248" s="234"/>
      <c r="C248" s="235"/>
      <c r="D248" s="235"/>
      <c r="E248" s="235"/>
      <c r="F248" s="235"/>
      <c r="G248" s="237"/>
      <c r="H248" s="241"/>
      <c r="I248" s="237"/>
      <c r="J248" s="237"/>
      <c r="K248" s="237"/>
      <c r="L248" s="167">
        <f>IF(OR(C248&gt;A_Stammdaten!$B$12,NOT(ISNUMBER(C248))),0,SUM($I248:J248)-$K248)</f>
        <v>0</v>
      </c>
      <c r="M248" s="237"/>
      <c r="N248" s="167">
        <f t="shared" si="14"/>
        <v>0</v>
      </c>
      <c r="O248" s="238"/>
      <c r="P248" s="167">
        <f t="shared" si="15"/>
        <v>0</v>
      </c>
      <c r="Q248" s="167">
        <f t="shared" si="16"/>
        <v>0</v>
      </c>
    </row>
    <row r="249" spans="1:17" x14ac:dyDescent="0.25">
      <c r="A249" s="167" t="b">
        <f t="shared" si="17"/>
        <v>0</v>
      </c>
      <c r="B249" s="234"/>
      <c r="C249" s="235"/>
      <c r="D249" s="235"/>
      <c r="E249" s="235"/>
      <c r="F249" s="235"/>
      <c r="G249" s="237"/>
      <c r="H249" s="241"/>
      <c r="I249" s="237"/>
      <c r="J249" s="237"/>
      <c r="K249" s="237"/>
      <c r="L249" s="167">
        <f>IF(OR(C249&gt;A_Stammdaten!$B$12,NOT(ISNUMBER(C249))),0,SUM($I249:J249)-$K249)</f>
        <v>0</v>
      </c>
      <c r="M249" s="237"/>
      <c r="N249" s="167">
        <f t="shared" si="14"/>
        <v>0</v>
      </c>
      <c r="O249" s="238"/>
      <c r="P249" s="167">
        <f t="shared" si="15"/>
        <v>0</v>
      </c>
      <c r="Q249" s="167">
        <f t="shared" si="16"/>
        <v>0</v>
      </c>
    </row>
    <row r="250" spans="1:17" x14ac:dyDescent="0.25">
      <c r="A250" s="167" t="b">
        <f t="shared" si="17"/>
        <v>0</v>
      </c>
      <c r="B250" s="234"/>
      <c r="C250" s="235"/>
      <c r="D250" s="235"/>
      <c r="E250" s="235"/>
      <c r="F250" s="235"/>
      <c r="G250" s="237"/>
      <c r="H250" s="241"/>
      <c r="I250" s="237"/>
      <c r="J250" s="237"/>
      <c r="K250" s="237"/>
      <c r="L250" s="167">
        <f>IF(OR(C250&gt;A_Stammdaten!$B$12,NOT(ISNUMBER(C250))),0,SUM($I250:J250)-$K250)</f>
        <v>0</v>
      </c>
      <c r="M250" s="237"/>
      <c r="N250" s="167">
        <f t="shared" si="14"/>
        <v>0</v>
      </c>
      <c r="O250" s="238"/>
      <c r="P250" s="167">
        <f t="shared" si="15"/>
        <v>0</v>
      </c>
      <c r="Q250" s="167">
        <f t="shared" si="16"/>
        <v>0</v>
      </c>
    </row>
    <row r="251" spans="1:17" x14ac:dyDescent="0.25">
      <c r="A251" s="167" t="b">
        <f t="shared" si="17"/>
        <v>0</v>
      </c>
      <c r="B251" s="234"/>
      <c r="C251" s="235"/>
      <c r="D251" s="235"/>
      <c r="E251" s="235"/>
      <c r="F251" s="235"/>
      <c r="G251" s="237"/>
      <c r="H251" s="241"/>
      <c r="I251" s="237"/>
      <c r="J251" s="237"/>
      <c r="K251" s="237"/>
      <c r="L251" s="167">
        <f>IF(OR(C251&gt;A_Stammdaten!$B$12,NOT(ISNUMBER(C251))),0,SUM($I251:J251)-$K251)</f>
        <v>0</v>
      </c>
      <c r="M251" s="237"/>
      <c r="N251" s="167">
        <f t="shared" si="14"/>
        <v>0</v>
      </c>
      <c r="O251" s="238"/>
      <c r="P251" s="167">
        <f t="shared" si="15"/>
        <v>0</v>
      </c>
      <c r="Q251" s="167">
        <f t="shared" si="16"/>
        <v>0</v>
      </c>
    </row>
    <row r="252" spans="1:17" x14ac:dyDescent="0.25">
      <c r="A252" s="167" t="b">
        <f t="shared" si="17"/>
        <v>0</v>
      </c>
      <c r="B252" s="234"/>
      <c r="C252" s="235"/>
      <c r="D252" s="235"/>
      <c r="E252" s="235"/>
      <c r="F252" s="235"/>
      <c r="G252" s="237"/>
      <c r="H252" s="241"/>
      <c r="I252" s="237"/>
      <c r="J252" s="237"/>
      <c r="K252" s="237"/>
      <c r="L252" s="167">
        <f>IF(OR(C252&gt;A_Stammdaten!$B$12,NOT(ISNUMBER(C252))),0,SUM($I252:J252)-$K252)</f>
        <v>0</v>
      </c>
      <c r="M252" s="237"/>
      <c r="N252" s="167">
        <f t="shared" si="14"/>
        <v>0</v>
      </c>
      <c r="O252" s="238"/>
      <c r="P252" s="167">
        <f t="shared" si="15"/>
        <v>0</v>
      </c>
      <c r="Q252" s="167">
        <f t="shared" si="16"/>
        <v>0</v>
      </c>
    </row>
    <row r="253" spans="1:17" x14ac:dyDescent="0.25">
      <c r="A253" s="167" t="b">
        <f t="shared" si="17"/>
        <v>0</v>
      </c>
      <c r="B253" s="234"/>
      <c r="C253" s="235"/>
      <c r="D253" s="235"/>
      <c r="E253" s="235"/>
      <c r="F253" s="235"/>
      <c r="G253" s="237"/>
      <c r="H253" s="241"/>
      <c r="I253" s="237"/>
      <c r="J253" s="237"/>
      <c r="K253" s="237"/>
      <c r="L253" s="167">
        <f>IF(OR(C253&gt;A_Stammdaten!$B$12,NOT(ISNUMBER(C253))),0,SUM($I253:J253)-$K253)</f>
        <v>0</v>
      </c>
      <c r="M253" s="237"/>
      <c r="N253" s="167">
        <f t="shared" si="14"/>
        <v>0</v>
      </c>
      <c r="O253" s="238"/>
      <c r="P253" s="167">
        <f t="shared" si="15"/>
        <v>0</v>
      </c>
      <c r="Q253" s="167">
        <f t="shared" si="16"/>
        <v>0</v>
      </c>
    </row>
    <row r="254" spans="1:17" x14ac:dyDescent="0.25">
      <c r="A254" s="167" t="b">
        <f t="shared" si="17"/>
        <v>0</v>
      </c>
      <c r="B254" s="234"/>
      <c r="C254" s="235"/>
      <c r="D254" s="235"/>
      <c r="E254" s="235"/>
      <c r="F254" s="235"/>
      <c r="G254" s="237"/>
      <c r="H254" s="241"/>
      <c r="I254" s="237"/>
      <c r="J254" s="237"/>
      <c r="K254" s="237"/>
      <c r="L254" s="167">
        <f>IF(OR(C254&gt;A_Stammdaten!$B$12,NOT(ISNUMBER(C254))),0,SUM($I254:J254)-$K254)</f>
        <v>0</v>
      </c>
      <c r="M254" s="237"/>
      <c r="N254" s="167">
        <f t="shared" si="14"/>
        <v>0</v>
      </c>
      <c r="O254" s="238"/>
      <c r="P254" s="167">
        <f t="shared" si="15"/>
        <v>0</v>
      </c>
      <c r="Q254" s="167">
        <f t="shared" si="16"/>
        <v>0</v>
      </c>
    </row>
    <row r="255" spans="1:17" x14ac:dyDescent="0.25">
      <c r="A255" s="167" t="b">
        <f t="shared" si="17"/>
        <v>0</v>
      </c>
      <c r="B255" s="234"/>
      <c r="C255" s="235"/>
      <c r="D255" s="235"/>
      <c r="E255" s="235"/>
      <c r="F255" s="235"/>
      <c r="G255" s="237"/>
      <c r="H255" s="241"/>
      <c r="I255" s="237"/>
      <c r="J255" s="237"/>
      <c r="K255" s="237"/>
      <c r="L255" s="167">
        <f>IF(OR(C255&gt;A_Stammdaten!$B$12,NOT(ISNUMBER(C255))),0,SUM($I255:J255)-$K255)</f>
        <v>0</v>
      </c>
      <c r="M255" s="237"/>
      <c r="N255" s="167">
        <f t="shared" si="14"/>
        <v>0</v>
      </c>
      <c r="O255" s="238"/>
      <c r="P255" s="167">
        <f t="shared" si="15"/>
        <v>0</v>
      </c>
      <c r="Q255" s="167">
        <f t="shared" si="16"/>
        <v>0</v>
      </c>
    </row>
    <row r="256" spans="1:17" x14ac:dyDescent="0.25">
      <c r="A256" s="167" t="b">
        <f t="shared" si="17"/>
        <v>0</v>
      </c>
      <c r="B256" s="234"/>
      <c r="C256" s="235"/>
      <c r="D256" s="235"/>
      <c r="E256" s="235"/>
      <c r="F256" s="235"/>
      <c r="G256" s="237"/>
      <c r="H256" s="241"/>
      <c r="I256" s="237"/>
      <c r="J256" s="237"/>
      <c r="K256" s="237"/>
      <c r="L256" s="167">
        <f>IF(OR(C256&gt;A_Stammdaten!$B$12,NOT(ISNUMBER(C256))),0,SUM($I256:J256)-$K256)</f>
        <v>0</v>
      </c>
      <c r="M256" s="237"/>
      <c r="N256" s="167">
        <f t="shared" si="14"/>
        <v>0</v>
      </c>
      <c r="O256" s="238"/>
      <c r="P256" s="167">
        <f t="shared" si="15"/>
        <v>0</v>
      </c>
      <c r="Q256" s="167">
        <f t="shared" si="16"/>
        <v>0</v>
      </c>
    </row>
    <row r="257" spans="1:17" x14ac:dyDescent="0.25">
      <c r="A257" s="167" t="b">
        <f t="shared" si="17"/>
        <v>0</v>
      </c>
      <c r="B257" s="234"/>
      <c r="C257" s="235"/>
      <c r="D257" s="235"/>
      <c r="E257" s="235"/>
      <c r="F257" s="235"/>
      <c r="G257" s="237"/>
      <c r="H257" s="241"/>
      <c r="I257" s="237"/>
      <c r="J257" s="237"/>
      <c r="K257" s="237"/>
      <c r="L257" s="167">
        <f>IF(OR(C257&gt;A_Stammdaten!$B$12,NOT(ISNUMBER(C257))),0,SUM($I257:J257)-$K257)</f>
        <v>0</v>
      </c>
      <c r="M257" s="237"/>
      <c r="N257" s="167">
        <f t="shared" si="14"/>
        <v>0</v>
      </c>
      <c r="O257" s="238"/>
      <c r="P257" s="167">
        <f t="shared" si="15"/>
        <v>0</v>
      </c>
      <c r="Q257" s="167">
        <f t="shared" si="16"/>
        <v>0</v>
      </c>
    </row>
    <row r="258" spans="1:17" x14ac:dyDescent="0.25">
      <c r="A258" s="167" t="b">
        <f t="shared" si="17"/>
        <v>0</v>
      </c>
      <c r="B258" s="234"/>
      <c r="C258" s="235"/>
      <c r="D258" s="235"/>
      <c r="E258" s="235"/>
      <c r="F258" s="235"/>
      <c r="G258" s="237"/>
      <c r="H258" s="241"/>
      <c r="I258" s="237"/>
      <c r="J258" s="237"/>
      <c r="K258" s="237"/>
      <c r="L258" s="167">
        <f>IF(OR(C258&gt;A_Stammdaten!$B$12,NOT(ISNUMBER(C258))),0,SUM($I258:J258)-$K258)</f>
        <v>0</v>
      </c>
      <c r="M258" s="237"/>
      <c r="N258" s="167">
        <f t="shared" si="14"/>
        <v>0</v>
      </c>
      <c r="O258" s="238"/>
      <c r="P258" s="167">
        <f t="shared" si="15"/>
        <v>0</v>
      </c>
      <c r="Q258" s="167">
        <f t="shared" si="16"/>
        <v>0</v>
      </c>
    </row>
    <row r="259" spans="1:17" x14ac:dyDescent="0.25">
      <c r="A259" s="167" t="b">
        <f t="shared" si="17"/>
        <v>0</v>
      </c>
      <c r="B259" s="234"/>
      <c r="C259" s="235"/>
      <c r="D259" s="235"/>
      <c r="E259" s="235"/>
      <c r="F259" s="235"/>
      <c r="G259" s="237"/>
      <c r="H259" s="241"/>
      <c r="I259" s="237"/>
      <c r="J259" s="237"/>
      <c r="K259" s="237"/>
      <c r="L259" s="167">
        <f>IF(OR(C259&gt;A_Stammdaten!$B$12,NOT(ISNUMBER(C259))),0,SUM($I259:J259)-$K259)</f>
        <v>0</v>
      </c>
      <c r="M259" s="237"/>
      <c r="N259" s="167">
        <f t="shared" si="14"/>
        <v>0</v>
      </c>
      <c r="O259" s="238"/>
      <c r="P259" s="167">
        <f t="shared" si="15"/>
        <v>0</v>
      </c>
      <c r="Q259" s="167">
        <f t="shared" si="16"/>
        <v>0</v>
      </c>
    </row>
    <row r="260" spans="1:17" x14ac:dyDescent="0.25">
      <c r="A260" s="167" t="b">
        <f t="shared" si="17"/>
        <v>0</v>
      </c>
      <c r="B260" s="234"/>
      <c r="C260" s="235"/>
      <c r="D260" s="235"/>
      <c r="E260" s="235"/>
      <c r="F260" s="235"/>
      <c r="G260" s="237"/>
      <c r="H260" s="241"/>
      <c r="I260" s="237"/>
      <c r="J260" s="237"/>
      <c r="K260" s="237"/>
      <c r="L260" s="167">
        <f>IF(OR(C260&gt;A_Stammdaten!$B$12,NOT(ISNUMBER(C260))),0,SUM($I260:J260)-$K260)</f>
        <v>0</v>
      </c>
      <c r="M260" s="237"/>
      <c r="N260" s="167">
        <f t="shared" si="14"/>
        <v>0</v>
      </c>
      <c r="O260" s="238"/>
      <c r="P260" s="167">
        <f t="shared" si="15"/>
        <v>0</v>
      </c>
      <c r="Q260" s="167">
        <f t="shared" si="16"/>
        <v>0</v>
      </c>
    </row>
    <row r="261" spans="1:17" x14ac:dyDescent="0.25">
      <c r="A261" s="167" t="b">
        <f t="shared" si="17"/>
        <v>0</v>
      </c>
      <c r="B261" s="234"/>
      <c r="C261" s="235"/>
      <c r="D261" s="235"/>
      <c r="E261" s="235"/>
      <c r="F261" s="235"/>
      <c r="G261" s="237"/>
      <c r="H261" s="241"/>
      <c r="I261" s="237"/>
      <c r="J261" s="237"/>
      <c r="K261" s="237"/>
      <c r="L261" s="167">
        <f>IF(OR(C261&gt;A_Stammdaten!$B$12,NOT(ISNUMBER(C261))),0,SUM($I261:J261)-$K261)</f>
        <v>0</v>
      </c>
      <c r="M261" s="237"/>
      <c r="N261" s="167">
        <f t="shared" si="14"/>
        <v>0</v>
      </c>
      <c r="O261" s="238"/>
      <c r="P261" s="167">
        <f t="shared" si="15"/>
        <v>0</v>
      </c>
      <c r="Q261" s="167">
        <f t="shared" si="16"/>
        <v>0</v>
      </c>
    </row>
    <row r="262" spans="1:17" x14ac:dyDescent="0.25">
      <c r="A262" s="167" t="b">
        <f t="shared" si="17"/>
        <v>0</v>
      </c>
      <c r="B262" s="234"/>
      <c r="C262" s="235"/>
      <c r="D262" s="235"/>
      <c r="E262" s="235"/>
      <c r="F262" s="235"/>
      <c r="G262" s="237"/>
      <c r="H262" s="241"/>
      <c r="I262" s="237"/>
      <c r="J262" s="237"/>
      <c r="K262" s="237"/>
      <c r="L262" s="167">
        <f>IF(OR(C262&gt;A_Stammdaten!$B$12,NOT(ISNUMBER(C262))),0,SUM($I262:J262)-$K262)</f>
        <v>0</v>
      </c>
      <c r="M262" s="237"/>
      <c r="N262" s="167">
        <f t="shared" ref="N262:N325" si="18">IF( H262="Nein",M262+L262,L262)</f>
        <v>0</v>
      </c>
      <c r="O262" s="238"/>
      <c r="P262" s="167">
        <f t="shared" ref="P262:P325" si="19">IF(OR(H262="nein",H262="ja"),IF(H262="ja",0,IF(AND(O262&lt;&gt;0,H262="nein"),L262+M262-Q262,"Restauflösungsdauer fehlt!")),0)</f>
        <v>0</v>
      </c>
      <c r="Q262" s="167">
        <f t="shared" ref="Q262:Q325" si="20">IF(O262=0,L262+M262,(L262+M262)/O262*(O262-1))</f>
        <v>0</v>
      </c>
    </row>
    <row r="263" spans="1:17" x14ac:dyDescent="0.25">
      <c r="A263" s="167" t="b">
        <f t="shared" si="17"/>
        <v>0</v>
      </c>
      <c r="B263" s="234"/>
      <c r="C263" s="235"/>
      <c r="D263" s="235"/>
      <c r="E263" s="235"/>
      <c r="F263" s="235"/>
      <c r="G263" s="237"/>
      <c r="H263" s="241"/>
      <c r="I263" s="237"/>
      <c r="J263" s="237"/>
      <c r="K263" s="237"/>
      <c r="L263" s="167">
        <f>IF(OR(C263&gt;A_Stammdaten!$B$12,NOT(ISNUMBER(C263))),0,SUM($I263:J263)-$K263)</f>
        <v>0</v>
      </c>
      <c r="M263" s="237"/>
      <c r="N263" s="167">
        <f t="shared" si="18"/>
        <v>0</v>
      </c>
      <c r="O263" s="238"/>
      <c r="P263" s="167">
        <f t="shared" si="19"/>
        <v>0</v>
      </c>
      <c r="Q263" s="167">
        <f t="shared" si="20"/>
        <v>0</v>
      </c>
    </row>
    <row r="264" spans="1:17" x14ac:dyDescent="0.25">
      <c r="A264" s="167" t="b">
        <f t="shared" si="17"/>
        <v>0</v>
      </c>
      <c r="B264" s="234"/>
      <c r="C264" s="235"/>
      <c r="D264" s="235"/>
      <c r="E264" s="235"/>
      <c r="F264" s="235"/>
      <c r="G264" s="237"/>
      <c r="H264" s="241"/>
      <c r="I264" s="237"/>
      <c r="J264" s="237"/>
      <c r="K264" s="237"/>
      <c r="L264" s="167">
        <f>IF(OR(C264&gt;A_Stammdaten!$B$12,NOT(ISNUMBER(C264))),0,SUM($I264:J264)-$K264)</f>
        <v>0</v>
      </c>
      <c r="M264" s="237"/>
      <c r="N264" s="167">
        <f t="shared" si="18"/>
        <v>0</v>
      </c>
      <c r="O264" s="238"/>
      <c r="P264" s="167">
        <f t="shared" si="19"/>
        <v>0</v>
      </c>
      <c r="Q264" s="167">
        <f t="shared" si="20"/>
        <v>0</v>
      </c>
    </row>
    <row r="265" spans="1:17" x14ac:dyDescent="0.25">
      <c r="A265" s="167" t="b">
        <f t="shared" si="17"/>
        <v>0</v>
      </c>
      <c r="B265" s="234"/>
      <c r="C265" s="235"/>
      <c r="D265" s="235"/>
      <c r="E265" s="235"/>
      <c r="F265" s="235"/>
      <c r="G265" s="237"/>
      <c r="H265" s="241"/>
      <c r="I265" s="237"/>
      <c r="J265" s="237"/>
      <c r="K265" s="237"/>
      <c r="L265" s="167">
        <f>IF(OR(C265&gt;A_Stammdaten!$B$12,NOT(ISNUMBER(C265))),0,SUM($I265:J265)-$K265)</f>
        <v>0</v>
      </c>
      <c r="M265" s="237"/>
      <c r="N265" s="167">
        <f t="shared" si="18"/>
        <v>0</v>
      </c>
      <c r="O265" s="238"/>
      <c r="P265" s="167">
        <f t="shared" si="19"/>
        <v>0</v>
      </c>
      <c r="Q265" s="167">
        <f t="shared" si="20"/>
        <v>0</v>
      </c>
    </row>
    <row r="266" spans="1:17" x14ac:dyDescent="0.25">
      <c r="A266" s="167" t="b">
        <f t="shared" ref="A266:A329" si="21">IF(AND(B266&lt;&gt;0,C266&lt;&gt;0),IF(D266&lt;&gt;0,CONCATENATE(B266,"-",C266,"-",D266),CONCATENATE(B266,"-",C266)))</f>
        <v>0</v>
      </c>
      <c r="B266" s="234"/>
      <c r="C266" s="235"/>
      <c r="D266" s="235"/>
      <c r="E266" s="235"/>
      <c r="F266" s="235"/>
      <c r="G266" s="237"/>
      <c r="H266" s="241"/>
      <c r="I266" s="237"/>
      <c r="J266" s="237"/>
      <c r="K266" s="237"/>
      <c r="L266" s="167">
        <f>IF(OR(C266&gt;A_Stammdaten!$B$12,NOT(ISNUMBER(C266))),0,SUM($I266:J266)-$K266)</f>
        <v>0</v>
      </c>
      <c r="M266" s="237"/>
      <c r="N266" s="167">
        <f t="shared" si="18"/>
        <v>0</v>
      </c>
      <c r="O266" s="238"/>
      <c r="P266" s="167">
        <f t="shared" si="19"/>
        <v>0</v>
      </c>
      <c r="Q266" s="167">
        <f t="shared" si="20"/>
        <v>0</v>
      </c>
    </row>
    <row r="267" spans="1:17" x14ac:dyDescent="0.25">
      <c r="A267" s="167" t="b">
        <f t="shared" si="21"/>
        <v>0</v>
      </c>
      <c r="B267" s="234"/>
      <c r="C267" s="235"/>
      <c r="D267" s="235"/>
      <c r="E267" s="235"/>
      <c r="F267" s="235"/>
      <c r="G267" s="237"/>
      <c r="H267" s="241"/>
      <c r="I267" s="237"/>
      <c r="J267" s="237"/>
      <c r="K267" s="237"/>
      <c r="L267" s="167">
        <f>IF(OR(C267&gt;A_Stammdaten!$B$12,NOT(ISNUMBER(C267))),0,SUM($I267:J267)-$K267)</f>
        <v>0</v>
      </c>
      <c r="M267" s="237"/>
      <c r="N267" s="167">
        <f t="shared" si="18"/>
        <v>0</v>
      </c>
      <c r="O267" s="238"/>
      <c r="P267" s="167">
        <f t="shared" si="19"/>
        <v>0</v>
      </c>
      <c r="Q267" s="167">
        <f t="shared" si="20"/>
        <v>0</v>
      </c>
    </row>
    <row r="268" spans="1:17" x14ac:dyDescent="0.25">
      <c r="A268" s="167" t="b">
        <f t="shared" si="21"/>
        <v>0</v>
      </c>
      <c r="B268" s="234"/>
      <c r="C268" s="235"/>
      <c r="D268" s="235"/>
      <c r="E268" s="235"/>
      <c r="F268" s="235"/>
      <c r="G268" s="237"/>
      <c r="H268" s="241"/>
      <c r="I268" s="237"/>
      <c r="J268" s="237"/>
      <c r="K268" s="237"/>
      <c r="L268" s="167">
        <f>IF(OR(C268&gt;A_Stammdaten!$B$12,NOT(ISNUMBER(C268))),0,SUM($I268:J268)-$K268)</f>
        <v>0</v>
      </c>
      <c r="M268" s="237"/>
      <c r="N268" s="167">
        <f t="shared" si="18"/>
        <v>0</v>
      </c>
      <c r="O268" s="238"/>
      <c r="P268" s="167">
        <f t="shared" si="19"/>
        <v>0</v>
      </c>
      <c r="Q268" s="167">
        <f t="shared" si="20"/>
        <v>0</v>
      </c>
    </row>
    <row r="269" spans="1:17" x14ac:dyDescent="0.25">
      <c r="A269" s="167" t="b">
        <f t="shared" si="21"/>
        <v>0</v>
      </c>
      <c r="B269" s="234"/>
      <c r="C269" s="235"/>
      <c r="D269" s="235"/>
      <c r="E269" s="235"/>
      <c r="F269" s="235"/>
      <c r="G269" s="237"/>
      <c r="H269" s="241"/>
      <c r="I269" s="237"/>
      <c r="J269" s="237"/>
      <c r="K269" s="237"/>
      <c r="L269" s="167">
        <f>IF(OR(C269&gt;A_Stammdaten!$B$12,NOT(ISNUMBER(C269))),0,SUM($I269:J269)-$K269)</f>
        <v>0</v>
      </c>
      <c r="M269" s="237"/>
      <c r="N269" s="167">
        <f t="shared" si="18"/>
        <v>0</v>
      </c>
      <c r="O269" s="238"/>
      <c r="P269" s="167">
        <f t="shared" si="19"/>
        <v>0</v>
      </c>
      <c r="Q269" s="167">
        <f t="shared" si="20"/>
        <v>0</v>
      </c>
    </row>
    <row r="270" spans="1:17" x14ac:dyDescent="0.25">
      <c r="A270" s="167" t="b">
        <f t="shared" si="21"/>
        <v>0</v>
      </c>
      <c r="B270" s="234"/>
      <c r="C270" s="235"/>
      <c r="D270" s="235"/>
      <c r="E270" s="235"/>
      <c r="F270" s="235"/>
      <c r="G270" s="237"/>
      <c r="H270" s="241"/>
      <c r="I270" s="237"/>
      <c r="J270" s="237"/>
      <c r="K270" s="237"/>
      <c r="L270" s="167">
        <f>IF(OR(C270&gt;A_Stammdaten!$B$12,NOT(ISNUMBER(C270))),0,SUM($I270:J270)-$K270)</f>
        <v>0</v>
      </c>
      <c r="M270" s="237"/>
      <c r="N270" s="167">
        <f t="shared" si="18"/>
        <v>0</v>
      </c>
      <c r="O270" s="238"/>
      <c r="P270" s="167">
        <f t="shared" si="19"/>
        <v>0</v>
      </c>
      <c r="Q270" s="167">
        <f t="shared" si="20"/>
        <v>0</v>
      </c>
    </row>
    <row r="271" spans="1:17" x14ac:dyDescent="0.25">
      <c r="A271" s="167" t="b">
        <f t="shared" si="21"/>
        <v>0</v>
      </c>
      <c r="B271" s="234"/>
      <c r="C271" s="235"/>
      <c r="D271" s="235"/>
      <c r="E271" s="235"/>
      <c r="F271" s="235"/>
      <c r="G271" s="237"/>
      <c r="H271" s="241"/>
      <c r="I271" s="237"/>
      <c r="J271" s="237"/>
      <c r="K271" s="237"/>
      <c r="L271" s="167">
        <f>IF(OR(C271&gt;A_Stammdaten!$B$12,NOT(ISNUMBER(C271))),0,SUM($I271:J271)-$K271)</f>
        <v>0</v>
      </c>
      <c r="M271" s="237"/>
      <c r="N271" s="167">
        <f t="shared" si="18"/>
        <v>0</v>
      </c>
      <c r="O271" s="238"/>
      <c r="P271" s="167">
        <f t="shared" si="19"/>
        <v>0</v>
      </c>
      <c r="Q271" s="167">
        <f t="shared" si="20"/>
        <v>0</v>
      </c>
    </row>
    <row r="272" spans="1:17" x14ac:dyDescent="0.25">
      <c r="A272" s="167" t="b">
        <f t="shared" si="21"/>
        <v>0</v>
      </c>
      <c r="B272" s="234"/>
      <c r="C272" s="235"/>
      <c r="D272" s="235"/>
      <c r="E272" s="235"/>
      <c r="F272" s="235"/>
      <c r="G272" s="237"/>
      <c r="H272" s="241"/>
      <c r="I272" s="237"/>
      <c r="J272" s="237"/>
      <c r="K272" s="237"/>
      <c r="L272" s="167">
        <f>IF(OR(C272&gt;A_Stammdaten!$B$12,NOT(ISNUMBER(C272))),0,SUM($I272:J272)-$K272)</f>
        <v>0</v>
      </c>
      <c r="M272" s="237"/>
      <c r="N272" s="167">
        <f t="shared" si="18"/>
        <v>0</v>
      </c>
      <c r="O272" s="238"/>
      <c r="P272" s="167">
        <f t="shared" si="19"/>
        <v>0</v>
      </c>
      <c r="Q272" s="167">
        <f t="shared" si="20"/>
        <v>0</v>
      </c>
    </row>
    <row r="273" spans="1:17" x14ac:dyDescent="0.25">
      <c r="A273" s="167" t="b">
        <f t="shared" si="21"/>
        <v>0</v>
      </c>
      <c r="B273" s="234"/>
      <c r="C273" s="235"/>
      <c r="D273" s="235"/>
      <c r="E273" s="235"/>
      <c r="F273" s="235"/>
      <c r="G273" s="237"/>
      <c r="H273" s="241"/>
      <c r="I273" s="237"/>
      <c r="J273" s="237"/>
      <c r="K273" s="237"/>
      <c r="L273" s="167">
        <f>IF(OR(C273&gt;A_Stammdaten!$B$12,NOT(ISNUMBER(C273))),0,SUM($I273:J273)-$K273)</f>
        <v>0</v>
      </c>
      <c r="M273" s="237"/>
      <c r="N273" s="167">
        <f t="shared" si="18"/>
        <v>0</v>
      </c>
      <c r="O273" s="238"/>
      <c r="P273" s="167">
        <f t="shared" si="19"/>
        <v>0</v>
      </c>
      <c r="Q273" s="167">
        <f t="shared" si="20"/>
        <v>0</v>
      </c>
    </row>
    <row r="274" spans="1:17" x14ac:dyDescent="0.25">
      <c r="A274" s="167" t="b">
        <f t="shared" si="21"/>
        <v>0</v>
      </c>
      <c r="B274" s="234"/>
      <c r="C274" s="235"/>
      <c r="D274" s="235"/>
      <c r="E274" s="235"/>
      <c r="F274" s="235"/>
      <c r="G274" s="237"/>
      <c r="H274" s="241"/>
      <c r="I274" s="237"/>
      <c r="J274" s="237"/>
      <c r="K274" s="237"/>
      <c r="L274" s="167">
        <f>IF(OR(C274&gt;A_Stammdaten!$B$12,NOT(ISNUMBER(C274))),0,SUM($I274:J274)-$K274)</f>
        <v>0</v>
      </c>
      <c r="M274" s="237"/>
      <c r="N274" s="167">
        <f t="shared" si="18"/>
        <v>0</v>
      </c>
      <c r="O274" s="238"/>
      <c r="P274" s="167">
        <f t="shared" si="19"/>
        <v>0</v>
      </c>
      <c r="Q274" s="167">
        <f t="shared" si="20"/>
        <v>0</v>
      </c>
    </row>
    <row r="275" spans="1:17" x14ac:dyDescent="0.25">
      <c r="A275" s="167" t="b">
        <f t="shared" si="21"/>
        <v>0</v>
      </c>
      <c r="B275" s="234"/>
      <c r="C275" s="235"/>
      <c r="D275" s="235"/>
      <c r="E275" s="235"/>
      <c r="F275" s="235"/>
      <c r="G275" s="237"/>
      <c r="H275" s="241"/>
      <c r="I275" s="237"/>
      <c r="J275" s="237"/>
      <c r="K275" s="237"/>
      <c r="L275" s="167">
        <f>IF(OR(C275&gt;A_Stammdaten!$B$12,NOT(ISNUMBER(C275))),0,SUM($I275:J275)-$K275)</f>
        <v>0</v>
      </c>
      <c r="M275" s="237"/>
      <c r="N275" s="167">
        <f t="shared" si="18"/>
        <v>0</v>
      </c>
      <c r="O275" s="238"/>
      <c r="P275" s="167">
        <f t="shared" si="19"/>
        <v>0</v>
      </c>
      <c r="Q275" s="167">
        <f t="shared" si="20"/>
        <v>0</v>
      </c>
    </row>
    <row r="276" spans="1:17" x14ac:dyDescent="0.25">
      <c r="A276" s="167" t="b">
        <f t="shared" si="21"/>
        <v>0</v>
      </c>
      <c r="B276" s="234"/>
      <c r="C276" s="235"/>
      <c r="D276" s="235"/>
      <c r="E276" s="235"/>
      <c r="F276" s="235"/>
      <c r="G276" s="237"/>
      <c r="H276" s="241"/>
      <c r="I276" s="237"/>
      <c r="J276" s="237"/>
      <c r="K276" s="237"/>
      <c r="L276" s="167">
        <f>IF(OR(C276&gt;A_Stammdaten!$B$12,NOT(ISNUMBER(C276))),0,SUM($I276:J276)-$K276)</f>
        <v>0</v>
      </c>
      <c r="M276" s="237"/>
      <c r="N276" s="167">
        <f t="shared" si="18"/>
        <v>0</v>
      </c>
      <c r="O276" s="238"/>
      <c r="P276" s="167">
        <f t="shared" si="19"/>
        <v>0</v>
      </c>
      <c r="Q276" s="167">
        <f t="shared" si="20"/>
        <v>0</v>
      </c>
    </row>
    <row r="277" spans="1:17" x14ac:dyDescent="0.25">
      <c r="A277" s="167" t="b">
        <f t="shared" si="21"/>
        <v>0</v>
      </c>
      <c r="B277" s="234"/>
      <c r="C277" s="235"/>
      <c r="D277" s="235"/>
      <c r="E277" s="235"/>
      <c r="F277" s="235"/>
      <c r="G277" s="237"/>
      <c r="H277" s="241"/>
      <c r="I277" s="237"/>
      <c r="J277" s="237"/>
      <c r="K277" s="237"/>
      <c r="L277" s="167">
        <f>IF(OR(C277&gt;A_Stammdaten!$B$12,NOT(ISNUMBER(C277))),0,SUM($I277:J277)-$K277)</f>
        <v>0</v>
      </c>
      <c r="M277" s="237"/>
      <c r="N277" s="167">
        <f t="shared" si="18"/>
        <v>0</v>
      </c>
      <c r="O277" s="238"/>
      <c r="P277" s="167">
        <f t="shared" si="19"/>
        <v>0</v>
      </c>
      <c r="Q277" s="167">
        <f t="shared" si="20"/>
        <v>0</v>
      </c>
    </row>
    <row r="278" spans="1:17" x14ac:dyDescent="0.25">
      <c r="A278" s="167" t="b">
        <f t="shared" si="21"/>
        <v>0</v>
      </c>
      <c r="B278" s="234"/>
      <c r="C278" s="235"/>
      <c r="D278" s="235"/>
      <c r="E278" s="235"/>
      <c r="F278" s="235"/>
      <c r="G278" s="237"/>
      <c r="H278" s="241"/>
      <c r="I278" s="237"/>
      <c r="J278" s="237"/>
      <c r="K278" s="237"/>
      <c r="L278" s="167">
        <f>IF(OR(C278&gt;A_Stammdaten!$B$12,NOT(ISNUMBER(C278))),0,SUM($I278:J278)-$K278)</f>
        <v>0</v>
      </c>
      <c r="M278" s="237"/>
      <c r="N278" s="167">
        <f t="shared" si="18"/>
        <v>0</v>
      </c>
      <c r="O278" s="238"/>
      <c r="P278" s="167">
        <f t="shared" si="19"/>
        <v>0</v>
      </c>
      <c r="Q278" s="167">
        <f t="shared" si="20"/>
        <v>0</v>
      </c>
    </row>
    <row r="279" spans="1:17" x14ac:dyDescent="0.25">
      <c r="A279" s="167" t="b">
        <f t="shared" si="21"/>
        <v>0</v>
      </c>
      <c r="B279" s="234"/>
      <c r="C279" s="235"/>
      <c r="D279" s="235"/>
      <c r="E279" s="235"/>
      <c r="F279" s="235"/>
      <c r="G279" s="237"/>
      <c r="H279" s="241"/>
      <c r="I279" s="237"/>
      <c r="J279" s="237"/>
      <c r="K279" s="237"/>
      <c r="L279" s="167">
        <f>IF(OR(C279&gt;A_Stammdaten!$B$12,NOT(ISNUMBER(C279))),0,SUM($I279:J279)-$K279)</f>
        <v>0</v>
      </c>
      <c r="M279" s="237"/>
      <c r="N279" s="167">
        <f t="shared" si="18"/>
        <v>0</v>
      </c>
      <c r="O279" s="238"/>
      <c r="P279" s="167">
        <f t="shared" si="19"/>
        <v>0</v>
      </c>
      <c r="Q279" s="167">
        <f t="shared" si="20"/>
        <v>0</v>
      </c>
    </row>
    <row r="280" spans="1:17" x14ac:dyDescent="0.25">
      <c r="A280" s="167" t="b">
        <f t="shared" si="21"/>
        <v>0</v>
      </c>
      <c r="B280" s="234"/>
      <c r="C280" s="235"/>
      <c r="D280" s="235"/>
      <c r="E280" s="235"/>
      <c r="F280" s="235"/>
      <c r="G280" s="237"/>
      <c r="H280" s="241"/>
      <c r="I280" s="237"/>
      <c r="J280" s="237"/>
      <c r="K280" s="237"/>
      <c r="L280" s="167">
        <f>IF(OR(C280&gt;A_Stammdaten!$B$12,NOT(ISNUMBER(C280))),0,SUM($I280:J280)-$K280)</f>
        <v>0</v>
      </c>
      <c r="M280" s="237"/>
      <c r="N280" s="167">
        <f t="shared" si="18"/>
        <v>0</v>
      </c>
      <c r="O280" s="238"/>
      <c r="P280" s="167">
        <f t="shared" si="19"/>
        <v>0</v>
      </c>
      <c r="Q280" s="167">
        <f t="shared" si="20"/>
        <v>0</v>
      </c>
    </row>
    <row r="281" spans="1:17" x14ac:dyDescent="0.25">
      <c r="A281" s="167" t="b">
        <f t="shared" si="21"/>
        <v>0</v>
      </c>
      <c r="B281" s="234"/>
      <c r="C281" s="235"/>
      <c r="D281" s="235"/>
      <c r="E281" s="235"/>
      <c r="F281" s="235"/>
      <c r="G281" s="237"/>
      <c r="H281" s="241"/>
      <c r="I281" s="237"/>
      <c r="J281" s="237"/>
      <c r="K281" s="237"/>
      <c r="L281" s="167">
        <f>IF(OR(C281&gt;A_Stammdaten!$B$12,NOT(ISNUMBER(C281))),0,SUM($I281:J281)-$K281)</f>
        <v>0</v>
      </c>
      <c r="M281" s="237"/>
      <c r="N281" s="167">
        <f t="shared" si="18"/>
        <v>0</v>
      </c>
      <c r="O281" s="238"/>
      <c r="P281" s="167">
        <f t="shared" si="19"/>
        <v>0</v>
      </c>
      <c r="Q281" s="167">
        <f t="shared" si="20"/>
        <v>0</v>
      </c>
    </row>
    <row r="282" spans="1:17" x14ac:dyDescent="0.25">
      <c r="A282" s="167" t="b">
        <f t="shared" si="21"/>
        <v>0</v>
      </c>
      <c r="B282" s="234"/>
      <c r="C282" s="235"/>
      <c r="D282" s="235"/>
      <c r="E282" s="235"/>
      <c r="F282" s="235"/>
      <c r="G282" s="237"/>
      <c r="H282" s="241"/>
      <c r="I282" s="237"/>
      <c r="J282" s="237"/>
      <c r="K282" s="237"/>
      <c r="L282" s="167">
        <f>IF(OR(C282&gt;A_Stammdaten!$B$12,NOT(ISNUMBER(C282))),0,SUM($I282:J282)-$K282)</f>
        <v>0</v>
      </c>
      <c r="M282" s="237"/>
      <c r="N282" s="167">
        <f t="shared" si="18"/>
        <v>0</v>
      </c>
      <c r="O282" s="238"/>
      <c r="P282" s="167">
        <f t="shared" si="19"/>
        <v>0</v>
      </c>
      <c r="Q282" s="167">
        <f t="shared" si="20"/>
        <v>0</v>
      </c>
    </row>
    <row r="283" spans="1:17" x14ac:dyDescent="0.25">
      <c r="A283" s="167" t="b">
        <f t="shared" si="21"/>
        <v>0</v>
      </c>
      <c r="B283" s="234"/>
      <c r="C283" s="235"/>
      <c r="D283" s="235"/>
      <c r="E283" s="235"/>
      <c r="F283" s="235"/>
      <c r="G283" s="237"/>
      <c r="H283" s="241"/>
      <c r="I283" s="237"/>
      <c r="J283" s="237"/>
      <c r="K283" s="237"/>
      <c r="L283" s="167">
        <f>IF(OR(C283&gt;A_Stammdaten!$B$12,NOT(ISNUMBER(C283))),0,SUM($I283:J283)-$K283)</f>
        <v>0</v>
      </c>
      <c r="M283" s="237"/>
      <c r="N283" s="167">
        <f t="shared" si="18"/>
        <v>0</v>
      </c>
      <c r="O283" s="238"/>
      <c r="P283" s="167">
        <f t="shared" si="19"/>
        <v>0</v>
      </c>
      <c r="Q283" s="167">
        <f t="shared" si="20"/>
        <v>0</v>
      </c>
    </row>
    <row r="284" spans="1:17" x14ac:dyDescent="0.25">
      <c r="A284" s="167" t="b">
        <f t="shared" si="21"/>
        <v>0</v>
      </c>
      <c r="B284" s="234"/>
      <c r="C284" s="235"/>
      <c r="D284" s="235"/>
      <c r="E284" s="235"/>
      <c r="F284" s="235"/>
      <c r="G284" s="237"/>
      <c r="H284" s="241"/>
      <c r="I284" s="237"/>
      <c r="J284" s="237"/>
      <c r="K284" s="237"/>
      <c r="L284" s="167">
        <f>IF(OR(C284&gt;A_Stammdaten!$B$12,NOT(ISNUMBER(C284))),0,SUM($I284:J284)-$K284)</f>
        <v>0</v>
      </c>
      <c r="M284" s="237"/>
      <c r="N284" s="167">
        <f t="shared" si="18"/>
        <v>0</v>
      </c>
      <c r="O284" s="238"/>
      <c r="P284" s="167">
        <f t="shared" si="19"/>
        <v>0</v>
      </c>
      <c r="Q284" s="167">
        <f t="shared" si="20"/>
        <v>0</v>
      </c>
    </row>
    <row r="285" spans="1:17" x14ac:dyDescent="0.25">
      <c r="A285" s="167" t="b">
        <f t="shared" si="21"/>
        <v>0</v>
      </c>
      <c r="B285" s="234"/>
      <c r="C285" s="235"/>
      <c r="D285" s="235"/>
      <c r="E285" s="235"/>
      <c r="F285" s="235"/>
      <c r="G285" s="237"/>
      <c r="H285" s="241"/>
      <c r="I285" s="237"/>
      <c r="J285" s="237"/>
      <c r="K285" s="237"/>
      <c r="L285" s="167">
        <f>IF(OR(C285&gt;A_Stammdaten!$B$12,NOT(ISNUMBER(C285))),0,SUM($I285:J285)-$K285)</f>
        <v>0</v>
      </c>
      <c r="M285" s="237"/>
      <c r="N285" s="167">
        <f t="shared" si="18"/>
        <v>0</v>
      </c>
      <c r="O285" s="238"/>
      <c r="P285" s="167">
        <f t="shared" si="19"/>
        <v>0</v>
      </c>
      <c r="Q285" s="167">
        <f t="shared" si="20"/>
        <v>0</v>
      </c>
    </row>
    <row r="286" spans="1:17" x14ac:dyDescent="0.25">
      <c r="A286" s="167" t="b">
        <f t="shared" si="21"/>
        <v>0</v>
      </c>
      <c r="B286" s="234"/>
      <c r="C286" s="235"/>
      <c r="D286" s="235"/>
      <c r="E286" s="235"/>
      <c r="F286" s="235"/>
      <c r="G286" s="237"/>
      <c r="H286" s="241"/>
      <c r="I286" s="237"/>
      <c r="J286" s="237"/>
      <c r="K286" s="237"/>
      <c r="L286" s="167">
        <f>IF(OR(C286&gt;A_Stammdaten!$B$12,NOT(ISNUMBER(C286))),0,SUM($I286:J286)-$K286)</f>
        <v>0</v>
      </c>
      <c r="M286" s="237"/>
      <c r="N286" s="167">
        <f t="shared" si="18"/>
        <v>0</v>
      </c>
      <c r="O286" s="238"/>
      <c r="P286" s="167">
        <f t="shared" si="19"/>
        <v>0</v>
      </c>
      <c r="Q286" s="167">
        <f t="shared" si="20"/>
        <v>0</v>
      </c>
    </row>
    <row r="287" spans="1:17" x14ac:dyDescent="0.25">
      <c r="A287" s="167" t="b">
        <f t="shared" si="21"/>
        <v>0</v>
      </c>
      <c r="B287" s="234"/>
      <c r="C287" s="235"/>
      <c r="D287" s="235"/>
      <c r="E287" s="235"/>
      <c r="F287" s="235"/>
      <c r="G287" s="237"/>
      <c r="H287" s="241"/>
      <c r="I287" s="237"/>
      <c r="J287" s="237"/>
      <c r="K287" s="237"/>
      <c r="L287" s="167">
        <f>IF(OR(C287&gt;A_Stammdaten!$B$12,NOT(ISNUMBER(C287))),0,SUM($I287:J287)-$K287)</f>
        <v>0</v>
      </c>
      <c r="M287" s="237"/>
      <c r="N287" s="167">
        <f t="shared" si="18"/>
        <v>0</v>
      </c>
      <c r="O287" s="238"/>
      <c r="P287" s="167">
        <f t="shared" si="19"/>
        <v>0</v>
      </c>
      <c r="Q287" s="167">
        <f t="shared" si="20"/>
        <v>0</v>
      </c>
    </row>
    <row r="288" spans="1:17" x14ac:dyDescent="0.25">
      <c r="A288" s="167" t="b">
        <f t="shared" si="21"/>
        <v>0</v>
      </c>
      <c r="B288" s="234"/>
      <c r="C288" s="235"/>
      <c r="D288" s="235"/>
      <c r="E288" s="235"/>
      <c r="F288" s="235"/>
      <c r="G288" s="237"/>
      <c r="H288" s="241"/>
      <c r="I288" s="237"/>
      <c r="J288" s="237"/>
      <c r="K288" s="237"/>
      <c r="L288" s="167">
        <f>IF(OR(C288&gt;A_Stammdaten!$B$12,NOT(ISNUMBER(C288))),0,SUM($I288:J288)-$K288)</f>
        <v>0</v>
      </c>
      <c r="M288" s="237"/>
      <c r="N288" s="167">
        <f t="shared" si="18"/>
        <v>0</v>
      </c>
      <c r="O288" s="238"/>
      <c r="P288" s="167">
        <f t="shared" si="19"/>
        <v>0</v>
      </c>
      <c r="Q288" s="167">
        <f t="shared" si="20"/>
        <v>0</v>
      </c>
    </row>
    <row r="289" spans="1:17" x14ac:dyDescent="0.25">
      <c r="A289" s="167" t="b">
        <f t="shared" si="21"/>
        <v>0</v>
      </c>
      <c r="B289" s="234"/>
      <c r="C289" s="235"/>
      <c r="D289" s="235"/>
      <c r="E289" s="235"/>
      <c r="F289" s="235"/>
      <c r="G289" s="237"/>
      <c r="H289" s="241"/>
      <c r="I289" s="237"/>
      <c r="J289" s="237"/>
      <c r="K289" s="237"/>
      <c r="L289" s="167">
        <f>IF(OR(C289&gt;A_Stammdaten!$B$12,NOT(ISNUMBER(C289))),0,SUM($I289:J289)-$K289)</f>
        <v>0</v>
      </c>
      <c r="M289" s="237"/>
      <c r="N289" s="167">
        <f t="shared" si="18"/>
        <v>0</v>
      </c>
      <c r="O289" s="238"/>
      <c r="P289" s="167">
        <f t="shared" si="19"/>
        <v>0</v>
      </c>
      <c r="Q289" s="167">
        <f t="shared" si="20"/>
        <v>0</v>
      </c>
    </row>
    <row r="290" spans="1:17" x14ac:dyDescent="0.25">
      <c r="A290" s="167" t="b">
        <f t="shared" si="21"/>
        <v>0</v>
      </c>
      <c r="B290" s="234"/>
      <c r="C290" s="235"/>
      <c r="D290" s="235"/>
      <c r="E290" s="235"/>
      <c r="F290" s="235"/>
      <c r="G290" s="237"/>
      <c r="H290" s="241"/>
      <c r="I290" s="237"/>
      <c r="J290" s="237"/>
      <c r="K290" s="237"/>
      <c r="L290" s="167">
        <f>IF(OR(C290&gt;A_Stammdaten!$B$12,NOT(ISNUMBER(C290))),0,SUM($I290:J290)-$K290)</f>
        <v>0</v>
      </c>
      <c r="M290" s="237"/>
      <c r="N290" s="167">
        <f t="shared" si="18"/>
        <v>0</v>
      </c>
      <c r="O290" s="238"/>
      <c r="P290" s="167">
        <f t="shared" si="19"/>
        <v>0</v>
      </c>
      <c r="Q290" s="167">
        <f t="shared" si="20"/>
        <v>0</v>
      </c>
    </row>
    <row r="291" spans="1:17" x14ac:dyDescent="0.25">
      <c r="A291" s="167" t="b">
        <f t="shared" si="21"/>
        <v>0</v>
      </c>
      <c r="B291" s="234"/>
      <c r="C291" s="235"/>
      <c r="D291" s="235"/>
      <c r="E291" s="235"/>
      <c r="F291" s="235"/>
      <c r="G291" s="237"/>
      <c r="H291" s="241"/>
      <c r="I291" s="237"/>
      <c r="J291" s="237"/>
      <c r="K291" s="237"/>
      <c r="L291" s="167">
        <f>IF(OR(C291&gt;A_Stammdaten!$B$12,NOT(ISNUMBER(C291))),0,SUM($I291:J291)-$K291)</f>
        <v>0</v>
      </c>
      <c r="M291" s="237"/>
      <c r="N291" s="167">
        <f t="shared" si="18"/>
        <v>0</v>
      </c>
      <c r="O291" s="238"/>
      <c r="P291" s="167">
        <f t="shared" si="19"/>
        <v>0</v>
      </c>
      <c r="Q291" s="167">
        <f t="shared" si="20"/>
        <v>0</v>
      </c>
    </row>
    <row r="292" spans="1:17" x14ac:dyDescent="0.25">
      <c r="A292" s="167" t="b">
        <f t="shared" si="21"/>
        <v>0</v>
      </c>
      <c r="B292" s="234"/>
      <c r="C292" s="235"/>
      <c r="D292" s="235"/>
      <c r="E292" s="235"/>
      <c r="F292" s="235"/>
      <c r="G292" s="237"/>
      <c r="H292" s="241"/>
      <c r="I292" s="237"/>
      <c r="J292" s="237"/>
      <c r="K292" s="237"/>
      <c r="L292" s="167">
        <f>IF(OR(C292&gt;A_Stammdaten!$B$12,NOT(ISNUMBER(C292))),0,SUM($I292:J292)-$K292)</f>
        <v>0</v>
      </c>
      <c r="M292" s="237"/>
      <c r="N292" s="167">
        <f t="shared" si="18"/>
        <v>0</v>
      </c>
      <c r="O292" s="238"/>
      <c r="P292" s="167">
        <f t="shared" si="19"/>
        <v>0</v>
      </c>
      <c r="Q292" s="167">
        <f t="shared" si="20"/>
        <v>0</v>
      </c>
    </row>
    <row r="293" spans="1:17" x14ac:dyDescent="0.25">
      <c r="A293" s="167" t="b">
        <f t="shared" si="21"/>
        <v>0</v>
      </c>
      <c r="B293" s="234"/>
      <c r="C293" s="235"/>
      <c r="D293" s="235"/>
      <c r="E293" s="235"/>
      <c r="F293" s="235"/>
      <c r="G293" s="237"/>
      <c r="H293" s="241"/>
      <c r="I293" s="237"/>
      <c r="J293" s="237"/>
      <c r="K293" s="237"/>
      <c r="L293" s="167">
        <f>IF(OR(C293&gt;A_Stammdaten!$B$12,NOT(ISNUMBER(C293))),0,SUM($I293:J293)-$K293)</f>
        <v>0</v>
      </c>
      <c r="M293" s="237"/>
      <c r="N293" s="167">
        <f t="shared" si="18"/>
        <v>0</v>
      </c>
      <c r="O293" s="238"/>
      <c r="P293" s="167">
        <f t="shared" si="19"/>
        <v>0</v>
      </c>
      <c r="Q293" s="167">
        <f t="shared" si="20"/>
        <v>0</v>
      </c>
    </row>
    <row r="294" spans="1:17" x14ac:dyDescent="0.25">
      <c r="A294" s="167" t="b">
        <f t="shared" si="21"/>
        <v>0</v>
      </c>
      <c r="B294" s="234"/>
      <c r="C294" s="235"/>
      <c r="D294" s="235"/>
      <c r="E294" s="235"/>
      <c r="F294" s="235"/>
      <c r="G294" s="237"/>
      <c r="H294" s="241"/>
      <c r="I294" s="237"/>
      <c r="J294" s="237"/>
      <c r="K294" s="237"/>
      <c r="L294" s="167">
        <f>IF(OR(C294&gt;A_Stammdaten!$B$12,NOT(ISNUMBER(C294))),0,SUM($I294:J294)-$K294)</f>
        <v>0</v>
      </c>
      <c r="M294" s="237"/>
      <c r="N294" s="167">
        <f t="shared" si="18"/>
        <v>0</v>
      </c>
      <c r="O294" s="238"/>
      <c r="P294" s="167">
        <f t="shared" si="19"/>
        <v>0</v>
      </c>
      <c r="Q294" s="167">
        <f t="shared" si="20"/>
        <v>0</v>
      </c>
    </row>
    <row r="295" spans="1:17" x14ac:dyDescent="0.25">
      <c r="A295" s="167" t="b">
        <f t="shared" si="21"/>
        <v>0</v>
      </c>
      <c r="B295" s="234"/>
      <c r="C295" s="235"/>
      <c r="D295" s="235"/>
      <c r="E295" s="235"/>
      <c r="F295" s="235"/>
      <c r="G295" s="237"/>
      <c r="H295" s="241"/>
      <c r="I295" s="237"/>
      <c r="J295" s="237"/>
      <c r="K295" s="237"/>
      <c r="L295" s="167">
        <f>IF(OR(C295&gt;A_Stammdaten!$B$12,NOT(ISNUMBER(C295))),0,SUM($I295:J295)-$K295)</f>
        <v>0</v>
      </c>
      <c r="M295" s="237"/>
      <c r="N295" s="167">
        <f t="shared" si="18"/>
        <v>0</v>
      </c>
      <c r="O295" s="238"/>
      <c r="P295" s="167">
        <f t="shared" si="19"/>
        <v>0</v>
      </c>
      <c r="Q295" s="167">
        <f t="shared" si="20"/>
        <v>0</v>
      </c>
    </row>
    <row r="296" spans="1:17" x14ac:dyDescent="0.25">
      <c r="A296" s="167" t="b">
        <f t="shared" si="21"/>
        <v>0</v>
      </c>
      <c r="B296" s="234"/>
      <c r="C296" s="235"/>
      <c r="D296" s="235"/>
      <c r="E296" s="235"/>
      <c r="F296" s="235"/>
      <c r="G296" s="237"/>
      <c r="H296" s="241"/>
      <c r="I296" s="237"/>
      <c r="J296" s="237"/>
      <c r="K296" s="237"/>
      <c r="L296" s="167">
        <f>IF(OR(C296&gt;A_Stammdaten!$B$12,NOT(ISNUMBER(C296))),0,SUM($I296:J296)-$K296)</f>
        <v>0</v>
      </c>
      <c r="M296" s="237"/>
      <c r="N296" s="167">
        <f t="shared" si="18"/>
        <v>0</v>
      </c>
      <c r="O296" s="238"/>
      <c r="P296" s="167">
        <f t="shared" si="19"/>
        <v>0</v>
      </c>
      <c r="Q296" s="167">
        <f t="shared" si="20"/>
        <v>0</v>
      </c>
    </row>
    <row r="297" spans="1:17" x14ac:dyDescent="0.25">
      <c r="A297" s="167" t="b">
        <f t="shared" si="21"/>
        <v>0</v>
      </c>
      <c r="B297" s="234"/>
      <c r="C297" s="235"/>
      <c r="D297" s="235"/>
      <c r="E297" s="235"/>
      <c r="F297" s="235"/>
      <c r="G297" s="237"/>
      <c r="H297" s="241"/>
      <c r="I297" s="237"/>
      <c r="J297" s="237"/>
      <c r="K297" s="237"/>
      <c r="L297" s="167">
        <f>IF(OR(C297&gt;A_Stammdaten!$B$12,NOT(ISNUMBER(C297))),0,SUM($I297:J297)-$K297)</f>
        <v>0</v>
      </c>
      <c r="M297" s="237"/>
      <c r="N297" s="167">
        <f t="shared" si="18"/>
        <v>0</v>
      </c>
      <c r="O297" s="238"/>
      <c r="P297" s="167">
        <f t="shared" si="19"/>
        <v>0</v>
      </c>
      <c r="Q297" s="167">
        <f t="shared" si="20"/>
        <v>0</v>
      </c>
    </row>
    <row r="298" spans="1:17" x14ac:dyDescent="0.25">
      <c r="A298" s="167" t="b">
        <f t="shared" si="21"/>
        <v>0</v>
      </c>
      <c r="B298" s="234"/>
      <c r="C298" s="235"/>
      <c r="D298" s="235"/>
      <c r="E298" s="235"/>
      <c r="F298" s="235"/>
      <c r="G298" s="237"/>
      <c r="H298" s="241"/>
      <c r="I298" s="237"/>
      <c r="J298" s="237"/>
      <c r="K298" s="237"/>
      <c r="L298" s="167">
        <f>IF(OR(C298&gt;A_Stammdaten!$B$12,NOT(ISNUMBER(C298))),0,SUM($I298:J298)-$K298)</f>
        <v>0</v>
      </c>
      <c r="M298" s="237"/>
      <c r="N298" s="167">
        <f t="shared" si="18"/>
        <v>0</v>
      </c>
      <c r="O298" s="238"/>
      <c r="P298" s="167">
        <f t="shared" si="19"/>
        <v>0</v>
      </c>
      <c r="Q298" s="167">
        <f t="shared" si="20"/>
        <v>0</v>
      </c>
    </row>
    <row r="299" spans="1:17" x14ac:dyDescent="0.25">
      <c r="A299" s="167" t="b">
        <f t="shared" si="21"/>
        <v>0</v>
      </c>
      <c r="B299" s="234"/>
      <c r="C299" s="235"/>
      <c r="D299" s="235"/>
      <c r="E299" s="235"/>
      <c r="F299" s="235"/>
      <c r="G299" s="237"/>
      <c r="H299" s="241"/>
      <c r="I299" s="237"/>
      <c r="J299" s="237"/>
      <c r="K299" s="237"/>
      <c r="L299" s="167">
        <f>IF(OR(C299&gt;A_Stammdaten!$B$12,NOT(ISNUMBER(C299))),0,SUM($I299:J299)-$K299)</f>
        <v>0</v>
      </c>
      <c r="M299" s="237"/>
      <c r="N299" s="167">
        <f t="shared" si="18"/>
        <v>0</v>
      </c>
      <c r="O299" s="238"/>
      <c r="P299" s="167">
        <f t="shared" si="19"/>
        <v>0</v>
      </c>
      <c r="Q299" s="167">
        <f t="shared" si="20"/>
        <v>0</v>
      </c>
    </row>
    <row r="300" spans="1:17" x14ac:dyDescent="0.25">
      <c r="A300" s="167" t="b">
        <f t="shared" si="21"/>
        <v>0</v>
      </c>
      <c r="B300" s="234"/>
      <c r="C300" s="235"/>
      <c r="D300" s="235"/>
      <c r="E300" s="235"/>
      <c r="F300" s="235"/>
      <c r="G300" s="237"/>
      <c r="H300" s="241"/>
      <c r="I300" s="237"/>
      <c r="J300" s="237"/>
      <c r="K300" s="237"/>
      <c r="L300" s="167">
        <f>IF(OR(C300&gt;A_Stammdaten!$B$12,NOT(ISNUMBER(C300))),0,SUM($I300:J300)-$K300)</f>
        <v>0</v>
      </c>
      <c r="M300" s="237"/>
      <c r="N300" s="167">
        <f t="shared" si="18"/>
        <v>0</v>
      </c>
      <c r="O300" s="238"/>
      <c r="P300" s="167">
        <f t="shared" si="19"/>
        <v>0</v>
      </c>
      <c r="Q300" s="167">
        <f t="shared" si="20"/>
        <v>0</v>
      </c>
    </row>
    <row r="301" spans="1:17" x14ac:dyDescent="0.25">
      <c r="A301" s="167" t="b">
        <f t="shared" si="21"/>
        <v>0</v>
      </c>
      <c r="B301" s="234"/>
      <c r="C301" s="235"/>
      <c r="D301" s="235"/>
      <c r="E301" s="235"/>
      <c r="F301" s="235"/>
      <c r="G301" s="237"/>
      <c r="H301" s="241"/>
      <c r="I301" s="237"/>
      <c r="J301" s="237"/>
      <c r="K301" s="237"/>
      <c r="L301" s="167">
        <f>IF(OR(C301&gt;A_Stammdaten!$B$12,NOT(ISNUMBER(C301))),0,SUM($I301:J301)-$K301)</f>
        <v>0</v>
      </c>
      <c r="M301" s="237"/>
      <c r="N301" s="167">
        <f t="shared" si="18"/>
        <v>0</v>
      </c>
      <c r="O301" s="238"/>
      <c r="P301" s="167">
        <f t="shared" si="19"/>
        <v>0</v>
      </c>
      <c r="Q301" s="167">
        <f t="shared" si="20"/>
        <v>0</v>
      </c>
    </row>
    <row r="302" spans="1:17" x14ac:dyDescent="0.25">
      <c r="A302" s="167" t="b">
        <f t="shared" si="21"/>
        <v>0</v>
      </c>
      <c r="B302" s="234"/>
      <c r="C302" s="235"/>
      <c r="D302" s="235"/>
      <c r="E302" s="235"/>
      <c r="F302" s="235"/>
      <c r="G302" s="237"/>
      <c r="H302" s="241"/>
      <c r="I302" s="237"/>
      <c r="J302" s="237"/>
      <c r="K302" s="237"/>
      <c r="L302" s="167">
        <f>IF(OR(C302&gt;A_Stammdaten!$B$12,NOT(ISNUMBER(C302))),0,SUM($I302:J302)-$K302)</f>
        <v>0</v>
      </c>
      <c r="M302" s="237"/>
      <c r="N302" s="167">
        <f t="shared" si="18"/>
        <v>0</v>
      </c>
      <c r="O302" s="238"/>
      <c r="P302" s="167">
        <f t="shared" si="19"/>
        <v>0</v>
      </c>
      <c r="Q302" s="167">
        <f t="shared" si="20"/>
        <v>0</v>
      </c>
    </row>
    <row r="303" spans="1:17" x14ac:dyDescent="0.25">
      <c r="A303" s="167" t="b">
        <f t="shared" si="21"/>
        <v>0</v>
      </c>
      <c r="B303" s="234"/>
      <c r="C303" s="235"/>
      <c r="D303" s="235"/>
      <c r="E303" s="235"/>
      <c r="F303" s="235"/>
      <c r="G303" s="237"/>
      <c r="H303" s="241"/>
      <c r="I303" s="237"/>
      <c r="J303" s="237"/>
      <c r="K303" s="237"/>
      <c r="L303" s="167">
        <f>IF(OR(C303&gt;A_Stammdaten!$B$12,NOT(ISNUMBER(C303))),0,SUM($I303:J303)-$K303)</f>
        <v>0</v>
      </c>
      <c r="M303" s="237"/>
      <c r="N303" s="167">
        <f t="shared" si="18"/>
        <v>0</v>
      </c>
      <c r="O303" s="238"/>
      <c r="P303" s="167">
        <f t="shared" si="19"/>
        <v>0</v>
      </c>
      <c r="Q303" s="167">
        <f t="shared" si="20"/>
        <v>0</v>
      </c>
    </row>
    <row r="304" spans="1:17" x14ac:dyDescent="0.25">
      <c r="A304" s="167" t="b">
        <f t="shared" si="21"/>
        <v>0</v>
      </c>
      <c r="B304" s="234"/>
      <c r="C304" s="235"/>
      <c r="D304" s="235"/>
      <c r="E304" s="235"/>
      <c r="F304" s="235"/>
      <c r="G304" s="237"/>
      <c r="H304" s="241"/>
      <c r="I304" s="237"/>
      <c r="J304" s="237"/>
      <c r="K304" s="237"/>
      <c r="L304" s="167">
        <f>IF(OR(C304&gt;A_Stammdaten!$B$12,NOT(ISNUMBER(C304))),0,SUM($I304:J304)-$K304)</f>
        <v>0</v>
      </c>
      <c r="M304" s="237"/>
      <c r="N304" s="167">
        <f t="shared" si="18"/>
        <v>0</v>
      </c>
      <c r="O304" s="238"/>
      <c r="P304" s="167">
        <f t="shared" si="19"/>
        <v>0</v>
      </c>
      <c r="Q304" s="167">
        <f t="shared" si="20"/>
        <v>0</v>
      </c>
    </row>
    <row r="305" spans="1:17" x14ac:dyDescent="0.25">
      <c r="A305" s="167" t="b">
        <f t="shared" si="21"/>
        <v>0</v>
      </c>
      <c r="B305" s="234"/>
      <c r="C305" s="235"/>
      <c r="D305" s="235"/>
      <c r="E305" s="235"/>
      <c r="F305" s="235"/>
      <c r="G305" s="237"/>
      <c r="H305" s="241"/>
      <c r="I305" s="237"/>
      <c r="J305" s="237"/>
      <c r="K305" s="237"/>
      <c r="L305" s="167">
        <f>IF(OR(C305&gt;A_Stammdaten!$B$12,NOT(ISNUMBER(C305))),0,SUM($I305:J305)-$K305)</f>
        <v>0</v>
      </c>
      <c r="M305" s="237"/>
      <c r="N305" s="167">
        <f t="shared" si="18"/>
        <v>0</v>
      </c>
      <c r="O305" s="238"/>
      <c r="P305" s="167">
        <f t="shared" si="19"/>
        <v>0</v>
      </c>
      <c r="Q305" s="167">
        <f t="shared" si="20"/>
        <v>0</v>
      </c>
    </row>
    <row r="306" spans="1:17" x14ac:dyDescent="0.25">
      <c r="A306" s="167" t="b">
        <f t="shared" si="21"/>
        <v>0</v>
      </c>
      <c r="B306" s="234"/>
      <c r="C306" s="235"/>
      <c r="D306" s="235"/>
      <c r="E306" s="235"/>
      <c r="F306" s="235"/>
      <c r="G306" s="237"/>
      <c r="H306" s="241"/>
      <c r="I306" s="237"/>
      <c r="J306" s="237"/>
      <c r="K306" s="237"/>
      <c r="L306" s="167">
        <f>IF(OR(C306&gt;A_Stammdaten!$B$12,NOT(ISNUMBER(C306))),0,SUM($I306:J306)-$K306)</f>
        <v>0</v>
      </c>
      <c r="M306" s="237"/>
      <c r="N306" s="167">
        <f t="shared" si="18"/>
        <v>0</v>
      </c>
      <c r="O306" s="238"/>
      <c r="P306" s="167">
        <f t="shared" si="19"/>
        <v>0</v>
      </c>
      <c r="Q306" s="167">
        <f t="shared" si="20"/>
        <v>0</v>
      </c>
    </row>
    <row r="307" spans="1:17" x14ac:dyDescent="0.25">
      <c r="A307" s="167" t="b">
        <f t="shared" si="21"/>
        <v>0</v>
      </c>
      <c r="B307" s="234"/>
      <c r="C307" s="235"/>
      <c r="D307" s="235"/>
      <c r="E307" s="235"/>
      <c r="F307" s="235"/>
      <c r="G307" s="237"/>
      <c r="H307" s="241"/>
      <c r="I307" s="237"/>
      <c r="J307" s="237"/>
      <c r="K307" s="237"/>
      <c r="L307" s="167">
        <f>IF(OR(C307&gt;A_Stammdaten!$B$12,NOT(ISNUMBER(C307))),0,SUM($I307:J307)-$K307)</f>
        <v>0</v>
      </c>
      <c r="M307" s="237"/>
      <c r="N307" s="167">
        <f t="shared" si="18"/>
        <v>0</v>
      </c>
      <c r="O307" s="238"/>
      <c r="P307" s="167">
        <f t="shared" si="19"/>
        <v>0</v>
      </c>
      <c r="Q307" s="167">
        <f t="shared" si="20"/>
        <v>0</v>
      </c>
    </row>
    <row r="308" spans="1:17" x14ac:dyDescent="0.25">
      <c r="A308" s="167" t="b">
        <f t="shared" si="21"/>
        <v>0</v>
      </c>
      <c r="B308" s="234"/>
      <c r="C308" s="235"/>
      <c r="D308" s="235"/>
      <c r="E308" s="235"/>
      <c r="F308" s="235"/>
      <c r="G308" s="237"/>
      <c r="H308" s="241"/>
      <c r="I308" s="237"/>
      <c r="J308" s="237"/>
      <c r="K308" s="237"/>
      <c r="L308" s="167">
        <f>IF(OR(C308&gt;A_Stammdaten!$B$12,NOT(ISNUMBER(C308))),0,SUM($I308:J308)-$K308)</f>
        <v>0</v>
      </c>
      <c r="M308" s="237"/>
      <c r="N308" s="167">
        <f t="shared" si="18"/>
        <v>0</v>
      </c>
      <c r="O308" s="238"/>
      <c r="P308" s="167">
        <f t="shared" si="19"/>
        <v>0</v>
      </c>
      <c r="Q308" s="167">
        <f t="shared" si="20"/>
        <v>0</v>
      </c>
    </row>
    <row r="309" spans="1:17" x14ac:dyDescent="0.25">
      <c r="A309" s="167" t="b">
        <f t="shared" si="21"/>
        <v>0</v>
      </c>
      <c r="B309" s="234"/>
      <c r="C309" s="235"/>
      <c r="D309" s="235"/>
      <c r="E309" s="235"/>
      <c r="F309" s="235"/>
      <c r="G309" s="237"/>
      <c r="H309" s="241"/>
      <c r="I309" s="237"/>
      <c r="J309" s="237"/>
      <c r="K309" s="237"/>
      <c r="L309" s="167">
        <f>IF(OR(C309&gt;A_Stammdaten!$B$12,NOT(ISNUMBER(C309))),0,SUM($I309:J309)-$K309)</f>
        <v>0</v>
      </c>
      <c r="M309" s="237"/>
      <c r="N309" s="167">
        <f t="shared" si="18"/>
        <v>0</v>
      </c>
      <c r="O309" s="238"/>
      <c r="P309" s="167">
        <f t="shared" si="19"/>
        <v>0</v>
      </c>
      <c r="Q309" s="167">
        <f t="shared" si="20"/>
        <v>0</v>
      </c>
    </row>
    <row r="310" spans="1:17" x14ac:dyDescent="0.25">
      <c r="A310" s="167" t="b">
        <f t="shared" si="21"/>
        <v>0</v>
      </c>
      <c r="B310" s="234"/>
      <c r="C310" s="235"/>
      <c r="D310" s="235"/>
      <c r="E310" s="235"/>
      <c r="F310" s="235"/>
      <c r="G310" s="237"/>
      <c r="H310" s="241"/>
      <c r="I310" s="237"/>
      <c r="J310" s="237"/>
      <c r="K310" s="237"/>
      <c r="L310" s="167">
        <f>IF(OR(C310&gt;A_Stammdaten!$B$12,NOT(ISNUMBER(C310))),0,SUM($I310:J310)-$K310)</f>
        <v>0</v>
      </c>
      <c r="M310" s="237"/>
      <c r="N310" s="167">
        <f t="shared" si="18"/>
        <v>0</v>
      </c>
      <c r="O310" s="238"/>
      <c r="P310" s="167">
        <f t="shared" si="19"/>
        <v>0</v>
      </c>
      <c r="Q310" s="167">
        <f t="shared" si="20"/>
        <v>0</v>
      </c>
    </row>
    <row r="311" spans="1:17" x14ac:dyDescent="0.25">
      <c r="A311" s="167" t="b">
        <f t="shared" si="21"/>
        <v>0</v>
      </c>
      <c r="B311" s="234"/>
      <c r="C311" s="235"/>
      <c r="D311" s="235"/>
      <c r="E311" s="235"/>
      <c r="F311" s="235"/>
      <c r="G311" s="237"/>
      <c r="H311" s="241"/>
      <c r="I311" s="237"/>
      <c r="J311" s="237"/>
      <c r="K311" s="237"/>
      <c r="L311" s="167">
        <f>IF(OR(C311&gt;A_Stammdaten!$B$12,NOT(ISNUMBER(C311))),0,SUM($I311:J311)-$K311)</f>
        <v>0</v>
      </c>
      <c r="M311" s="237"/>
      <c r="N311" s="167">
        <f t="shared" si="18"/>
        <v>0</v>
      </c>
      <c r="O311" s="238"/>
      <c r="P311" s="167">
        <f t="shared" si="19"/>
        <v>0</v>
      </c>
      <c r="Q311" s="167">
        <f t="shared" si="20"/>
        <v>0</v>
      </c>
    </row>
    <row r="312" spans="1:17" x14ac:dyDescent="0.25">
      <c r="A312" s="167" t="b">
        <f t="shared" si="21"/>
        <v>0</v>
      </c>
      <c r="B312" s="234"/>
      <c r="C312" s="235"/>
      <c r="D312" s="235"/>
      <c r="E312" s="235"/>
      <c r="F312" s="235"/>
      <c r="G312" s="237"/>
      <c r="H312" s="241"/>
      <c r="I312" s="237"/>
      <c r="J312" s="237"/>
      <c r="K312" s="237"/>
      <c r="L312" s="167">
        <f>IF(OR(C312&gt;A_Stammdaten!$B$12,NOT(ISNUMBER(C312))),0,SUM($I312:J312)-$K312)</f>
        <v>0</v>
      </c>
      <c r="M312" s="237"/>
      <c r="N312" s="167">
        <f t="shared" si="18"/>
        <v>0</v>
      </c>
      <c r="O312" s="238"/>
      <c r="P312" s="167">
        <f t="shared" si="19"/>
        <v>0</v>
      </c>
      <c r="Q312" s="167">
        <f t="shared" si="20"/>
        <v>0</v>
      </c>
    </row>
    <row r="313" spans="1:17" x14ac:dyDescent="0.25">
      <c r="A313" s="167" t="b">
        <f t="shared" si="21"/>
        <v>0</v>
      </c>
      <c r="B313" s="234"/>
      <c r="C313" s="235"/>
      <c r="D313" s="235"/>
      <c r="E313" s="235"/>
      <c r="F313" s="235"/>
      <c r="G313" s="237"/>
      <c r="H313" s="241"/>
      <c r="I313" s="237"/>
      <c r="J313" s="237"/>
      <c r="K313" s="237"/>
      <c r="L313" s="167">
        <f>IF(OR(C313&gt;A_Stammdaten!$B$12,NOT(ISNUMBER(C313))),0,SUM($I313:J313)-$K313)</f>
        <v>0</v>
      </c>
      <c r="M313" s="237"/>
      <c r="N313" s="167">
        <f t="shared" si="18"/>
        <v>0</v>
      </c>
      <c r="O313" s="238"/>
      <c r="P313" s="167">
        <f t="shared" si="19"/>
        <v>0</v>
      </c>
      <c r="Q313" s="167">
        <f t="shared" si="20"/>
        <v>0</v>
      </c>
    </row>
    <row r="314" spans="1:17" x14ac:dyDescent="0.25">
      <c r="A314" s="167" t="b">
        <f t="shared" si="21"/>
        <v>0</v>
      </c>
      <c r="B314" s="234"/>
      <c r="C314" s="235"/>
      <c r="D314" s="235"/>
      <c r="E314" s="235"/>
      <c r="F314" s="235"/>
      <c r="G314" s="237"/>
      <c r="H314" s="241"/>
      <c r="I314" s="237"/>
      <c r="J314" s="237"/>
      <c r="K314" s="237"/>
      <c r="L314" s="167">
        <f>IF(OR(C314&gt;A_Stammdaten!$B$12,NOT(ISNUMBER(C314))),0,SUM($I314:J314)-$K314)</f>
        <v>0</v>
      </c>
      <c r="M314" s="237"/>
      <c r="N314" s="167">
        <f t="shared" si="18"/>
        <v>0</v>
      </c>
      <c r="O314" s="238"/>
      <c r="P314" s="167">
        <f t="shared" si="19"/>
        <v>0</v>
      </c>
      <c r="Q314" s="167">
        <f t="shared" si="20"/>
        <v>0</v>
      </c>
    </row>
    <row r="315" spans="1:17" x14ac:dyDescent="0.25">
      <c r="A315" s="167" t="b">
        <f t="shared" si="21"/>
        <v>0</v>
      </c>
      <c r="B315" s="234"/>
      <c r="C315" s="235"/>
      <c r="D315" s="235"/>
      <c r="E315" s="235"/>
      <c r="F315" s="235"/>
      <c r="G315" s="237"/>
      <c r="H315" s="241"/>
      <c r="I315" s="237"/>
      <c r="J315" s="237"/>
      <c r="K315" s="237"/>
      <c r="L315" s="167">
        <f>IF(OR(C315&gt;A_Stammdaten!$B$12,NOT(ISNUMBER(C315))),0,SUM($I315:J315)-$K315)</f>
        <v>0</v>
      </c>
      <c r="M315" s="237"/>
      <c r="N315" s="167">
        <f t="shared" si="18"/>
        <v>0</v>
      </c>
      <c r="O315" s="238"/>
      <c r="P315" s="167">
        <f t="shared" si="19"/>
        <v>0</v>
      </c>
      <c r="Q315" s="167">
        <f t="shared" si="20"/>
        <v>0</v>
      </c>
    </row>
    <row r="316" spans="1:17" x14ac:dyDescent="0.25">
      <c r="A316" s="167" t="b">
        <f t="shared" si="21"/>
        <v>0</v>
      </c>
      <c r="B316" s="234"/>
      <c r="C316" s="235"/>
      <c r="D316" s="235"/>
      <c r="E316" s="235"/>
      <c r="F316" s="235"/>
      <c r="G316" s="237"/>
      <c r="H316" s="241"/>
      <c r="I316" s="237"/>
      <c r="J316" s="237"/>
      <c r="K316" s="237"/>
      <c r="L316" s="167">
        <f>IF(OR(C316&gt;A_Stammdaten!$B$12,NOT(ISNUMBER(C316))),0,SUM($I316:J316)-$K316)</f>
        <v>0</v>
      </c>
      <c r="M316" s="237"/>
      <c r="N316" s="167">
        <f t="shared" si="18"/>
        <v>0</v>
      </c>
      <c r="O316" s="238"/>
      <c r="P316" s="167">
        <f t="shared" si="19"/>
        <v>0</v>
      </c>
      <c r="Q316" s="167">
        <f t="shared" si="20"/>
        <v>0</v>
      </c>
    </row>
    <row r="317" spans="1:17" x14ac:dyDescent="0.25">
      <c r="A317" s="167" t="b">
        <f t="shared" si="21"/>
        <v>0</v>
      </c>
      <c r="B317" s="234"/>
      <c r="C317" s="235"/>
      <c r="D317" s="235"/>
      <c r="E317" s="235"/>
      <c r="F317" s="235"/>
      <c r="G317" s="237"/>
      <c r="H317" s="241"/>
      <c r="I317" s="237"/>
      <c r="J317" s="237"/>
      <c r="K317" s="237"/>
      <c r="L317" s="167">
        <f>IF(OR(C317&gt;A_Stammdaten!$B$12,NOT(ISNUMBER(C317))),0,SUM($I317:J317)-$K317)</f>
        <v>0</v>
      </c>
      <c r="M317" s="237"/>
      <c r="N317" s="167">
        <f t="shared" si="18"/>
        <v>0</v>
      </c>
      <c r="O317" s="238"/>
      <c r="P317" s="167">
        <f t="shared" si="19"/>
        <v>0</v>
      </c>
      <c r="Q317" s="167">
        <f t="shared" si="20"/>
        <v>0</v>
      </c>
    </row>
    <row r="318" spans="1:17" x14ac:dyDescent="0.25">
      <c r="A318" s="167" t="b">
        <f t="shared" si="21"/>
        <v>0</v>
      </c>
      <c r="B318" s="234"/>
      <c r="C318" s="235"/>
      <c r="D318" s="235"/>
      <c r="E318" s="235"/>
      <c r="F318" s="235"/>
      <c r="G318" s="237"/>
      <c r="H318" s="241"/>
      <c r="I318" s="237"/>
      <c r="J318" s="237"/>
      <c r="K318" s="237"/>
      <c r="L318" s="167">
        <f>IF(OR(C318&gt;A_Stammdaten!$B$12,NOT(ISNUMBER(C318))),0,SUM($I318:J318)-$K318)</f>
        <v>0</v>
      </c>
      <c r="M318" s="237"/>
      <c r="N318" s="167">
        <f t="shared" si="18"/>
        <v>0</v>
      </c>
      <c r="O318" s="238"/>
      <c r="P318" s="167">
        <f t="shared" si="19"/>
        <v>0</v>
      </c>
      <c r="Q318" s="167">
        <f t="shared" si="20"/>
        <v>0</v>
      </c>
    </row>
    <row r="319" spans="1:17" x14ac:dyDescent="0.25">
      <c r="A319" s="167" t="b">
        <f t="shared" si="21"/>
        <v>0</v>
      </c>
      <c r="B319" s="234"/>
      <c r="C319" s="235"/>
      <c r="D319" s="235"/>
      <c r="E319" s="235"/>
      <c r="F319" s="235"/>
      <c r="G319" s="237"/>
      <c r="H319" s="241"/>
      <c r="I319" s="237"/>
      <c r="J319" s="237"/>
      <c r="K319" s="237"/>
      <c r="L319" s="167">
        <f>IF(OR(C319&gt;A_Stammdaten!$B$12,NOT(ISNUMBER(C319))),0,SUM($I319:J319)-$K319)</f>
        <v>0</v>
      </c>
      <c r="M319" s="237"/>
      <c r="N319" s="167">
        <f t="shared" si="18"/>
        <v>0</v>
      </c>
      <c r="O319" s="238"/>
      <c r="P319" s="167">
        <f t="shared" si="19"/>
        <v>0</v>
      </c>
      <c r="Q319" s="167">
        <f t="shared" si="20"/>
        <v>0</v>
      </c>
    </row>
    <row r="320" spans="1:17" x14ac:dyDescent="0.25">
      <c r="A320" s="167" t="b">
        <f t="shared" si="21"/>
        <v>0</v>
      </c>
      <c r="B320" s="234"/>
      <c r="C320" s="235"/>
      <c r="D320" s="235"/>
      <c r="E320" s="235"/>
      <c r="F320" s="235"/>
      <c r="G320" s="237"/>
      <c r="H320" s="241"/>
      <c r="I320" s="237"/>
      <c r="J320" s="237"/>
      <c r="K320" s="237"/>
      <c r="L320" s="167">
        <f>IF(OR(C320&gt;A_Stammdaten!$B$12,NOT(ISNUMBER(C320))),0,SUM($I320:J320)-$K320)</f>
        <v>0</v>
      </c>
      <c r="M320" s="237"/>
      <c r="N320" s="167">
        <f t="shared" si="18"/>
        <v>0</v>
      </c>
      <c r="O320" s="238"/>
      <c r="P320" s="167">
        <f t="shared" si="19"/>
        <v>0</v>
      </c>
      <c r="Q320" s="167">
        <f t="shared" si="20"/>
        <v>0</v>
      </c>
    </row>
    <row r="321" spans="1:17" x14ac:dyDescent="0.25">
      <c r="A321" s="167" t="b">
        <f t="shared" si="21"/>
        <v>0</v>
      </c>
      <c r="B321" s="234"/>
      <c r="C321" s="235"/>
      <c r="D321" s="235"/>
      <c r="E321" s="235"/>
      <c r="F321" s="235"/>
      <c r="G321" s="237"/>
      <c r="H321" s="241"/>
      <c r="I321" s="237"/>
      <c r="J321" s="237"/>
      <c r="K321" s="237"/>
      <c r="L321" s="167">
        <f>IF(OR(C321&gt;A_Stammdaten!$B$12,NOT(ISNUMBER(C321))),0,SUM($I321:J321)-$K321)</f>
        <v>0</v>
      </c>
      <c r="M321" s="237"/>
      <c r="N321" s="167">
        <f t="shared" si="18"/>
        <v>0</v>
      </c>
      <c r="O321" s="238"/>
      <c r="P321" s="167">
        <f t="shared" si="19"/>
        <v>0</v>
      </c>
      <c r="Q321" s="167">
        <f t="shared" si="20"/>
        <v>0</v>
      </c>
    </row>
    <row r="322" spans="1:17" x14ac:dyDescent="0.25">
      <c r="A322" s="167" t="b">
        <f t="shared" si="21"/>
        <v>0</v>
      </c>
      <c r="B322" s="234"/>
      <c r="C322" s="235"/>
      <c r="D322" s="235"/>
      <c r="E322" s="235"/>
      <c r="F322" s="235"/>
      <c r="G322" s="237"/>
      <c r="H322" s="241"/>
      <c r="I322" s="237"/>
      <c r="J322" s="237"/>
      <c r="K322" s="237"/>
      <c r="L322" s="167">
        <f>IF(OR(C322&gt;A_Stammdaten!$B$12,NOT(ISNUMBER(C322))),0,SUM($I322:J322)-$K322)</f>
        <v>0</v>
      </c>
      <c r="M322" s="237"/>
      <c r="N322" s="167">
        <f t="shared" si="18"/>
        <v>0</v>
      </c>
      <c r="O322" s="238"/>
      <c r="P322" s="167">
        <f t="shared" si="19"/>
        <v>0</v>
      </c>
      <c r="Q322" s="167">
        <f t="shared" si="20"/>
        <v>0</v>
      </c>
    </row>
    <row r="323" spans="1:17" x14ac:dyDescent="0.25">
      <c r="A323" s="167" t="b">
        <f t="shared" si="21"/>
        <v>0</v>
      </c>
      <c r="B323" s="234"/>
      <c r="C323" s="235"/>
      <c r="D323" s="235"/>
      <c r="E323" s="235"/>
      <c r="F323" s="235"/>
      <c r="G323" s="237"/>
      <c r="H323" s="241"/>
      <c r="I323" s="237"/>
      <c r="J323" s="237"/>
      <c r="K323" s="237"/>
      <c r="L323" s="167">
        <f>IF(OR(C323&gt;A_Stammdaten!$B$12,NOT(ISNUMBER(C323))),0,SUM($I323:J323)-$K323)</f>
        <v>0</v>
      </c>
      <c r="M323" s="237"/>
      <c r="N323" s="167">
        <f t="shared" si="18"/>
        <v>0</v>
      </c>
      <c r="O323" s="238"/>
      <c r="P323" s="167">
        <f t="shared" si="19"/>
        <v>0</v>
      </c>
      <c r="Q323" s="167">
        <f t="shared" si="20"/>
        <v>0</v>
      </c>
    </row>
    <row r="324" spans="1:17" x14ac:dyDescent="0.25">
      <c r="A324" s="167" t="b">
        <f t="shared" si="21"/>
        <v>0</v>
      </c>
      <c r="B324" s="234"/>
      <c r="C324" s="235"/>
      <c r="D324" s="235"/>
      <c r="E324" s="235"/>
      <c r="F324" s="235"/>
      <c r="G324" s="237"/>
      <c r="H324" s="241"/>
      <c r="I324" s="237"/>
      <c r="J324" s="237"/>
      <c r="K324" s="237"/>
      <c r="L324" s="167">
        <f>IF(OR(C324&gt;A_Stammdaten!$B$12,NOT(ISNUMBER(C324))),0,SUM($I324:J324)-$K324)</f>
        <v>0</v>
      </c>
      <c r="M324" s="237"/>
      <c r="N324" s="167">
        <f t="shared" si="18"/>
        <v>0</v>
      </c>
      <c r="O324" s="238"/>
      <c r="P324" s="167">
        <f t="shared" si="19"/>
        <v>0</v>
      </c>
      <c r="Q324" s="167">
        <f t="shared" si="20"/>
        <v>0</v>
      </c>
    </row>
    <row r="325" spans="1:17" x14ac:dyDescent="0.25">
      <c r="A325" s="167" t="b">
        <f t="shared" si="21"/>
        <v>0</v>
      </c>
      <c r="B325" s="234"/>
      <c r="C325" s="235"/>
      <c r="D325" s="235"/>
      <c r="E325" s="235"/>
      <c r="F325" s="235"/>
      <c r="G325" s="237"/>
      <c r="H325" s="241"/>
      <c r="I325" s="237"/>
      <c r="J325" s="237"/>
      <c r="K325" s="237"/>
      <c r="L325" s="167">
        <f>IF(OR(C325&gt;A_Stammdaten!$B$12,NOT(ISNUMBER(C325))),0,SUM($I325:J325)-$K325)</f>
        <v>0</v>
      </c>
      <c r="M325" s="237"/>
      <c r="N325" s="167">
        <f t="shared" si="18"/>
        <v>0</v>
      </c>
      <c r="O325" s="238"/>
      <c r="P325" s="167">
        <f t="shared" si="19"/>
        <v>0</v>
      </c>
      <c r="Q325" s="167">
        <f t="shared" si="20"/>
        <v>0</v>
      </c>
    </row>
    <row r="326" spans="1:17" x14ac:dyDescent="0.25">
      <c r="A326" s="167" t="b">
        <f t="shared" si="21"/>
        <v>0</v>
      </c>
      <c r="B326" s="234"/>
      <c r="C326" s="235"/>
      <c r="D326" s="235"/>
      <c r="E326" s="235"/>
      <c r="F326" s="235"/>
      <c r="G326" s="237"/>
      <c r="H326" s="241"/>
      <c r="I326" s="237"/>
      <c r="J326" s="237"/>
      <c r="K326" s="237"/>
      <c r="L326" s="167">
        <f>IF(OR(C326&gt;A_Stammdaten!$B$12,NOT(ISNUMBER(C326))),0,SUM($I326:J326)-$K326)</f>
        <v>0</v>
      </c>
      <c r="M326" s="237"/>
      <c r="N326" s="167">
        <f t="shared" ref="N326:N389" si="22">IF( H326="Nein",M326+L326,L326)</f>
        <v>0</v>
      </c>
      <c r="O326" s="238"/>
      <c r="P326" s="167">
        <f t="shared" ref="P326:P389" si="23">IF(OR(H326="nein",H326="ja"),IF(H326="ja",0,IF(AND(O326&lt;&gt;0,H326="nein"),L326+M326-Q326,"Restauflösungsdauer fehlt!")),0)</f>
        <v>0</v>
      </c>
      <c r="Q326" s="167">
        <f t="shared" ref="Q326:Q389" si="24">IF(O326=0,L326+M326,(L326+M326)/O326*(O326-1))</f>
        <v>0</v>
      </c>
    </row>
    <row r="327" spans="1:17" x14ac:dyDescent="0.25">
      <c r="A327" s="167" t="b">
        <f t="shared" si="21"/>
        <v>0</v>
      </c>
      <c r="B327" s="234"/>
      <c r="C327" s="235"/>
      <c r="D327" s="235"/>
      <c r="E327" s="235"/>
      <c r="F327" s="235"/>
      <c r="G327" s="237"/>
      <c r="H327" s="241"/>
      <c r="I327" s="237"/>
      <c r="J327" s="237"/>
      <c r="K327" s="237"/>
      <c r="L327" s="167">
        <f>IF(OR(C327&gt;A_Stammdaten!$B$12,NOT(ISNUMBER(C327))),0,SUM($I327:J327)-$K327)</f>
        <v>0</v>
      </c>
      <c r="M327" s="237"/>
      <c r="N327" s="167">
        <f t="shared" si="22"/>
        <v>0</v>
      </c>
      <c r="O327" s="238"/>
      <c r="P327" s="167">
        <f t="shared" si="23"/>
        <v>0</v>
      </c>
      <c r="Q327" s="167">
        <f t="shared" si="24"/>
        <v>0</v>
      </c>
    </row>
    <row r="328" spans="1:17" x14ac:dyDescent="0.25">
      <c r="A328" s="167" t="b">
        <f t="shared" si="21"/>
        <v>0</v>
      </c>
      <c r="B328" s="234"/>
      <c r="C328" s="235"/>
      <c r="D328" s="235"/>
      <c r="E328" s="235"/>
      <c r="F328" s="235"/>
      <c r="G328" s="237"/>
      <c r="H328" s="241"/>
      <c r="I328" s="237"/>
      <c r="J328" s="237"/>
      <c r="K328" s="237"/>
      <c r="L328" s="167">
        <f>IF(OR(C328&gt;A_Stammdaten!$B$12,NOT(ISNUMBER(C328))),0,SUM($I328:J328)-$K328)</f>
        <v>0</v>
      </c>
      <c r="M328" s="237"/>
      <c r="N328" s="167">
        <f t="shared" si="22"/>
        <v>0</v>
      </c>
      <c r="O328" s="238"/>
      <c r="P328" s="167">
        <f t="shared" si="23"/>
        <v>0</v>
      </c>
      <c r="Q328" s="167">
        <f t="shared" si="24"/>
        <v>0</v>
      </c>
    </row>
    <row r="329" spans="1:17" x14ac:dyDescent="0.25">
      <c r="A329" s="167" t="b">
        <f t="shared" si="21"/>
        <v>0</v>
      </c>
      <c r="B329" s="234"/>
      <c r="C329" s="235"/>
      <c r="D329" s="235"/>
      <c r="E329" s="235"/>
      <c r="F329" s="235"/>
      <c r="G329" s="237"/>
      <c r="H329" s="241"/>
      <c r="I329" s="237"/>
      <c r="J329" s="237"/>
      <c r="K329" s="237"/>
      <c r="L329" s="167">
        <f>IF(OR(C329&gt;A_Stammdaten!$B$12,NOT(ISNUMBER(C329))),0,SUM($I329:J329)-$K329)</f>
        <v>0</v>
      </c>
      <c r="M329" s="237"/>
      <c r="N329" s="167">
        <f t="shared" si="22"/>
        <v>0</v>
      </c>
      <c r="O329" s="238"/>
      <c r="P329" s="167">
        <f t="shared" si="23"/>
        <v>0</v>
      </c>
      <c r="Q329" s="167">
        <f t="shared" si="24"/>
        <v>0</v>
      </c>
    </row>
    <row r="330" spans="1:17" x14ac:dyDescent="0.25">
      <c r="A330" s="167" t="b">
        <f t="shared" ref="A330:A393" si="25">IF(AND(B330&lt;&gt;0,C330&lt;&gt;0),IF(D330&lt;&gt;0,CONCATENATE(B330,"-",C330,"-",D330),CONCATENATE(B330,"-",C330)))</f>
        <v>0</v>
      </c>
      <c r="B330" s="234"/>
      <c r="C330" s="235"/>
      <c r="D330" s="235"/>
      <c r="E330" s="235"/>
      <c r="F330" s="235"/>
      <c r="G330" s="237"/>
      <c r="H330" s="241"/>
      <c r="I330" s="237"/>
      <c r="J330" s="237"/>
      <c r="K330" s="237"/>
      <c r="L330" s="167">
        <f>IF(OR(C330&gt;A_Stammdaten!$B$12,NOT(ISNUMBER(C330))),0,SUM($I330:J330)-$K330)</f>
        <v>0</v>
      </c>
      <c r="M330" s="237"/>
      <c r="N330" s="167">
        <f t="shared" si="22"/>
        <v>0</v>
      </c>
      <c r="O330" s="238"/>
      <c r="P330" s="167">
        <f t="shared" si="23"/>
        <v>0</v>
      </c>
      <c r="Q330" s="167">
        <f t="shared" si="24"/>
        <v>0</v>
      </c>
    </row>
    <row r="331" spans="1:17" x14ac:dyDescent="0.25">
      <c r="A331" s="167" t="b">
        <f t="shared" si="25"/>
        <v>0</v>
      </c>
      <c r="B331" s="234"/>
      <c r="C331" s="235"/>
      <c r="D331" s="235"/>
      <c r="E331" s="235"/>
      <c r="F331" s="235"/>
      <c r="G331" s="237"/>
      <c r="H331" s="241"/>
      <c r="I331" s="237"/>
      <c r="J331" s="237"/>
      <c r="K331" s="237"/>
      <c r="L331" s="167">
        <f>IF(OR(C331&gt;A_Stammdaten!$B$12,NOT(ISNUMBER(C331))),0,SUM($I331:J331)-$K331)</f>
        <v>0</v>
      </c>
      <c r="M331" s="237"/>
      <c r="N331" s="167">
        <f t="shared" si="22"/>
        <v>0</v>
      </c>
      <c r="O331" s="238"/>
      <c r="P331" s="167">
        <f t="shared" si="23"/>
        <v>0</v>
      </c>
      <c r="Q331" s="167">
        <f t="shared" si="24"/>
        <v>0</v>
      </c>
    </row>
    <row r="332" spans="1:17" x14ac:dyDescent="0.25">
      <c r="A332" s="167" t="b">
        <f t="shared" si="25"/>
        <v>0</v>
      </c>
      <c r="B332" s="234"/>
      <c r="C332" s="235"/>
      <c r="D332" s="235"/>
      <c r="E332" s="235"/>
      <c r="F332" s="235"/>
      <c r="G332" s="237"/>
      <c r="H332" s="241"/>
      <c r="I332" s="237"/>
      <c r="J332" s="237"/>
      <c r="K332" s="237"/>
      <c r="L332" s="167">
        <f>IF(OR(C332&gt;A_Stammdaten!$B$12,NOT(ISNUMBER(C332))),0,SUM($I332:J332)-$K332)</f>
        <v>0</v>
      </c>
      <c r="M332" s="237"/>
      <c r="N332" s="167">
        <f t="shared" si="22"/>
        <v>0</v>
      </c>
      <c r="O332" s="238"/>
      <c r="P332" s="167">
        <f t="shared" si="23"/>
        <v>0</v>
      </c>
      <c r="Q332" s="167">
        <f t="shared" si="24"/>
        <v>0</v>
      </c>
    </row>
    <row r="333" spans="1:17" x14ac:dyDescent="0.25">
      <c r="A333" s="167" t="b">
        <f t="shared" si="25"/>
        <v>0</v>
      </c>
      <c r="B333" s="234"/>
      <c r="C333" s="235"/>
      <c r="D333" s="235"/>
      <c r="E333" s="235"/>
      <c r="F333" s="235"/>
      <c r="G333" s="237"/>
      <c r="H333" s="241"/>
      <c r="I333" s="237"/>
      <c r="J333" s="237"/>
      <c r="K333" s="237"/>
      <c r="L333" s="167">
        <f>IF(OR(C333&gt;A_Stammdaten!$B$12,NOT(ISNUMBER(C333))),0,SUM($I333:J333)-$K333)</f>
        <v>0</v>
      </c>
      <c r="M333" s="237"/>
      <c r="N333" s="167">
        <f t="shared" si="22"/>
        <v>0</v>
      </c>
      <c r="O333" s="238"/>
      <c r="P333" s="167">
        <f t="shared" si="23"/>
        <v>0</v>
      </c>
      <c r="Q333" s="167">
        <f t="shared" si="24"/>
        <v>0</v>
      </c>
    </row>
    <row r="334" spans="1:17" x14ac:dyDescent="0.25">
      <c r="A334" s="167" t="b">
        <f t="shared" si="25"/>
        <v>0</v>
      </c>
      <c r="B334" s="234"/>
      <c r="C334" s="235"/>
      <c r="D334" s="235"/>
      <c r="E334" s="235"/>
      <c r="F334" s="235"/>
      <c r="G334" s="237"/>
      <c r="H334" s="241"/>
      <c r="I334" s="237"/>
      <c r="J334" s="237"/>
      <c r="K334" s="237"/>
      <c r="L334" s="167">
        <f>IF(OR(C334&gt;A_Stammdaten!$B$12,NOT(ISNUMBER(C334))),0,SUM($I334:J334)-$K334)</f>
        <v>0</v>
      </c>
      <c r="M334" s="237"/>
      <c r="N334" s="167">
        <f t="shared" si="22"/>
        <v>0</v>
      </c>
      <c r="O334" s="238"/>
      <c r="P334" s="167">
        <f t="shared" si="23"/>
        <v>0</v>
      </c>
      <c r="Q334" s="167">
        <f t="shared" si="24"/>
        <v>0</v>
      </c>
    </row>
    <row r="335" spans="1:17" x14ac:dyDescent="0.25">
      <c r="A335" s="167" t="b">
        <f t="shared" si="25"/>
        <v>0</v>
      </c>
      <c r="B335" s="234"/>
      <c r="C335" s="235"/>
      <c r="D335" s="235"/>
      <c r="E335" s="235"/>
      <c r="F335" s="235"/>
      <c r="G335" s="237"/>
      <c r="H335" s="241"/>
      <c r="I335" s="237"/>
      <c r="J335" s="237"/>
      <c r="K335" s="237"/>
      <c r="L335" s="167">
        <f>IF(OR(C335&gt;A_Stammdaten!$B$12,NOT(ISNUMBER(C335))),0,SUM($I335:J335)-$K335)</f>
        <v>0</v>
      </c>
      <c r="M335" s="237"/>
      <c r="N335" s="167">
        <f t="shared" si="22"/>
        <v>0</v>
      </c>
      <c r="O335" s="238"/>
      <c r="P335" s="167">
        <f t="shared" si="23"/>
        <v>0</v>
      </c>
      <c r="Q335" s="167">
        <f t="shared" si="24"/>
        <v>0</v>
      </c>
    </row>
    <row r="336" spans="1:17" x14ac:dyDescent="0.25">
      <c r="A336" s="167" t="b">
        <f t="shared" si="25"/>
        <v>0</v>
      </c>
      <c r="B336" s="234"/>
      <c r="C336" s="235"/>
      <c r="D336" s="235"/>
      <c r="E336" s="235"/>
      <c r="F336" s="235"/>
      <c r="G336" s="237"/>
      <c r="H336" s="241"/>
      <c r="I336" s="237"/>
      <c r="J336" s="237"/>
      <c r="K336" s="237"/>
      <c r="L336" s="167">
        <f>IF(OR(C336&gt;A_Stammdaten!$B$12,NOT(ISNUMBER(C336))),0,SUM($I336:J336)-$K336)</f>
        <v>0</v>
      </c>
      <c r="M336" s="237"/>
      <c r="N336" s="167">
        <f t="shared" si="22"/>
        <v>0</v>
      </c>
      <c r="O336" s="238"/>
      <c r="P336" s="167">
        <f t="shared" si="23"/>
        <v>0</v>
      </c>
      <c r="Q336" s="167">
        <f t="shared" si="24"/>
        <v>0</v>
      </c>
    </row>
    <row r="337" spans="1:17" x14ac:dyDescent="0.25">
      <c r="A337" s="167" t="b">
        <f t="shared" si="25"/>
        <v>0</v>
      </c>
      <c r="B337" s="234"/>
      <c r="C337" s="235"/>
      <c r="D337" s="235"/>
      <c r="E337" s="235"/>
      <c r="F337" s="235"/>
      <c r="G337" s="237"/>
      <c r="H337" s="241"/>
      <c r="I337" s="237"/>
      <c r="J337" s="237"/>
      <c r="K337" s="237"/>
      <c r="L337" s="167">
        <f>IF(OR(C337&gt;A_Stammdaten!$B$12,NOT(ISNUMBER(C337))),0,SUM($I337:J337)-$K337)</f>
        <v>0</v>
      </c>
      <c r="M337" s="237"/>
      <c r="N337" s="167">
        <f t="shared" si="22"/>
        <v>0</v>
      </c>
      <c r="O337" s="238"/>
      <c r="P337" s="167">
        <f t="shared" si="23"/>
        <v>0</v>
      </c>
      <c r="Q337" s="167">
        <f t="shared" si="24"/>
        <v>0</v>
      </c>
    </row>
    <row r="338" spans="1:17" x14ac:dyDescent="0.25">
      <c r="A338" s="167" t="b">
        <f t="shared" si="25"/>
        <v>0</v>
      </c>
      <c r="B338" s="234"/>
      <c r="C338" s="235"/>
      <c r="D338" s="235"/>
      <c r="E338" s="235"/>
      <c r="F338" s="235"/>
      <c r="G338" s="237"/>
      <c r="H338" s="241"/>
      <c r="I338" s="237"/>
      <c r="J338" s="237"/>
      <c r="K338" s="237"/>
      <c r="L338" s="167">
        <f>IF(OR(C338&gt;A_Stammdaten!$B$12,NOT(ISNUMBER(C338))),0,SUM($I338:J338)-$K338)</f>
        <v>0</v>
      </c>
      <c r="M338" s="237"/>
      <c r="N338" s="167">
        <f t="shared" si="22"/>
        <v>0</v>
      </c>
      <c r="O338" s="238"/>
      <c r="P338" s="167">
        <f t="shared" si="23"/>
        <v>0</v>
      </c>
      <c r="Q338" s="167">
        <f t="shared" si="24"/>
        <v>0</v>
      </c>
    </row>
    <row r="339" spans="1:17" x14ac:dyDescent="0.25">
      <c r="A339" s="167" t="b">
        <f t="shared" si="25"/>
        <v>0</v>
      </c>
      <c r="B339" s="234"/>
      <c r="C339" s="235"/>
      <c r="D339" s="235"/>
      <c r="E339" s="235"/>
      <c r="F339" s="235"/>
      <c r="G339" s="237"/>
      <c r="H339" s="241"/>
      <c r="I339" s="237"/>
      <c r="J339" s="237"/>
      <c r="K339" s="237"/>
      <c r="L339" s="167">
        <f>IF(OR(C339&gt;A_Stammdaten!$B$12,NOT(ISNUMBER(C339))),0,SUM($I339:J339)-$K339)</f>
        <v>0</v>
      </c>
      <c r="M339" s="237"/>
      <c r="N339" s="167">
        <f t="shared" si="22"/>
        <v>0</v>
      </c>
      <c r="O339" s="238"/>
      <c r="P339" s="167">
        <f t="shared" si="23"/>
        <v>0</v>
      </c>
      <c r="Q339" s="167">
        <f t="shared" si="24"/>
        <v>0</v>
      </c>
    </row>
    <row r="340" spans="1:17" x14ac:dyDescent="0.25">
      <c r="A340" s="167" t="b">
        <f t="shared" si="25"/>
        <v>0</v>
      </c>
      <c r="B340" s="234"/>
      <c r="C340" s="235"/>
      <c r="D340" s="235"/>
      <c r="E340" s="235"/>
      <c r="F340" s="235"/>
      <c r="G340" s="237"/>
      <c r="H340" s="241"/>
      <c r="I340" s="237"/>
      <c r="J340" s="237"/>
      <c r="K340" s="237"/>
      <c r="L340" s="167">
        <f>IF(OR(C340&gt;A_Stammdaten!$B$12,NOT(ISNUMBER(C340))),0,SUM($I340:J340)-$K340)</f>
        <v>0</v>
      </c>
      <c r="M340" s="237"/>
      <c r="N340" s="167">
        <f t="shared" si="22"/>
        <v>0</v>
      </c>
      <c r="O340" s="238"/>
      <c r="P340" s="167">
        <f t="shared" si="23"/>
        <v>0</v>
      </c>
      <c r="Q340" s="167">
        <f t="shared" si="24"/>
        <v>0</v>
      </c>
    </row>
    <row r="341" spans="1:17" x14ac:dyDescent="0.25">
      <c r="A341" s="167" t="b">
        <f t="shared" si="25"/>
        <v>0</v>
      </c>
      <c r="B341" s="234"/>
      <c r="C341" s="235"/>
      <c r="D341" s="235"/>
      <c r="E341" s="235"/>
      <c r="F341" s="235"/>
      <c r="G341" s="237"/>
      <c r="H341" s="241"/>
      <c r="I341" s="237"/>
      <c r="J341" s="237"/>
      <c r="K341" s="237"/>
      <c r="L341" s="167">
        <f>IF(OR(C341&gt;A_Stammdaten!$B$12,NOT(ISNUMBER(C341))),0,SUM($I341:J341)-$K341)</f>
        <v>0</v>
      </c>
      <c r="M341" s="237"/>
      <c r="N341" s="167">
        <f t="shared" si="22"/>
        <v>0</v>
      </c>
      <c r="O341" s="238"/>
      <c r="P341" s="167">
        <f t="shared" si="23"/>
        <v>0</v>
      </c>
      <c r="Q341" s="167">
        <f t="shared" si="24"/>
        <v>0</v>
      </c>
    </row>
    <row r="342" spans="1:17" x14ac:dyDescent="0.25">
      <c r="A342" s="167" t="b">
        <f t="shared" si="25"/>
        <v>0</v>
      </c>
      <c r="B342" s="234"/>
      <c r="C342" s="235"/>
      <c r="D342" s="235"/>
      <c r="E342" s="235"/>
      <c r="F342" s="235"/>
      <c r="G342" s="237"/>
      <c r="H342" s="241"/>
      <c r="I342" s="237"/>
      <c r="J342" s="237"/>
      <c r="K342" s="237"/>
      <c r="L342" s="167">
        <f>IF(OR(C342&gt;A_Stammdaten!$B$12,NOT(ISNUMBER(C342))),0,SUM($I342:J342)-$K342)</f>
        <v>0</v>
      </c>
      <c r="M342" s="237"/>
      <c r="N342" s="167">
        <f t="shared" si="22"/>
        <v>0</v>
      </c>
      <c r="O342" s="238"/>
      <c r="P342" s="167">
        <f t="shared" si="23"/>
        <v>0</v>
      </c>
      <c r="Q342" s="167">
        <f t="shared" si="24"/>
        <v>0</v>
      </c>
    </row>
    <row r="343" spans="1:17" x14ac:dyDescent="0.25">
      <c r="A343" s="167" t="b">
        <f t="shared" si="25"/>
        <v>0</v>
      </c>
      <c r="B343" s="234"/>
      <c r="C343" s="235"/>
      <c r="D343" s="235"/>
      <c r="E343" s="235"/>
      <c r="F343" s="235"/>
      <c r="G343" s="237"/>
      <c r="H343" s="241"/>
      <c r="I343" s="237"/>
      <c r="J343" s="237"/>
      <c r="K343" s="237"/>
      <c r="L343" s="167">
        <f>IF(OR(C343&gt;A_Stammdaten!$B$12,NOT(ISNUMBER(C343))),0,SUM($I343:J343)-$K343)</f>
        <v>0</v>
      </c>
      <c r="M343" s="237"/>
      <c r="N343" s="167">
        <f t="shared" si="22"/>
        <v>0</v>
      </c>
      <c r="O343" s="238"/>
      <c r="P343" s="167">
        <f t="shared" si="23"/>
        <v>0</v>
      </c>
      <c r="Q343" s="167">
        <f t="shared" si="24"/>
        <v>0</v>
      </c>
    </row>
    <row r="344" spans="1:17" x14ac:dyDescent="0.25">
      <c r="A344" s="167" t="b">
        <f t="shared" si="25"/>
        <v>0</v>
      </c>
      <c r="B344" s="234"/>
      <c r="C344" s="235"/>
      <c r="D344" s="235"/>
      <c r="E344" s="235"/>
      <c r="F344" s="235"/>
      <c r="G344" s="237"/>
      <c r="H344" s="241"/>
      <c r="I344" s="237"/>
      <c r="J344" s="237"/>
      <c r="K344" s="237"/>
      <c r="L344" s="167">
        <f>IF(OR(C344&gt;A_Stammdaten!$B$12,NOT(ISNUMBER(C344))),0,SUM($I344:J344)-$K344)</f>
        <v>0</v>
      </c>
      <c r="M344" s="237"/>
      <c r="N344" s="167">
        <f t="shared" si="22"/>
        <v>0</v>
      </c>
      <c r="O344" s="238"/>
      <c r="P344" s="167">
        <f t="shared" si="23"/>
        <v>0</v>
      </c>
      <c r="Q344" s="167">
        <f t="shared" si="24"/>
        <v>0</v>
      </c>
    </row>
    <row r="345" spans="1:17" x14ac:dyDescent="0.25">
      <c r="A345" s="167" t="b">
        <f t="shared" si="25"/>
        <v>0</v>
      </c>
      <c r="B345" s="234"/>
      <c r="C345" s="235"/>
      <c r="D345" s="235"/>
      <c r="E345" s="235"/>
      <c r="F345" s="235"/>
      <c r="G345" s="237"/>
      <c r="H345" s="241"/>
      <c r="I345" s="237"/>
      <c r="J345" s="237"/>
      <c r="K345" s="237"/>
      <c r="L345" s="167">
        <f>IF(OR(C345&gt;A_Stammdaten!$B$12,NOT(ISNUMBER(C345))),0,SUM($I345:J345)-$K345)</f>
        <v>0</v>
      </c>
      <c r="M345" s="237"/>
      <c r="N345" s="167">
        <f t="shared" si="22"/>
        <v>0</v>
      </c>
      <c r="O345" s="238"/>
      <c r="P345" s="167">
        <f t="shared" si="23"/>
        <v>0</v>
      </c>
      <c r="Q345" s="167">
        <f t="shared" si="24"/>
        <v>0</v>
      </c>
    </row>
    <row r="346" spans="1:17" x14ac:dyDescent="0.25">
      <c r="A346" s="167" t="b">
        <f t="shared" si="25"/>
        <v>0</v>
      </c>
      <c r="B346" s="234"/>
      <c r="C346" s="235"/>
      <c r="D346" s="235"/>
      <c r="E346" s="235"/>
      <c r="F346" s="235"/>
      <c r="G346" s="237"/>
      <c r="H346" s="241"/>
      <c r="I346" s="237"/>
      <c r="J346" s="237"/>
      <c r="K346" s="237"/>
      <c r="L346" s="167">
        <f>IF(OR(C346&gt;A_Stammdaten!$B$12,NOT(ISNUMBER(C346))),0,SUM($I346:J346)-$K346)</f>
        <v>0</v>
      </c>
      <c r="M346" s="237"/>
      <c r="N346" s="167">
        <f t="shared" si="22"/>
        <v>0</v>
      </c>
      <c r="O346" s="238"/>
      <c r="P346" s="167">
        <f t="shared" si="23"/>
        <v>0</v>
      </c>
      <c r="Q346" s="167">
        <f t="shared" si="24"/>
        <v>0</v>
      </c>
    </row>
    <row r="347" spans="1:17" x14ac:dyDescent="0.25">
      <c r="A347" s="167" t="b">
        <f t="shared" si="25"/>
        <v>0</v>
      </c>
      <c r="B347" s="234"/>
      <c r="C347" s="235"/>
      <c r="D347" s="235"/>
      <c r="E347" s="235"/>
      <c r="F347" s="235"/>
      <c r="G347" s="237"/>
      <c r="H347" s="241"/>
      <c r="I347" s="237"/>
      <c r="J347" s="237"/>
      <c r="K347" s="237"/>
      <c r="L347" s="167">
        <f>IF(OR(C347&gt;A_Stammdaten!$B$12,NOT(ISNUMBER(C347))),0,SUM($I347:J347)-$K347)</f>
        <v>0</v>
      </c>
      <c r="M347" s="237"/>
      <c r="N347" s="167">
        <f t="shared" si="22"/>
        <v>0</v>
      </c>
      <c r="O347" s="238"/>
      <c r="P347" s="167">
        <f t="shared" si="23"/>
        <v>0</v>
      </c>
      <c r="Q347" s="167">
        <f t="shared" si="24"/>
        <v>0</v>
      </c>
    </row>
    <row r="348" spans="1:17" x14ac:dyDescent="0.25">
      <c r="A348" s="167" t="b">
        <f t="shared" si="25"/>
        <v>0</v>
      </c>
      <c r="B348" s="234"/>
      <c r="C348" s="235"/>
      <c r="D348" s="235"/>
      <c r="E348" s="235"/>
      <c r="F348" s="235"/>
      <c r="G348" s="237"/>
      <c r="H348" s="241"/>
      <c r="I348" s="237"/>
      <c r="J348" s="237"/>
      <c r="K348" s="237"/>
      <c r="L348" s="167">
        <f>IF(OR(C348&gt;A_Stammdaten!$B$12,NOT(ISNUMBER(C348))),0,SUM($I348:J348)-$K348)</f>
        <v>0</v>
      </c>
      <c r="M348" s="237"/>
      <c r="N348" s="167">
        <f t="shared" si="22"/>
        <v>0</v>
      </c>
      <c r="O348" s="238"/>
      <c r="P348" s="167">
        <f t="shared" si="23"/>
        <v>0</v>
      </c>
      <c r="Q348" s="167">
        <f t="shared" si="24"/>
        <v>0</v>
      </c>
    </row>
    <row r="349" spans="1:17" x14ac:dyDescent="0.25">
      <c r="A349" s="167" t="b">
        <f t="shared" si="25"/>
        <v>0</v>
      </c>
      <c r="B349" s="234"/>
      <c r="C349" s="235"/>
      <c r="D349" s="235"/>
      <c r="E349" s="235"/>
      <c r="F349" s="235"/>
      <c r="G349" s="237"/>
      <c r="H349" s="241"/>
      <c r="I349" s="237"/>
      <c r="J349" s="237"/>
      <c r="K349" s="237"/>
      <c r="L349" s="167">
        <f>IF(OR(C349&gt;A_Stammdaten!$B$12,NOT(ISNUMBER(C349))),0,SUM($I349:J349)-$K349)</f>
        <v>0</v>
      </c>
      <c r="M349" s="237"/>
      <c r="N349" s="167">
        <f t="shared" si="22"/>
        <v>0</v>
      </c>
      <c r="O349" s="238"/>
      <c r="P349" s="167">
        <f t="shared" si="23"/>
        <v>0</v>
      </c>
      <c r="Q349" s="167">
        <f t="shared" si="24"/>
        <v>0</v>
      </c>
    </row>
    <row r="350" spans="1:17" x14ac:dyDescent="0.25">
      <c r="A350" s="167" t="b">
        <f t="shared" si="25"/>
        <v>0</v>
      </c>
      <c r="B350" s="234"/>
      <c r="C350" s="235"/>
      <c r="D350" s="235"/>
      <c r="E350" s="235"/>
      <c r="F350" s="235"/>
      <c r="G350" s="237"/>
      <c r="H350" s="241"/>
      <c r="I350" s="237"/>
      <c r="J350" s="237"/>
      <c r="K350" s="237"/>
      <c r="L350" s="167">
        <f>IF(OR(C350&gt;A_Stammdaten!$B$12,NOT(ISNUMBER(C350))),0,SUM($I350:J350)-$K350)</f>
        <v>0</v>
      </c>
      <c r="M350" s="237"/>
      <c r="N350" s="167">
        <f t="shared" si="22"/>
        <v>0</v>
      </c>
      <c r="O350" s="238"/>
      <c r="P350" s="167">
        <f t="shared" si="23"/>
        <v>0</v>
      </c>
      <c r="Q350" s="167">
        <f t="shared" si="24"/>
        <v>0</v>
      </c>
    </row>
    <row r="351" spans="1:17" x14ac:dyDescent="0.25">
      <c r="A351" s="167" t="b">
        <f t="shared" si="25"/>
        <v>0</v>
      </c>
      <c r="B351" s="234"/>
      <c r="C351" s="235"/>
      <c r="D351" s="235"/>
      <c r="E351" s="235"/>
      <c r="F351" s="235"/>
      <c r="G351" s="237"/>
      <c r="H351" s="241"/>
      <c r="I351" s="237"/>
      <c r="J351" s="237"/>
      <c r="K351" s="237"/>
      <c r="L351" s="167">
        <f>IF(OR(C351&gt;A_Stammdaten!$B$12,NOT(ISNUMBER(C351))),0,SUM($I351:J351)-$K351)</f>
        <v>0</v>
      </c>
      <c r="M351" s="237"/>
      <c r="N351" s="167">
        <f t="shared" si="22"/>
        <v>0</v>
      </c>
      <c r="O351" s="238"/>
      <c r="P351" s="167">
        <f t="shared" si="23"/>
        <v>0</v>
      </c>
      <c r="Q351" s="167">
        <f t="shared" si="24"/>
        <v>0</v>
      </c>
    </row>
    <row r="352" spans="1:17" x14ac:dyDescent="0.25">
      <c r="A352" s="167" t="b">
        <f t="shared" si="25"/>
        <v>0</v>
      </c>
      <c r="B352" s="234"/>
      <c r="C352" s="235"/>
      <c r="D352" s="235"/>
      <c r="E352" s="235"/>
      <c r="F352" s="235"/>
      <c r="G352" s="237"/>
      <c r="H352" s="241"/>
      <c r="I352" s="237"/>
      <c r="J352" s="237"/>
      <c r="K352" s="237"/>
      <c r="L352" s="167">
        <f>IF(OR(C352&gt;A_Stammdaten!$B$12,NOT(ISNUMBER(C352))),0,SUM($I352:J352)-$K352)</f>
        <v>0</v>
      </c>
      <c r="M352" s="237"/>
      <c r="N352" s="167">
        <f t="shared" si="22"/>
        <v>0</v>
      </c>
      <c r="O352" s="238"/>
      <c r="P352" s="167">
        <f t="shared" si="23"/>
        <v>0</v>
      </c>
      <c r="Q352" s="167">
        <f t="shared" si="24"/>
        <v>0</v>
      </c>
    </row>
    <row r="353" spans="1:17" x14ac:dyDescent="0.25">
      <c r="A353" s="167" t="b">
        <f t="shared" si="25"/>
        <v>0</v>
      </c>
      <c r="B353" s="234"/>
      <c r="C353" s="235"/>
      <c r="D353" s="235"/>
      <c r="E353" s="235"/>
      <c r="F353" s="235"/>
      <c r="G353" s="237"/>
      <c r="H353" s="241"/>
      <c r="I353" s="237"/>
      <c r="J353" s="237"/>
      <c r="K353" s="237"/>
      <c r="L353" s="167">
        <f>IF(OR(C353&gt;A_Stammdaten!$B$12,NOT(ISNUMBER(C353))),0,SUM($I353:J353)-$K353)</f>
        <v>0</v>
      </c>
      <c r="M353" s="237"/>
      <c r="N353" s="167">
        <f t="shared" si="22"/>
        <v>0</v>
      </c>
      <c r="O353" s="238"/>
      <c r="P353" s="167">
        <f t="shared" si="23"/>
        <v>0</v>
      </c>
      <c r="Q353" s="167">
        <f t="shared" si="24"/>
        <v>0</v>
      </c>
    </row>
    <row r="354" spans="1:17" x14ac:dyDescent="0.25">
      <c r="A354" s="167" t="b">
        <f t="shared" si="25"/>
        <v>0</v>
      </c>
      <c r="B354" s="234"/>
      <c r="C354" s="235"/>
      <c r="D354" s="235"/>
      <c r="E354" s="235"/>
      <c r="F354" s="235"/>
      <c r="G354" s="237"/>
      <c r="H354" s="241"/>
      <c r="I354" s="237"/>
      <c r="J354" s="237"/>
      <c r="K354" s="237"/>
      <c r="L354" s="167">
        <f>IF(OR(C354&gt;A_Stammdaten!$B$12,NOT(ISNUMBER(C354))),0,SUM($I354:J354)-$K354)</f>
        <v>0</v>
      </c>
      <c r="M354" s="237"/>
      <c r="N354" s="167">
        <f t="shared" si="22"/>
        <v>0</v>
      </c>
      <c r="O354" s="238"/>
      <c r="P354" s="167">
        <f t="shared" si="23"/>
        <v>0</v>
      </c>
      <c r="Q354" s="167">
        <f t="shared" si="24"/>
        <v>0</v>
      </c>
    </row>
    <row r="355" spans="1:17" x14ac:dyDescent="0.25">
      <c r="A355" s="167" t="b">
        <f t="shared" si="25"/>
        <v>0</v>
      </c>
      <c r="B355" s="234"/>
      <c r="C355" s="235"/>
      <c r="D355" s="235"/>
      <c r="E355" s="235"/>
      <c r="F355" s="235"/>
      <c r="G355" s="237"/>
      <c r="H355" s="241"/>
      <c r="I355" s="237"/>
      <c r="J355" s="237"/>
      <c r="K355" s="237"/>
      <c r="L355" s="167">
        <f>IF(OR(C355&gt;A_Stammdaten!$B$12,NOT(ISNUMBER(C355))),0,SUM($I355:J355)-$K355)</f>
        <v>0</v>
      </c>
      <c r="M355" s="237"/>
      <c r="N355" s="167">
        <f t="shared" si="22"/>
        <v>0</v>
      </c>
      <c r="O355" s="238"/>
      <c r="P355" s="167">
        <f t="shared" si="23"/>
        <v>0</v>
      </c>
      <c r="Q355" s="167">
        <f t="shared" si="24"/>
        <v>0</v>
      </c>
    </row>
    <row r="356" spans="1:17" x14ac:dyDescent="0.25">
      <c r="A356" s="167" t="b">
        <f t="shared" si="25"/>
        <v>0</v>
      </c>
      <c r="B356" s="234"/>
      <c r="C356" s="235"/>
      <c r="D356" s="235"/>
      <c r="E356" s="235"/>
      <c r="F356" s="235"/>
      <c r="G356" s="237"/>
      <c r="H356" s="241"/>
      <c r="I356" s="237"/>
      <c r="J356" s="237"/>
      <c r="K356" s="237"/>
      <c r="L356" s="167">
        <f>IF(OR(C356&gt;A_Stammdaten!$B$12,NOT(ISNUMBER(C356))),0,SUM($I356:J356)-$K356)</f>
        <v>0</v>
      </c>
      <c r="M356" s="237"/>
      <c r="N356" s="167">
        <f t="shared" si="22"/>
        <v>0</v>
      </c>
      <c r="O356" s="238"/>
      <c r="P356" s="167">
        <f t="shared" si="23"/>
        <v>0</v>
      </c>
      <c r="Q356" s="167">
        <f t="shared" si="24"/>
        <v>0</v>
      </c>
    </row>
    <row r="357" spans="1:17" x14ac:dyDescent="0.25">
      <c r="A357" s="167" t="b">
        <f t="shared" si="25"/>
        <v>0</v>
      </c>
      <c r="B357" s="234"/>
      <c r="C357" s="235"/>
      <c r="D357" s="235"/>
      <c r="E357" s="235"/>
      <c r="F357" s="235"/>
      <c r="G357" s="237"/>
      <c r="H357" s="241"/>
      <c r="I357" s="237"/>
      <c r="J357" s="237"/>
      <c r="K357" s="237"/>
      <c r="L357" s="167">
        <f>IF(OR(C357&gt;A_Stammdaten!$B$12,NOT(ISNUMBER(C357))),0,SUM($I357:J357)-$K357)</f>
        <v>0</v>
      </c>
      <c r="M357" s="237"/>
      <c r="N357" s="167">
        <f t="shared" si="22"/>
        <v>0</v>
      </c>
      <c r="O357" s="238"/>
      <c r="P357" s="167">
        <f t="shared" si="23"/>
        <v>0</v>
      </c>
      <c r="Q357" s="167">
        <f t="shared" si="24"/>
        <v>0</v>
      </c>
    </row>
    <row r="358" spans="1:17" x14ac:dyDescent="0.25">
      <c r="A358" s="167" t="b">
        <f t="shared" si="25"/>
        <v>0</v>
      </c>
      <c r="B358" s="234"/>
      <c r="C358" s="235"/>
      <c r="D358" s="235"/>
      <c r="E358" s="235"/>
      <c r="F358" s="235"/>
      <c r="G358" s="237"/>
      <c r="H358" s="241"/>
      <c r="I358" s="237"/>
      <c r="J358" s="237"/>
      <c r="K358" s="237"/>
      <c r="L358" s="167">
        <f>IF(OR(C358&gt;A_Stammdaten!$B$12,NOT(ISNUMBER(C358))),0,SUM($I358:J358)-$K358)</f>
        <v>0</v>
      </c>
      <c r="M358" s="237"/>
      <c r="N358" s="167">
        <f t="shared" si="22"/>
        <v>0</v>
      </c>
      <c r="O358" s="238"/>
      <c r="P358" s="167">
        <f t="shared" si="23"/>
        <v>0</v>
      </c>
      <c r="Q358" s="167">
        <f t="shared" si="24"/>
        <v>0</v>
      </c>
    </row>
    <row r="359" spans="1:17" x14ac:dyDescent="0.25">
      <c r="A359" s="167" t="b">
        <f t="shared" si="25"/>
        <v>0</v>
      </c>
      <c r="B359" s="234"/>
      <c r="C359" s="235"/>
      <c r="D359" s="235"/>
      <c r="E359" s="235"/>
      <c r="F359" s="235"/>
      <c r="G359" s="237"/>
      <c r="H359" s="241"/>
      <c r="I359" s="237"/>
      <c r="J359" s="237"/>
      <c r="K359" s="237"/>
      <c r="L359" s="167">
        <f>IF(OR(C359&gt;A_Stammdaten!$B$12,NOT(ISNUMBER(C359))),0,SUM($I359:J359)-$K359)</f>
        <v>0</v>
      </c>
      <c r="M359" s="237"/>
      <c r="N359" s="167">
        <f t="shared" si="22"/>
        <v>0</v>
      </c>
      <c r="O359" s="238"/>
      <c r="P359" s="167">
        <f t="shared" si="23"/>
        <v>0</v>
      </c>
      <c r="Q359" s="167">
        <f t="shared" si="24"/>
        <v>0</v>
      </c>
    </row>
    <row r="360" spans="1:17" x14ac:dyDescent="0.25">
      <c r="A360" s="167" t="b">
        <f t="shared" si="25"/>
        <v>0</v>
      </c>
      <c r="B360" s="234"/>
      <c r="C360" s="235"/>
      <c r="D360" s="235"/>
      <c r="E360" s="235"/>
      <c r="F360" s="235"/>
      <c r="G360" s="237"/>
      <c r="H360" s="241"/>
      <c r="I360" s="237"/>
      <c r="J360" s="237"/>
      <c r="K360" s="237"/>
      <c r="L360" s="167">
        <f>IF(OR(C360&gt;A_Stammdaten!$B$12,NOT(ISNUMBER(C360))),0,SUM($I360:J360)-$K360)</f>
        <v>0</v>
      </c>
      <c r="M360" s="237"/>
      <c r="N360" s="167">
        <f t="shared" si="22"/>
        <v>0</v>
      </c>
      <c r="O360" s="238"/>
      <c r="P360" s="167">
        <f t="shared" si="23"/>
        <v>0</v>
      </c>
      <c r="Q360" s="167">
        <f t="shared" si="24"/>
        <v>0</v>
      </c>
    </row>
    <row r="361" spans="1:17" x14ac:dyDescent="0.25">
      <c r="A361" s="167" t="b">
        <f t="shared" si="25"/>
        <v>0</v>
      </c>
      <c r="B361" s="234"/>
      <c r="C361" s="235"/>
      <c r="D361" s="235"/>
      <c r="E361" s="235"/>
      <c r="F361" s="235"/>
      <c r="G361" s="237"/>
      <c r="H361" s="241"/>
      <c r="I361" s="237"/>
      <c r="J361" s="237"/>
      <c r="K361" s="237"/>
      <c r="L361" s="167">
        <f>IF(OR(C361&gt;A_Stammdaten!$B$12,NOT(ISNUMBER(C361))),0,SUM($I361:J361)-$K361)</f>
        <v>0</v>
      </c>
      <c r="M361" s="237"/>
      <c r="N361" s="167">
        <f t="shared" si="22"/>
        <v>0</v>
      </c>
      <c r="O361" s="238"/>
      <c r="P361" s="167">
        <f t="shared" si="23"/>
        <v>0</v>
      </c>
      <c r="Q361" s="167">
        <f t="shared" si="24"/>
        <v>0</v>
      </c>
    </row>
    <row r="362" spans="1:17" x14ac:dyDescent="0.25">
      <c r="A362" s="167" t="b">
        <f t="shared" si="25"/>
        <v>0</v>
      </c>
      <c r="B362" s="234"/>
      <c r="C362" s="235"/>
      <c r="D362" s="235"/>
      <c r="E362" s="235"/>
      <c r="F362" s="235"/>
      <c r="G362" s="237"/>
      <c r="H362" s="241"/>
      <c r="I362" s="237"/>
      <c r="J362" s="237"/>
      <c r="K362" s="237"/>
      <c r="L362" s="167">
        <f>IF(OR(C362&gt;A_Stammdaten!$B$12,NOT(ISNUMBER(C362))),0,SUM($I362:J362)-$K362)</f>
        <v>0</v>
      </c>
      <c r="M362" s="237"/>
      <c r="N362" s="167">
        <f t="shared" si="22"/>
        <v>0</v>
      </c>
      <c r="O362" s="238"/>
      <c r="P362" s="167">
        <f t="shared" si="23"/>
        <v>0</v>
      </c>
      <c r="Q362" s="167">
        <f t="shared" si="24"/>
        <v>0</v>
      </c>
    </row>
    <row r="363" spans="1:17" x14ac:dyDescent="0.25">
      <c r="A363" s="167" t="b">
        <f t="shared" si="25"/>
        <v>0</v>
      </c>
      <c r="B363" s="234"/>
      <c r="C363" s="235"/>
      <c r="D363" s="235"/>
      <c r="E363" s="235"/>
      <c r="F363" s="235"/>
      <c r="G363" s="237"/>
      <c r="H363" s="241"/>
      <c r="I363" s="237"/>
      <c r="J363" s="237"/>
      <c r="K363" s="237"/>
      <c r="L363" s="167">
        <f>IF(OR(C363&gt;A_Stammdaten!$B$12,NOT(ISNUMBER(C363))),0,SUM($I363:J363)-$K363)</f>
        <v>0</v>
      </c>
      <c r="M363" s="237"/>
      <c r="N363" s="167">
        <f t="shared" si="22"/>
        <v>0</v>
      </c>
      <c r="O363" s="238"/>
      <c r="P363" s="167">
        <f t="shared" si="23"/>
        <v>0</v>
      </c>
      <c r="Q363" s="167">
        <f t="shared" si="24"/>
        <v>0</v>
      </c>
    </row>
    <row r="364" spans="1:17" x14ac:dyDescent="0.25">
      <c r="A364" s="167" t="b">
        <f t="shared" si="25"/>
        <v>0</v>
      </c>
      <c r="B364" s="234"/>
      <c r="C364" s="235"/>
      <c r="D364" s="235"/>
      <c r="E364" s="235"/>
      <c r="F364" s="235"/>
      <c r="G364" s="237"/>
      <c r="H364" s="241"/>
      <c r="I364" s="237"/>
      <c r="J364" s="237"/>
      <c r="K364" s="237"/>
      <c r="L364" s="167">
        <f>IF(OR(C364&gt;A_Stammdaten!$B$12,NOT(ISNUMBER(C364))),0,SUM($I364:J364)-$K364)</f>
        <v>0</v>
      </c>
      <c r="M364" s="237"/>
      <c r="N364" s="167">
        <f t="shared" si="22"/>
        <v>0</v>
      </c>
      <c r="O364" s="238"/>
      <c r="P364" s="167">
        <f t="shared" si="23"/>
        <v>0</v>
      </c>
      <c r="Q364" s="167">
        <f t="shared" si="24"/>
        <v>0</v>
      </c>
    </row>
    <row r="365" spans="1:17" x14ac:dyDescent="0.25">
      <c r="A365" s="167" t="b">
        <f t="shared" si="25"/>
        <v>0</v>
      </c>
      <c r="B365" s="234"/>
      <c r="C365" s="235"/>
      <c r="D365" s="235"/>
      <c r="E365" s="235"/>
      <c r="F365" s="235"/>
      <c r="G365" s="237"/>
      <c r="H365" s="241"/>
      <c r="I365" s="237"/>
      <c r="J365" s="237"/>
      <c r="K365" s="237"/>
      <c r="L365" s="167">
        <f>IF(OR(C365&gt;A_Stammdaten!$B$12,NOT(ISNUMBER(C365))),0,SUM($I365:J365)-$K365)</f>
        <v>0</v>
      </c>
      <c r="M365" s="237"/>
      <c r="N365" s="167">
        <f t="shared" si="22"/>
        <v>0</v>
      </c>
      <c r="O365" s="238"/>
      <c r="P365" s="167">
        <f t="shared" si="23"/>
        <v>0</v>
      </c>
      <c r="Q365" s="167">
        <f t="shared" si="24"/>
        <v>0</v>
      </c>
    </row>
    <row r="366" spans="1:17" x14ac:dyDescent="0.25">
      <c r="A366" s="167" t="b">
        <f t="shared" si="25"/>
        <v>0</v>
      </c>
      <c r="B366" s="234"/>
      <c r="C366" s="235"/>
      <c r="D366" s="235"/>
      <c r="E366" s="235"/>
      <c r="F366" s="235"/>
      <c r="G366" s="237"/>
      <c r="H366" s="241"/>
      <c r="I366" s="237"/>
      <c r="J366" s="237"/>
      <c r="K366" s="237"/>
      <c r="L366" s="167">
        <f>IF(OR(C366&gt;A_Stammdaten!$B$12,NOT(ISNUMBER(C366))),0,SUM($I366:J366)-$K366)</f>
        <v>0</v>
      </c>
      <c r="M366" s="237"/>
      <c r="N366" s="167">
        <f t="shared" si="22"/>
        <v>0</v>
      </c>
      <c r="O366" s="238"/>
      <c r="P366" s="167">
        <f t="shared" si="23"/>
        <v>0</v>
      </c>
      <c r="Q366" s="167">
        <f t="shared" si="24"/>
        <v>0</v>
      </c>
    </row>
    <row r="367" spans="1:17" x14ac:dyDescent="0.25">
      <c r="A367" s="167" t="b">
        <f t="shared" si="25"/>
        <v>0</v>
      </c>
      <c r="B367" s="234"/>
      <c r="C367" s="235"/>
      <c r="D367" s="235"/>
      <c r="E367" s="235"/>
      <c r="F367" s="235"/>
      <c r="G367" s="237"/>
      <c r="H367" s="241"/>
      <c r="I367" s="237"/>
      <c r="J367" s="237"/>
      <c r="K367" s="237"/>
      <c r="L367" s="167">
        <f>IF(OR(C367&gt;A_Stammdaten!$B$12,NOT(ISNUMBER(C367))),0,SUM($I367:J367)-$K367)</f>
        <v>0</v>
      </c>
      <c r="M367" s="237"/>
      <c r="N367" s="167">
        <f t="shared" si="22"/>
        <v>0</v>
      </c>
      <c r="O367" s="238"/>
      <c r="P367" s="167">
        <f t="shared" si="23"/>
        <v>0</v>
      </c>
      <c r="Q367" s="167">
        <f t="shared" si="24"/>
        <v>0</v>
      </c>
    </row>
    <row r="368" spans="1:17" x14ac:dyDescent="0.25">
      <c r="A368" s="167" t="b">
        <f t="shared" si="25"/>
        <v>0</v>
      </c>
      <c r="B368" s="234"/>
      <c r="C368" s="235"/>
      <c r="D368" s="235"/>
      <c r="E368" s="235"/>
      <c r="F368" s="235"/>
      <c r="G368" s="237"/>
      <c r="H368" s="241"/>
      <c r="I368" s="237"/>
      <c r="J368" s="237"/>
      <c r="K368" s="237"/>
      <c r="L368" s="167">
        <f>IF(OR(C368&gt;A_Stammdaten!$B$12,NOT(ISNUMBER(C368))),0,SUM($I368:J368)-$K368)</f>
        <v>0</v>
      </c>
      <c r="M368" s="237"/>
      <c r="N368" s="167">
        <f t="shared" si="22"/>
        <v>0</v>
      </c>
      <c r="O368" s="238"/>
      <c r="P368" s="167">
        <f t="shared" si="23"/>
        <v>0</v>
      </c>
      <c r="Q368" s="167">
        <f t="shared" si="24"/>
        <v>0</v>
      </c>
    </row>
    <row r="369" spans="1:17" x14ac:dyDescent="0.25">
      <c r="A369" s="167" t="b">
        <f t="shared" si="25"/>
        <v>0</v>
      </c>
      <c r="B369" s="234"/>
      <c r="C369" s="235"/>
      <c r="D369" s="235"/>
      <c r="E369" s="235"/>
      <c r="F369" s="235"/>
      <c r="G369" s="237"/>
      <c r="H369" s="241"/>
      <c r="I369" s="237"/>
      <c r="J369" s="237"/>
      <c r="K369" s="237"/>
      <c r="L369" s="167">
        <f>IF(OR(C369&gt;A_Stammdaten!$B$12,NOT(ISNUMBER(C369))),0,SUM($I369:J369)-$K369)</f>
        <v>0</v>
      </c>
      <c r="M369" s="237"/>
      <c r="N369" s="167">
        <f t="shared" si="22"/>
        <v>0</v>
      </c>
      <c r="O369" s="238"/>
      <c r="P369" s="167">
        <f t="shared" si="23"/>
        <v>0</v>
      </c>
      <c r="Q369" s="167">
        <f t="shared" si="24"/>
        <v>0</v>
      </c>
    </row>
    <row r="370" spans="1:17" x14ac:dyDescent="0.25">
      <c r="A370" s="167" t="b">
        <f t="shared" si="25"/>
        <v>0</v>
      </c>
      <c r="B370" s="234"/>
      <c r="C370" s="235"/>
      <c r="D370" s="235"/>
      <c r="E370" s="235"/>
      <c r="F370" s="235"/>
      <c r="G370" s="237"/>
      <c r="H370" s="241"/>
      <c r="I370" s="237"/>
      <c r="J370" s="237"/>
      <c r="K370" s="237"/>
      <c r="L370" s="167">
        <f>IF(OR(C370&gt;A_Stammdaten!$B$12,NOT(ISNUMBER(C370))),0,SUM($I370:J370)-$K370)</f>
        <v>0</v>
      </c>
      <c r="M370" s="237"/>
      <c r="N370" s="167">
        <f t="shared" si="22"/>
        <v>0</v>
      </c>
      <c r="O370" s="238"/>
      <c r="P370" s="167">
        <f t="shared" si="23"/>
        <v>0</v>
      </c>
      <c r="Q370" s="167">
        <f t="shared" si="24"/>
        <v>0</v>
      </c>
    </row>
    <row r="371" spans="1:17" x14ac:dyDescent="0.25">
      <c r="A371" s="167" t="b">
        <f t="shared" si="25"/>
        <v>0</v>
      </c>
      <c r="B371" s="234"/>
      <c r="C371" s="235"/>
      <c r="D371" s="235"/>
      <c r="E371" s="235"/>
      <c r="F371" s="235"/>
      <c r="G371" s="237"/>
      <c r="H371" s="241"/>
      <c r="I371" s="237"/>
      <c r="J371" s="237"/>
      <c r="K371" s="237"/>
      <c r="L371" s="167">
        <f>IF(OR(C371&gt;A_Stammdaten!$B$12,NOT(ISNUMBER(C371))),0,SUM($I371:J371)-$K371)</f>
        <v>0</v>
      </c>
      <c r="M371" s="237"/>
      <c r="N371" s="167">
        <f t="shared" si="22"/>
        <v>0</v>
      </c>
      <c r="O371" s="238"/>
      <c r="P371" s="167">
        <f t="shared" si="23"/>
        <v>0</v>
      </c>
      <c r="Q371" s="167">
        <f t="shared" si="24"/>
        <v>0</v>
      </c>
    </row>
    <row r="372" spans="1:17" x14ac:dyDescent="0.25">
      <c r="A372" s="167" t="b">
        <f t="shared" si="25"/>
        <v>0</v>
      </c>
      <c r="B372" s="234"/>
      <c r="C372" s="235"/>
      <c r="D372" s="235"/>
      <c r="E372" s="235"/>
      <c r="F372" s="235"/>
      <c r="G372" s="237"/>
      <c r="H372" s="241"/>
      <c r="I372" s="237"/>
      <c r="J372" s="237"/>
      <c r="K372" s="237"/>
      <c r="L372" s="167">
        <f>IF(OR(C372&gt;A_Stammdaten!$B$12,NOT(ISNUMBER(C372))),0,SUM($I372:J372)-$K372)</f>
        <v>0</v>
      </c>
      <c r="M372" s="237"/>
      <c r="N372" s="167">
        <f t="shared" si="22"/>
        <v>0</v>
      </c>
      <c r="O372" s="238"/>
      <c r="P372" s="167">
        <f t="shared" si="23"/>
        <v>0</v>
      </c>
      <c r="Q372" s="167">
        <f t="shared" si="24"/>
        <v>0</v>
      </c>
    </row>
    <row r="373" spans="1:17" x14ac:dyDescent="0.25">
      <c r="A373" s="167" t="b">
        <f t="shared" si="25"/>
        <v>0</v>
      </c>
      <c r="B373" s="234"/>
      <c r="C373" s="235"/>
      <c r="D373" s="235"/>
      <c r="E373" s="235"/>
      <c r="F373" s="235"/>
      <c r="G373" s="237"/>
      <c r="H373" s="241"/>
      <c r="I373" s="237"/>
      <c r="J373" s="237"/>
      <c r="K373" s="237"/>
      <c r="L373" s="167">
        <f>IF(OR(C373&gt;A_Stammdaten!$B$12,NOT(ISNUMBER(C373))),0,SUM($I373:J373)-$K373)</f>
        <v>0</v>
      </c>
      <c r="M373" s="237"/>
      <c r="N373" s="167">
        <f t="shared" si="22"/>
        <v>0</v>
      </c>
      <c r="O373" s="238"/>
      <c r="P373" s="167">
        <f t="shared" si="23"/>
        <v>0</v>
      </c>
      <c r="Q373" s="167">
        <f t="shared" si="24"/>
        <v>0</v>
      </c>
    </row>
    <row r="374" spans="1:17" x14ac:dyDescent="0.25">
      <c r="A374" s="167" t="b">
        <f t="shared" si="25"/>
        <v>0</v>
      </c>
      <c r="B374" s="234"/>
      <c r="C374" s="235"/>
      <c r="D374" s="235"/>
      <c r="E374" s="235"/>
      <c r="F374" s="235"/>
      <c r="G374" s="237"/>
      <c r="H374" s="241"/>
      <c r="I374" s="237"/>
      <c r="J374" s="237"/>
      <c r="K374" s="237"/>
      <c r="L374" s="167">
        <f>IF(OR(C374&gt;A_Stammdaten!$B$12,NOT(ISNUMBER(C374))),0,SUM($I374:J374)-$K374)</f>
        <v>0</v>
      </c>
      <c r="M374" s="237"/>
      <c r="N374" s="167">
        <f t="shared" si="22"/>
        <v>0</v>
      </c>
      <c r="O374" s="238"/>
      <c r="P374" s="167">
        <f t="shared" si="23"/>
        <v>0</v>
      </c>
      <c r="Q374" s="167">
        <f t="shared" si="24"/>
        <v>0</v>
      </c>
    </row>
    <row r="375" spans="1:17" x14ac:dyDescent="0.25">
      <c r="A375" s="167" t="b">
        <f t="shared" si="25"/>
        <v>0</v>
      </c>
      <c r="B375" s="234"/>
      <c r="C375" s="235"/>
      <c r="D375" s="235"/>
      <c r="E375" s="235"/>
      <c r="F375" s="235"/>
      <c r="G375" s="237"/>
      <c r="H375" s="241"/>
      <c r="I375" s="237"/>
      <c r="J375" s="237"/>
      <c r="K375" s="237"/>
      <c r="L375" s="167">
        <f>IF(OR(C375&gt;A_Stammdaten!$B$12,NOT(ISNUMBER(C375))),0,SUM($I375:J375)-$K375)</f>
        <v>0</v>
      </c>
      <c r="M375" s="237"/>
      <c r="N375" s="167">
        <f t="shared" si="22"/>
        <v>0</v>
      </c>
      <c r="O375" s="238"/>
      <c r="P375" s="167">
        <f t="shared" si="23"/>
        <v>0</v>
      </c>
      <c r="Q375" s="167">
        <f t="shared" si="24"/>
        <v>0</v>
      </c>
    </row>
    <row r="376" spans="1:17" x14ac:dyDescent="0.25">
      <c r="A376" s="167" t="b">
        <f t="shared" si="25"/>
        <v>0</v>
      </c>
      <c r="B376" s="234"/>
      <c r="C376" s="235"/>
      <c r="D376" s="235"/>
      <c r="E376" s="235"/>
      <c r="F376" s="235"/>
      <c r="G376" s="237"/>
      <c r="H376" s="241"/>
      <c r="I376" s="237"/>
      <c r="J376" s="237"/>
      <c r="K376" s="237"/>
      <c r="L376" s="167">
        <f>IF(OR(C376&gt;A_Stammdaten!$B$12,NOT(ISNUMBER(C376))),0,SUM($I376:J376)-$K376)</f>
        <v>0</v>
      </c>
      <c r="M376" s="237"/>
      <c r="N376" s="167">
        <f t="shared" si="22"/>
        <v>0</v>
      </c>
      <c r="O376" s="238"/>
      <c r="P376" s="167">
        <f t="shared" si="23"/>
        <v>0</v>
      </c>
      <c r="Q376" s="167">
        <f t="shared" si="24"/>
        <v>0</v>
      </c>
    </row>
    <row r="377" spans="1:17" x14ac:dyDescent="0.25">
      <c r="A377" s="167" t="b">
        <f t="shared" si="25"/>
        <v>0</v>
      </c>
      <c r="B377" s="234"/>
      <c r="C377" s="235"/>
      <c r="D377" s="235"/>
      <c r="E377" s="235"/>
      <c r="F377" s="235"/>
      <c r="G377" s="237"/>
      <c r="H377" s="241"/>
      <c r="I377" s="237"/>
      <c r="J377" s="237"/>
      <c r="K377" s="237"/>
      <c r="L377" s="167">
        <f>IF(OR(C377&gt;A_Stammdaten!$B$12,NOT(ISNUMBER(C377))),0,SUM($I377:J377)-$K377)</f>
        <v>0</v>
      </c>
      <c r="M377" s="237"/>
      <c r="N377" s="167">
        <f t="shared" si="22"/>
        <v>0</v>
      </c>
      <c r="O377" s="238"/>
      <c r="P377" s="167">
        <f t="shared" si="23"/>
        <v>0</v>
      </c>
      <c r="Q377" s="167">
        <f t="shared" si="24"/>
        <v>0</v>
      </c>
    </row>
    <row r="378" spans="1:17" x14ac:dyDescent="0.25">
      <c r="A378" s="167" t="b">
        <f t="shared" si="25"/>
        <v>0</v>
      </c>
      <c r="B378" s="234"/>
      <c r="C378" s="235"/>
      <c r="D378" s="235"/>
      <c r="E378" s="235"/>
      <c r="F378" s="235"/>
      <c r="G378" s="237"/>
      <c r="H378" s="241"/>
      <c r="I378" s="237"/>
      <c r="J378" s="237"/>
      <c r="K378" s="237"/>
      <c r="L378" s="167">
        <f>IF(OR(C378&gt;A_Stammdaten!$B$12,NOT(ISNUMBER(C378))),0,SUM($I378:J378)-$K378)</f>
        <v>0</v>
      </c>
      <c r="M378" s="237"/>
      <c r="N378" s="167">
        <f t="shared" si="22"/>
        <v>0</v>
      </c>
      <c r="O378" s="238"/>
      <c r="P378" s="167">
        <f t="shared" si="23"/>
        <v>0</v>
      </c>
      <c r="Q378" s="167">
        <f t="shared" si="24"/>
        <v>0</v>
      </c>
    </row>
    <row r="379" spans="1:17" x14ac:dyDescent="0.25">
      <c r="A379" s="167" t="b">
        <f t="shared" si="25"/>
        <v>0</v>
      </c>
      <c r="B379" s="234"/>
      <c r="C379" s="235"/>
      <c r="D379" s="235"/>
      <c r="E379" s="235"/>
      <c r="F379" s="235"/>
      <c r="G379" s="237"/>
      <c r="H379" s="241"/>
      <c r="I379" s="237"/>
      <c r="J379" s="237"/>
      <c r="K379" s="237"/>
      <c r="L379" s="167">
        <f>IF(OR(C379&gt;A_Stammdaten!$B$12,NOT(ISNUMBER(C379))),0,SUM($I379:J379)-$K379)</f>
        <v>0</v>
      </c>
      <c r="M379" s="237"/>
      <c r="N379" s="167">
        <f t="shared" si="22"/>
        <v>0</v>
      </c>
      <c r="O379" s="238"/>
      <c r="P379" s="167">
        <f t="shared" si="23"/>
        <v>0</v>
      </c>
      <c r="Q379" s="167">
        <f t="shared" si="24"/>
        <v>0</v>
      </c>
    </row>
    <row r="380" spans="1:17" x14ac:dyDescent="0.25">
      <c r="A380" s="167" t="b">
        <f t="shared" si="25"/>
        <v>0</v>
      </c>
      <c r="B380" s="234"/>
      <c r="C380" s="235"/>
      <c r="D380" s="235"/>
      <c r="E380" s="235"/>
      <c r="F380" s="235"/>
      <c r="G380" s="237"/>
      <c r="H380" s="241"/>
      <c r="I380" s="237"/>
      <c r="J380" s="237"/>
      <c r="K380" s="237"/>
      <c r="L380" s="167">
        <f>IF(OR(C380&gt;A_Stammdaten!$B$12,NOT(ISNUMBER(C380))),0,SUM($I380:J380)-$K380)</f>
        <v>0</v>
      </c>
      <c r="M380" s="237"/>
      <c r="N380" s="167">
        <f t="shared" si="22"/>
        <v>0</v>
      </c>
      <c r="O380" s="238"/>
      <c r="P380" s="167">
        <f t="shared" si="23"/>
        <v>0</v>
      </c>
      <c r="Q380" s="167">
        <f t="shared" si="24"/>
        <v>0</v>
      </c>
    </row>
    <row r="381" spans="1:17" x14ac:dyDescent="0.25">
      <c r="A381" s="167" t="b">
        <f t="shared" si="25"/>
        <v>0</v>
      </c>
      <c r="B381" s="234"/>
      <c r="C381" s="235"/>
      <c r="D381" s="235"/>
      <c r="E381" s="235"/>
      <c r="F381" s="235"/>
      <c r="G381" s="237"/>
      <c r="H381" s="241"/>
      <c r="I381" s="237"/>
      <c r="J381" s="237"/>
      <c r="K381" s="237"/>
      <c r="L381" s="167">
        <f>IF(OR(C381&gt;A_Stammdaten!$B$12,NOT(ISNUMBER(C381))),0,SUM($I381:J381)-$K381)</f>
        <v>0</v>
      </c>
      <c r="M381" s="237"/>
      <c r="N381" s="167">
        <f t="shared" si="22"/>
        <v>0</v>
      </c>
      <c r="O381" s="238"/>
      <c r="P381" s="167">
        <f t="shared" si="23"/>
        <v>0</v>
      </c>
      <c r="Q381" s="167">
        <f t="shared" si="24"/>
        <v>0</v>
      </c>
    </row>
    <row r="382" spans="1:17" x14ac:dyDescent="0.25">
      <c r="A382" s="167" t="b">
        <f t="shared" si="25"/>
        <v>0</v>
      </c>
      <c r="B382" s="234"/>
      <c r="C382" s="235"/>
      <c r="D382" s="235"/>
      <c r="E382" s="235"/>
      <c r="F382" s="235"/>
      <c r="G382" s="237"/>
      <c r="H382" s="241"/>
      <c r="I382" s="237"/>
      <c r="J382" s="237"/>
      <c r="K382" s="237"/>
      <c r="L382" s="167">
        <f>IF(OR(C382&gt;A_Stammdaten!$B$12,NOT(ISNUMBER(C382))),0,SUM($I382:J382)-$K382)</f>
        <v>0</v>
      </c>
      <c r="M382" s="237"/>
      <c r="N382" s="167">
        <f t="shared" si="22"/>
        <v>0</v>
      </c>
      <c r="O382" s="238"/>
      <c r="P382" s="167">
        <f t="shared" si="23"/>
        <v>0</v>
      </c>
      <c r="Q382" s="167">
        <f t="shared" si="24"/>
        <v>0</v>
      </c>
    </row>
    <row r="383" spans="1:17" x14ac:dyDescent="0.25">
      <c r="A383" s="167" t="b">
        <f t="shared" si="25"/>
        <v>0</v>
      </c>
      <c r="B383" s="234"/>
      <c r="C383" s="235"/>
      <c r="D383" s="235"/>
      <c r="E383" s="235"/>
      <c r="F383" s="235"/>
      <c r="G383" s="237"/>
      <c r="H383" s="241"/>
      <c r="I383" s="237"/>
      <c r="J383" s="237"/>
      <c r="K383" s="237"/>
      <c r="L383" s="167">
        <f>IF(OR(C383&gt;A_Stammdaten!$B$12,NOT(ISNUMBER(C383))),0,SUM($I383:J383)-$K383)</f>
        <v>0</v>
      </c>
      <c r="M383" s="237"/>
      <c r="N383" s="167">
        <f t="shared" si="22"/>
        <v>0</v>
      </c>
      <c r="O383" s="238"/>
      <c r="P383" s="167">
        <f t="shared" si="23"/>
        <v>0</v>
      </c>
      <c r="Q383" s="167">
        <f t="shared" si="24"/>
        <v>0</v>
      </c>
    </row>
    <row r="384" spans="1:17" x14ac:dyDescent="0.25">
      <c r="A384" s="167" t="b">
        <f t="shared" si="25"/>
        <v>0</v>
      </c>
      <c r="B384" s="234"/>
      <c r="C384" s="235"/>
      <c r="D384" s="235"/>
      <c r="E384" s="235"/>
      <c r="F384" s="235"/>
      <c r="G384" s="237"/>
      <c r="H384" s="241"/>
      <c r="I384" s="237"/>
      <c r="J384" s="237"/>
      <c r="K384" s="237"/>
      <c r="L384" s="167">
        <f>IF(OR(C384&gt;A_Stammdaten!$B$12,NOT(ISNUMBER(C384))),0,SUM($I384:J384)-$K384)</f>
        <v>0</v>
      </c>
      <c r="M384" s="237"/>
      <c r="N384" s="167">
        <f t="shared" si="22"/>
        <v>0</v>
      </c>
      <c r="O384" s="238"/>
      <c r="P384" s="167">
        <f t="shared" si="23"/>
        <v>0</v>
      </c>
      <c r="Q384" s="167">
        <f t="shared" si="24"/>
        <v>0</v>
      </c>
    </row>
    <row r="385" spans="1:17" x14ac:dyDescent="0.25">
      <c r="A385" s="167" t="b">
        <f t="shared" si="25"/>
        <v>0</v>
      </c>
      <c r="B385" s="234"/>
      <c r="C385" s="235"/>
      <c r="D385" s="235"/>
      <c r="E385" s="235"/>
      <c r="F385" s="235"/>
      <c r="G385" s="237"/>
      <c r="H385" s="241"/>
      <c r="I385" s="237"/>
      <c r="J385" s="237"/>
      <c r="K385" s="237"/>
      <c r="L385" s="167">
        <f>IF(OR(C385&gt;A_Stammdaten!$B$12,NOT(ISNUMBER(C385))),0,SUM($I385:J385)-$K385)</f>
        <v>0</v>
      </c>
      <c r="M385" s="237"/>
      <c r="N385" s="167">
        <f t="shared" si="22"/>
        <v>0</v>
      </c>
      <c r="O385" s="238"/>
      <c r="P385" s="167">
        <f t="shared" si="23"/>
        <v>0</v>
      </c>
      <c r="Q385" s="167">
        <f t="shared" si="24"/>
        <v>0</v>
      </c>
    </row>
    <row r="386" spans="1:17" x14ac:dyDescent="0.25">
      <c r="A386" s="167" t="b">
        <f t="shared" si="25"/>
        <v>0</v>
      </c>
      <c r="B386" s="234"/>
      <c r="C386" s="235"/>
      <c r="D386" s="235"/>
      <c r="E386" s="235"/>
      <c r="F386" s="235"/>
      <c r="G386" s="237"/>
      <c r="H386" s="241"/>
      <c r="I386" s="237"/>
      <c r="J386" s="237"/>
      <c r="K386" s="237"/>
      <c r="L386" s="167">
        <f>IF(OR(C386&gt;A_Stammdaten!$B$12,NOT(ISNUMBER(C386))),0,SUM($I386:J386)-$K386)</f>
        <v>0</v>
      </c>
      <c r="M386" s="237"/>
      <c r="N386" s="167">
        <f t="shared" si="22"/>
        <v>0</v>
      </c>
      <c r="O386" s="238"/>
      <c r="P386" s="167">
        <f t="shared" si="23"/>
        <v>0</v>
      </c>
      <c r="Q386" s="167">
        <f t="shared" si="24"/>
        <v>0</v>
      </c>
    </row>
    <row r="387" spans="1:17" x14ac:dyDescent="0.25">
      <c r="A387" s="167" t="b">
        <f t="shared" si="25"/>
        <v>0</v>
      </c>
      <c r="B387" s="234"/>
      <c r="C387" s="235"/>
      <c r="D387" s="235"/>
      <c r="E387" s="235"/>
      <c r="F387" s="235"/>
      <c r="G387" s="237"/>
      <c r="H387" s="241"/>
      <c r="I387" s="237"/>
      <c r="J387" s="237"/>
      <c r="K387" s="237"/>
      <c r="L387" s="167">
        <f>IF(OR(C387&gt;A_Stammdaten!$B$12,NOT(ISNUMBER(C387))),0,SUM($I387:J387)-$K387)</f>
        <v>0</v>
      </c>
      <c r="M387" s="237"/>
      <c r="N387" s="167">
        <f t="shared" si="22"/>
        <v>0</v>
      </c>
      <c r="O387" s="238"/>
      <c r="P387" s="167">
        <f t="shared" si="23"/>
        <v>0</v>
      </c>
      <c r="Q387" s="167">
        <f t="shared" si="24"/>
        <v>0</v>
      </c>
    </row>
    <row r="388" spans="1:17" x14ac:dyDescent="0.25">
      <c r="A388" s="167" t="b">
        <f t="shared" si="25"/>
        <v>0</v>
      </c>
      <c r="B388" s="234"/>
      <c r="C388" s="235"/>
      <c r="D388" s="235"/>
      <c r="E388" s="235"/>
      <c r="F388" s="235"/>
      <c r="G388" s="237"/>
      <c r="H388" s="241"/>
      <c r="I388" s="237"/>
      <c r="J388" s="237"/>
      <c r="K388" s="237"/>
      <c r="L388" s="167">
        <f>IF(OR(C388&gt;A_Stammdaten!$B$12,NOT(ISNUMBER(C388))),0,SUM($I388:J388)-$K388)</f>
        <v>0</v>
      </c>
      <c r="M388" s="237"/>
      <c r="N388" s="167">
        <f t="shared" si="22"/>
        <v>0</v>
      </c>
      <c r="O388" s="238"/>
      <c r="P388" s="167">
        <f t="shared" si="23"/>
        <v>0</v>
      </c>
      <c r="Q388" s="167">
        <f t="shared" si="24"/>
        <v>0</v>
      </c>
    </row>
    <row r="389" spans="1:17" x14ac:dyDescent="0.25">
      <c r="A389" s="167" t="b">
        <f t="shared" si="25"/>
        <v>0</v>
      </c>
      <c r="B389" s="234"/>
      <c r="C389" s="235"/>
      <c r="D389" s="235"/>
      <c r="E389" s="235"/>
      <c r="F389" s="235"/>
      <c r="G389" s="237"/>
      <c r="H389" s="241"/>
      <c r="I389" s="237"/>
      <c r="J389" s="237"/>
      <c r="K389" s="237"/>
      <c r="L389" s="167">
        <f>IF(OR(C389&gt;A_Stammdaten!$B$12,NOT(ISNUMBER(C389))),0,SUM($I389:J389)-$K389)</f>
        <v>0</v>
      </c>
      <c r="M389" s="237"/>
      <c r="N389" s="167">
        <f t="shared" si="22"/>
        <v>0</v>
      </c>
      <c r="O389" s="238"/>
      <c r="P389" s="167">
        <f t="shared" si="23"/>
        <v>0</v>
      </c>
      <c r="Q389" s="167">
        <f t="shared" si="24"/>
        <v>0</v>
      </c>
    </row>
    <row r="390" spans="1:17" x14ac:dyDescent="0.25">
      <c r="A390" s="167" t="b">
        <f t="shared" si="25"/>
        <v>0</v>
      </c>
      <c r="B390" s="234"/>
      <c r="C390" s="235"/>
      <c r="D390" s="235"/>
      <c r="E390" s="235"/>
      <c r="F390" s="235"/>
      <c r="G390" s="237"/>
      <c r="H390" s="241"/>
      <c r="I390" s="237"/>
      <c r="J390" s="237"/>
      <c r="K390" s="237"/>
      <c r="L390" s="167">
        <f>IF(OR(C390&gt;A_Stammdaten!$B$12,NOT(ISNUMBER(C390))),0,SUM($I390:J390)-$K390)</f>
        <v>0</v>
      </c>
      <c r="M390" s="237"/>
      <c r="N390" s="167">
        <f t="shared" ref="N390:N453" si="26">IF( H390="Nein",M390+L390,L390)</f>
        <v>0</v>
      </c>
      <c r="O390" s="238"/>
      <c r="P390" s="167">
        <f t="shared" ref="P390:P453" si="27">IF(OR(H390="nein",H390="ja"),IF(H390="ja",0,IF(AND(O390&lt;&gt;0,H390="nein"),L390+M390-Q390,"Restauflösungsdauer fehlt!")),0)</f>
        <v>0</v>
      </c>
      <c r="Q390" s="167">
        <f t="shared" ref="Q390:Q453" si="28">IF(O390=0,L390+M390,(L390+M390)/O390*(O390-1))</f>
        <v>0</v>
      </c>
    </row>
    <row r="391" spans="1:17" x14ac:dyDescent="0.25">
      <c r="A391" s="167" t="b">
        <f t="shared" si="25"/>
        <v>0</v>
      </c>
      <c r="B391" s="234"/>
      <c r="C391" s="235"/>
      <c r="D391" s="235"/>
      <c r="E391" s="235"/>
      <c r="F391" s="235"/>
      <c r="G391" s="237"/>
      <c r="H391" s="241"/>
      <c r="I391" s="237"/>
      <c r="J391" s="237"/>
      <c r="K391" s="237"/>
      <c r="L391" s="167">
        <f>IF(OR(C391&gt;A_Stammdaten!$B$12,NOT(ISNUMBER(C391))),0,SUM($I391:J391)-$K391)</f>
        <v>0</v>
      </c>
      <c r="M391" s="237"/>
      <c r="N391" s="167">
        <f t="shared" si="26"/>
        <v>0</v>
      </c>
      <c r="O391" s="238"/>
      <c r="P391" s="167">
        <f t="shared" si="27"/>
        <v>0</v>
      </c>
      <c r="Q391" s="167">
        <f t="shared" si="28"/>
        <v>0</v>
      </c>
    </row>
    <row r="392" spans="1:17" x14ac:dyDescent="0.25">
      <c r="A392" s="167" t="b">
        <f t="shared" si="25"/>
        <v>0</v>
      </c>
      <c r="B392" s="234"/>
      <c r="C392" s="235"/>
      <c r="D392" s="235"/>
      <c r="E392" s="235"/>
      <c r="F392" s="235"/>
      <c r="G392" s="237"/>
      <c r="H392" s="241"/>
      <c r="I392" s="237"/>
      <c r="J392" s="237"/>
      <c r="K392" s="237"/>
      <c r="L392" s="167">
        <f>IF(OR(C392&gt;A_Stammdaten!$B$12,NOT(ISNUMBER(C392))),0,SUM($I392:J392)-$K392)</f>
        <v>0</v>
      </c>
      <c r="M392" s="237"/>
      <c r="N392" s="167">
        <f t="shared" si="26"/>
        <v>0</v>
      </c>
      <c r="O392" s="238"/>
      <c r="P392" s="167">
        <f t="shared" si="27"/>
        <v>0</v>
      </c>
      <c r="Q392" s="167">
        <f t="shared" si="28"/>
        <v>0</v>
      </c>
    </row>
    <row r="393" spans="1:17" x14ac:dyDescent="0.25">
      <c r="A393" s="167" t="b">
        <f t="shared" si="25"/>
        <v>0</v>
      </c>
      <c r="B393" s="234"/>
      <c r="C393" s="235"/>
      <c r="D393" s="235"/>
      <c r="E393" s="235"/>
      <c r="F393" s="235"/>
      <c r="G393" s="237"/>
      <c r="H393" s="241"/>
      <c r="I393" s="237"/>
      <c r="J393" s="237"/>
      <c r="K393" s="237"/>
      <c r="L393" s="167">
        <f>IF(OR(C393&gt;A_Stammdaten!$B$12,NOT(ISNUMBER(C393))),0,SUM($I393:J393)-$K393)</f>
        <v>0</v>
      </c>
      <c r="M393" s="237"/>
      <c r="N393" s="167">
        <f t="shared" si="26"/>
        <v>0</v>
      </c>
      <c r="O393" s="238"/>
      <c r="P393" s="167">
        <f t="shared" si="27"/>
        <v>0</v>
      </c>
      <c r="Q393" s="167">
        <f t="shared" si="28"/>
        <v>0</v>
      </c>
    </row>
    <row r="394" spans="1:17" x14ac:dyDescent="0.25">
      <c r="A394" s="167" t="b">
        <f t="shared" ref="A394:A457" si="29">IF(AND(B394&lt;&gt;0,C394&lt;&gt;0),IF(D394&lt;&gt;0,CONCATENATE(B394,"-",C394,"-",D394),CONCATENATE(B394,"-",C394)))</f>
        <v>0</v>
      </c>
      <c r="B394" s="234"/>
      <c r="C394" s="235"/>
      <c r="D394" s="235"/>
      <c r="E394" s="235"/>
      <c r="F394" s="235"/>
      <c r="G394" s="237"/>
      <c r="H394" s="241"/>
      <c r="I394" s="237"/>
      <c r="J394" s="237"/>
      <c r="K394" s="237"/>
      <c r="L394" s="167">
        <f>IF(OR(C394&gt;A_Stammdaten!$B$12,NOT(ISNUMBER(C394))),0,SUM($I394:J394)-$K394)</f>
        <v>0</v>
      </c>
      <c r="M394" s="237"/>
      <c r="N394" s="167">
        <f t="shared" si="26"/>
        <v>0</v>
      </c>
      <c r="O394" s="238"/>
      <c r="P394" s="167">
        <f t="shared" si="27"/>
        <v>0</v>
      </c>
      <c r="Q394" s="167">
        <f t="shared" si="28"/>
        <v>0</v>
      </c>
    </row>
    <row r="395" spans="1:17" x14ac:dyDescent="0.25">
      <c r="A395" s="167" t="b">
        <f t="shared" si="29"/>
        <v>0</v>
      </c>
      <c r="B395" s="234"/>
      <c r="C395" s="235"/>
      <c r="D395" s="235"/>
      <c r="E395" s="235"/>
      <c r="F395" s="235"/>
      <c r="G395" s="237"/>
      <c r="H395" s="241"/>
      <c r="I395" s="237"/>
      <c r="J395" s="237"/>
      <c r="K395" s="237"/>
      <c r="L395" s="167">
        <f>IF(OR(C395&gt;A_Stammdaten!$B$12,NOT(ISNUMBER(C395))),0,SUM($I395:J395)-$K395)</f>
        <v>0</v>
      </c>
      <c r="M395" s="237"/>
      <c r="N395" s="167">
        <f t="shared" si="26"/>
        <v>0</v>
      </c>
      <c r="O395" s="238"/>
      <c r="P395" s="167">
        <f t="shared" si="27"/>
        <v>0</v>
      </c>
      <c r="Q395" s="167">
        <f t="shared" si="28"/>
        <v>0</v>
      </c>
    </row>
    <row r="396" spans="1:17" x14ac:dyDescent="0.25">
      <c r="A396" s="167" t="b">
        <f t="shared" si="29"/>
        <v>0</v>
      </c>
      <c r="B396" s="234"/>
      <c r="C396" s="235"/>
      <c r="D396" s="235"/>
      <c r="E396" s="235"/>
      <c r="F396" s="235"/>
      <c r="G396" s="237"/>
      <c r="H396" s="241"/>
      <c r="I396" s="237"/>
      <c r="J396" s="237"/>
      <c r="K396" s="237"/>
      <c r="L396" s="167">
        <f>IF(OR(C396&gt;A_Stammdaten!$B$12,NOT(ISNUMBER(C396))),0,SUM($I396:J396)-$K396)</f>
        <v>0</v>
      </c>
      <c r="M396" s="237"/>
      <c r="N396" s="167">
        <f t="shared" si="26"/>
        <v>0</v>
      </c>
      <c r="O396" s="238"/>
      <c r="P396" s="167">
        <f t="shared" si="27"/>
        <v>0</v>
      </c>
      <c r="Q396" s="167">
        <f t="shared" si="28"/>
        <v>0</v>
      </c>
    </row>
    <row r="397" spans="1:17" x14ac:dyDescent="0.25">
      <c r="A397" s="167" t="b">
        <f t="shared" si="29"/>
        <v>0</v>
      </c>
      <c r="B397" s="234"/>
      <c r="C397" s="235"/>
      <c r="D397" s="235"/>
      <c r="E397" s="235"/>
      <c r="F397" s="235"/>
      <c r="G397" s="237"/>
      <c r="H397" s="241"/>
      <c r="I397" s="237"/>
      <c r="J397" s="237"/>
      <c r="K397" s="237"/>
      <c r="L397" s="167">
        <f>IF(OR(C397&gt;A_Stammdaten!$B$12,NOT(ISNUMBER(C397))),0,SUM($I397:J397)-$K397)</f>
        <v>0</v>
      </c>
      <c r="M397" s="237"/>
      <c r="N397" s="167">
        <f t="shared" si="26"/>
        <v>0</v>
      </c>
      <c r="O397" s="238"/>
      <c r="P397" s="167">
        <f t="shared" si="27"/>
        <v>0</v>
      </c>
      <c r="Q397" s="167">
        <f t="shared" si="28"/>
        <v>0</v>
      </c>
    </row>
    <row r="398" spans="1:17" x14ac:dyDescent="0.25">
      <c r="A398" s="167" t="b">
        <f t="shared" si="29"/>
        <v>0</v>
      </c>
      <c r="B398" s="234"/>
      <c r="C398" s="235"/>
      <c r="D398" s="235"/>
      <c r="E398" s="235"/>
      <c r="F398" s="235"/>
      <c r="G398" s="237"/>
      <c r="H398" s="241"/>
      <c r="I398" s="237"/>
      <c r="J398" s="237"/>
      <c r="K398" s="237"/>
      <c r="L398" s="167">
        <f>IF(OR(C398&gt;A_Stammdaten!$B$12,NOT(ISNUMBER(C398))),0,SUM($I398:J398)-$K398)</f>
        <v>0</v>
      </c>
      <c r="M398" s="237"/>
      <c r="N398" s="167">
        <f t="shared" si="26"/>
        <v>0</v>
      </c>
      <c r="O398" s="238"/>
      <c r="P398" s="167">
        <f t="shared" si="27"/>
        <v>0</v>
      </c>
      <c r="Q398" s="167">
        <f t="shared" si="28"/>
        <v>0</v>
      </c>
    </row>
    <row r="399" spans="1:17" x14ac:dyDescent="0.25">
      <c r="A399" s="167" t="b">
        <f t="shared" si="29"/>
        <v>0</v>
      </c>
      <c r="B399" s="234"/>
      <c r="C399" s="235"/>
      <c r="D399" s="235"/>
      <c r="E399" s="235"/>
      <c r="F399" s="235"/>
      <c r="G399" s="237"/>
      <c r="H399" s="241"/>
      <c r="I399" s="237"/>
      <c r="J399" s="237"/>
      <c r="K399" s="237"/>
      <c r="L399" s="167">
        <f>IF(OR(C399&gt;A_Stammdaten!$B$12,NOT(ISNUMBER(C399))),0,SUM($I399:J399)-$K399)</f>
        <v>0</v>
      </c>
      <c r="M399" s="237"/>
      <c r="N399" s="167">
        <f t="shared" si="26"/>
        <v>0</v>
      </c>
      <c r="O399" s="238"/>
      <c r="P399" s="167">
        <f t="shared" si="27"/>
        <v>0</v>
      </c>
      <c r="Q399" s="167">
        <f t="shared" si="28"/>
        <v>0</v>
      </c>
    </row>
    <row r="400" spans="1:17" x14ac:dyDescent="0.25">
      <c r="A400" s="167" t="b">
        <f t="shared" si="29"/>
        <v>0</v>
      </c>
      <c r="B400" s="234"/>
      <c r="C400" s="235"/>
      <c r="D400" s="235"/>
      <c r="E400" s="235"/>
      <c r="F400" s="235"/>
      <c r="G400" s="237"/>
      <c r="H400" s="241"/>
      <c r="I400" s="237"/>
      <c r="J400" s="237"/>
      <c r="K400" s="237"/>
      <c r="L400" s="167">
        <f>IF(OR(C400&gt;A_Stammdaten!$B$12,NOT(ISNUMBER(C400))),0,SUM($I400:J400)-$K400)</f>
        <v>0</v>
      </c>
      <c r="M400" s="237"/>
      <c r="N400" s="167">
        <f t="shared" si="26"/>
        <v>0</v>
      </c>
      <c r="O400" s="238"/>
      <c r="P400" s="167">
        <f t="shared" si="27"/>
        <v>0</v>
      </c>
      <c r="Q400" s="167">
        <f t="shared" si="28"/>
        <v>0</v>
      </c>
    </row>
    <row r="401" spans="1:17" x14ac:dyDescent="0.25">
      <c r="A401" s="167" t="b">
        <f t="shared" si="29"/>
        <v>0</v>
      </c>
      <c r="B401" s="234"/>
      <c r="C401" s="235"/>
      <c r="D401" s="235"/>
      <c r="E401" s="235"/>
      <c r="F401" s="235"/>
      <c r="G401" s="237"/>
      <c r="H401" s="241"/>
      <c r="I401" s="237"/>
      <c r="J401" s="237"/>
      <c r="K401" s="237"/>
      <c r="L401" s="167">
        <f>IF(OR(C401&gt;A_Stammdaten!$B$12,NOT(ISNUMBER(C401))),0,SUM($I401:J401)-$K401)</f>
        <v>0</v>
      </c>
      <c r="M401" s="237"/>
      <c r="N401" s="167">
        <f t="shared" si="26"/>
        <v>0</v>
      </c>
      <c r="O401" s="238"/>
      <c r="P401" s="167">
        <f t="shared" si="27"/>
        <v>0</v>
      </c>
      <c r="Q401" s="167">
        <f t="shared" si="28"/>
        <v>0</v>
      </c>
    </row>
    <row r="402" spans="1:17" x14ac:dyDescent="0.25">
      <c r="A402" s="167" t="b">
        <f t="shared" si="29"/>
        <v>0</v>
      </c>
      <c r="B402" s="234"/>
      <c r="C402" s="235"/>
      <c r="D402" s="235"/>
      <c r="E402" s="235"/>
      <c r="F402" s="235"/>
      <c r="G402" s="237"/>
      <c r="H402" s="241"/>
      <c r="I402" s="237"/>
      <c r="J402" s="237"/>
      <c r="K402" s="237"/>
      <c r="L402" s="167">
        <f>IF(OR(C402&gt;A_Stammdaten!$B$12,NOT(ISNUMBER(C402))),0,SUM($I402:J402)-$K402)</f>
        <v>0</v>
      </c>
      <c r="M402" s="237"/>
      <c r="N402" s="167">
        <f t="shared" si="26"/>
        <v>0</v>
      </c>
      <c r="O402" s="238"/>
      <c r="P402" s="167">
        <f t="shared" si="27"/>
        <v>0</v>
      </c>
      <c r="Q402" s="167">
        <f t="shared" si="28"/>
        <v>0</v>
      </c>
    </row>
    <row r="403" spans="1:17" x14ac:dyDescent="0.25">
      <c r="A403" s="167" t="b">
        <f t="shared" si="29"/>
        <v>0</v>
      </c>
      <c r="B403" s="234"/>
      <c r="C403" s="235"/>
      <c r="D403" s="235"/>
      <c r="E403" s="235"/>
      <c r="F403" s="235"/>
      <c r="G403" s="237"/>
      <c r="H403" s="241"/>
      <c r="I403" s="237"/>
      <c r="J403" s="237"/>
      <c r="K403" s="237"/>
      <c r="L403" s="167">
        <f>IF(OR(C403&gt;A_Stammdaten!$B$12,NOT(ISNUMBER(C403))),0,SUM($I403:J403)-$K403)</f>
        <v>0</v>
      </c>
      <c r="M403" s="237"/>
      <c r="N403" s="167">
        <f t="shared" si="26"/>
        <v>0</v>
      </c>
      <c r="O403" s="238"/>
      <c r="P403" s="167">
        <f t="shared" si="27"/>
        <v>0</v>
      </c>
      <c r="Q403" s="167">
        <f t="shared" si="28"/>
        <v>0</v>
      </c>
    </row>
    <row r="404" spans="1:17" x14ac:dyDescent="0.25">
      <c r="A404" s="167" t="b">
        <f t="shared" si="29"/>
        <v>0</v>
      </c>
      <c r="B404" s="234"/>
      <c r="C404" s="235"/>
      <c r="D404" s="235"/>
      <c r="E404" s="235"/>
      <c r="F404" s="235"/>
      <c r="G404" s="237"/>
      <c r="H404" s="241"/>
      <c r="I404" s="237"/>
      <c r="J404" s="237"/>
      <c r="K404" s="237"/>
      <c r="L404" s="167">
        <f>IF(OR(C404&gt;A_Stammdaten!$B$12,NOT(ISNUMBER(C404))),0,SUM($I404:J404)-$K404)</f>
        <v>0</v>
      </c>
      <c r="M404" s="237"/>
      <c r="N404" s="167">
        <f t="shared" si="26"/>
        <v>0</v>
      </c>
      <c r="O404" s="238"/>
      <c r="P404" s="167">
        <f t="shared" si="27"/>
        <v>0</v>
      </c>
      <c r="Q404" s="167">
        <f t="shared" si="28"/>
        <v>0</v>
      </c>
    </row>
    <row r="405" spans="1:17" x14ac:dyDescent="0.25">
      <c r="A405" s="167" t="b">
        <f t="shared" si="29"/>
        <v>0</v>
      </c>
      <c r="B405" s="234"/>
      <c r="C405" s="235"/>
      <c r="D405" s="235"/>
      <c r="E405" s="235"/>
      <c r="F405" s="235"/>
      <c r="G405" s="237"/>
      <c r="H405" s="241"/>
      <c r="I405" s="237"/>
      <c r="J405" s="237"/>
      <c r="K405" s="237"/>
      <c r="L405" s="167">
        <f>IF(OR(C405&gt;A_Stammdaten!$B$12,NOT(ISNUMBER(C405))),0,SUM($I405:J405)-$K405)</f>
        <v>0</v>
      </c>
      <c r="M405" s="237"/>
      <c r="N405" s="167">
        <f t="shared" si="26"/>
        <v>0</v>
      </c>
      <c r="O405" s="238"/>
      <c r="P405" s="167">
        <f t="shared" si="27"/>
        <v>0</v>
      </c>
      <c r="Q405" s="167">
        <f t="shared" si="28"/>
        <v>0</v>
      </c>
    </row>
    <row r="406" spans="1:17" x14ac:dyDescent="0.25">
      <c r="A406" s="167" t="b">
        <f t="shared" si="29"/>
        <v>0</v>
      </c>
      <c r="B406" s="234"/>
      <c r="C406" s="235"/>
      <c r="D406" s="235"/>
      <c r="E406" s="235"/>
      <c r="F406" s="235"/>
      <c r="G406" s="237"/>
      <c r="H406" s="241"/>
      <c r="I406" s="237"/>
      <c r="J406" s="237"/>
      <c r="K406" s="237"/>
      <c r="L406" s="167">
        <f>IF(OR(C406&gt;A_Stammdaten!$B$12,NOT(ISNUMBER(C406))),0,SUM($I406:J406)-$K406)</f>
        <v>0</v>
      </c>
      <c r="M406" s="237"/>
      <c r="N406" s="167">
        <f t="shared" si="26"/>
        <v>0</v>
      </c>
      <c r="O406" s="238"/>
      <c r="P406" s="167">
        <f t="shared" si="27"/>
        <v>0</v>
      </c>
      <c r="Q406" s="167">
        <f t="shared" si="28"/>
        <v>0</v>
      </c>
    </row>
    <row r="407" spans="1:17" x14ac:dyDescent="0.25">
      <c r="A407" s="167" t="b">
        <f t="shared" si="29"/>
        <v>0</v>
      </c>
      <c r="B407" s="234"/>
      <c r="C407" s="235"/>
      <c r="D407" s="235"/>
      <c r="E407" s="235"/>
      <c r="F407" s="235"/>
      <c r="G407" s="237"/>
      <c r="H407" s="241"/>
      <c r="I407" s="237"/>
      <c r="J407" s="237"/>
      <c r="K407" s="237"/>
      <c r="L407" s="167">
        <f>IF(OR(C407&gt;A_Stammdaten!$B$12,NOT(ISNUMBER(C407))),0,SUM($I407:J407)-$K407)</f>
        <v>0</v>
      </c>
      <c r="M407" s="237"/>
      <c r="N407" s="167">
        <f t="shared" si="26"/>
        <v>0</v>
      </c>
      <c r="O407" s="238"/>
      <c r="P407" s="167">
        <f t="shared" si="27"/>
        <v>0</v>
      </c>
      <c r="Q407" s="167">
        <f t="shared" si="28"/>
        <v>0</v>
      </c>
    </row>
    <row r="408" spans="1:17" x14ac:dyDescent="0.25">
      <c r="A408" s="167" t="b">
        <f t="shared" si="29"/>
        <v>0</v>
      </c>
      <c r="B408" s="234"/>
      <c r="C408" s="235"/>
      <c r="D408" s="235"/>
      <c r="E408" s="235"/>
      <c r="F408" s="235"/>
      <c r="G408" s="237"/>
      <c r="H408" s="241"/>
      <c r="I408" s="237"/>
      <c r="J408" s="237"/>
      <c r="K408" s="237"/>
      <c r="L408" s="167">
        <f>IF(OR(C408&gt;A_Stammdaten!$B$12,NOT(ISNUMBER(C408))),0,SUM($I408:J408)-$K408)</f>
        <v>0</v>
      </c>
      <c r="M408" s="237"/>
      <c r="N408" s="167">
        <f t="shared" si="26"/>
        <v>0</v>
      </c>
      <c r="O408" s="238"/>
      <c r="P408" s="167">
        <f t="shared" si="27"/>
        <v>0</v>
      </c>
      <c r="Q408" s="167">
        <f t="shared" si="28"/>
        <v>0</v>
      </c>
    </row>
    <row r="409" spans="1:17" x14ac:dyDescent="0.25">
      <c r="A409" s="167" t="b">
        <f t="shared" si="29"/>
        <v>0</v>
      </c>
      <c r="B409" s="234"/>
      <c r="C409" s="235"/>
      <c r="D409" s="235"/>
      <c r="E409" s="235"/>
      <c r="F409" s="235"/>
      <c r="G409" s="237"/>
      <c r="H409" s="241"/>
      <c r="I409" s="237"/>
      <c r="J409" s="237"/>
      <c r="K409" s="237"/>
      <c r="L409" s="167">
        <f>IF(OR(C409&gt;A_Stammdaten!$B$12,NOT(ISNUMBER(C409))),0,SUM($I409:J409)-$K409)</f>
        <v>0</v>
      </c>
      <c r="M409" s="237"/>
      <c r="N409" s="167">
        <f t="shared" si="26"/>
        <v>0</v>
      </c>
      <c r="O409" s="238"/>
      <c r="P409" s="167">
        <f t="shared" si="27"/>
        <v>0</v>
      </c>
      <c r="Q409" s="167">
        <f t="shared" si="28"/>
        <v>0</v>
      </c>
    </row>
    <row r="410" spans="1:17" x14ac:dyDescent="0.25">
      <c r="A410" s="167" t="b">
        <f t="shared" si="29"/>
        <v>0</v>
      </c>
      <c r="B410" s="234"/>
      <c r="C410" s="235"/>
      <c r="D410" s="235"/>
      <c r="E410" s="235"/>
      <c r="F410" s="235"/>
      <c r="G410" s="237"/>
      <c r="H410" s="241"/>
      <c r="I410" s="237"/>
      <c r="J410" s="237"/>
      <c r="K410" s="237"/>
      <c r="L410" s="167">
        <f>IF(OR(C410&gt;A_Stammdaten!$B$12,NOT(ISNUMBER(C410))),0,SUM($I410:J410)-$K410)</f>
        <v>0</v>
      </c>
      <c r="M410" s="237"/>
      <c r="N410" s="167">
        <f t="shared" si="26"/>
        <v>0</v>
      </c>
      <c r="O410" s="238"/>
      <c r="P410" s="167">
        <f t="shared" si="27"/>
        <v>0</v>
      </c>
      <c r="Q410" s="167">
        <f t="shared" si="28"/>
        <v>0</v>
      </c>
    </row>
    <row r="411" spans="1:17" x14ac:dyDescent="0.25">
      <c r="A411" s="167" t="b">
        <f t="shared" si="29"/>
        <v>0</v>
      </c>
      <c r="B411" s="234"/>
      <c r="C411" s="235"/>
      <c r="D411" s="235"/>
      <c r="E411" s="235"/>
      <c r="F411" s="235"/>
      <c r="G411" s="237"/>
      <c r="H411" s="241"/>
      <c r="I411" s="237"/>
      <c r="J411" s="237"/>
      <c r="K411" s="237"/>
      <c r="L411" s="167">
        <f>IF(OR(C411&gt;A_Stammdaten!$B$12,NOT(ISNUMBER(C411))),0,SUM($I411:J411)-$K411)</f>
        <v>0</v>
      </c>
      <c r="M411" s="237"/>
      <c r="N411" s="167">
        <f t="shared" si="26"/>
        <v>0</v>
      </c>
      <c r="O411" s="238"/>
      <c r="P411" s="167">
        <f t="shared" si="27"/>
        <v>0</v>
      </c>
      <c r="Q411" s="167">
        <f t="shared" si="28"/>
        <v>0</v>
      </c>
    </row>
    <row r="412" spans="1:17" x14ac:dyDescent="0.25">
      <c r="A412" s="167" t="b">
        <f t="shared" si="29"/>
        <v>0</v>
      </c>
      <c r="B412" s="234"/>
      <c r="C412" s="235"/>
      <c r="D412" s="235"/>
      <c r="E412" s="235"/>
      <c r="F412" s="235"/>
      <c r="G412" s="237"/>
      <c r="H412" s="241"/>
      <c r="I412" s="237"/>
      <c r="J412" s="237"/>
      <c r="K412" s="237"/>
      <c r="L412" s="167">
        <f>IF(OR(C412&gt;A_Stammdaten!$B$12,NOT(ISNUMBER(C412))),0,SUM($I412:J412)-$K412)</f>
        <v>0</v>
      </c>
      <c r="M412" s="237"/>
      <c r="N412" s="167">
        <f t="shared" si="26"/>
        <v>0</v>
      </c>
      <c r="O412" s="238"/>
      <c r="P412" s="167">
        <f t="shared" si="27"/>
        <v>0</v>
      </c>
      <c r="Q412" s="167">
        <f t="shared" si="28"/>
        <v>0</v>
      </c>
    </row>
    <row r="413" spans="1:17" x14ac:dyDescent="0.25">
      <c r="A413" s="167" t="b">
        <f t="shared" si="29"/>
        <v>0</v>
      </c>
      <c r="B413" s="234"/>
      <c r="C413" s="235"/>
      <c r="D413" s="235"/>
      <c r="E413" s="235"/>
      <c r="F413" s="235"/>
      <c r="G413" s="237"/>
      <c r="H413" s="241"/>
      <c r="I413" s="237"/>
      <c r="J413" s="237"/>
      <c r="K413" s="237"/>
      <c r="L413" s="167">
        <f>IF(OR(C413&gt;A_Stammdaten!$B$12,NOT(ISNUMBER(C413))),0,SUM($I413:J413)-$K413)</f>
        <v>0</v>
      </c>
      <c r="M413" s="237"/>
      <c r="N413" s="167">
        <f t="shared" si="26"/>
        <v>0</v>
      </c>
      <c r="O413" s="238"/>
      <c r="P413" s="167">
        <f t="shared" si="27"/>
        <v>0</v>
      </c>
      <c r="Q413" s="167">
        <f t="shared" si="28"/>
        <v>0</v>
      </c>
    </row>
    <row r="414" spans="1:17" x14ac:dyDescent="0.25">
      <c r="A414" s="167" t="b">
        <f t="shared" si="29"/>
        <v>0</v>
      </c>
      <c r="B414" s="234"/>
      <c r="C414" s="235"/>
      <c r="D414" s="235"/>
      <c r="E414" s="235"/>
      <c r="F414" s="235"/>
      <c r="G414" s="237"/>
      <c r="H414" s="241"/>
      <c r="I414" s="237"/>
      <c r="J414" s="237"/>
      <c r="K414" s="237"/>
      <c r="L414" s="167">
        <f>IF(OR(C414&gt;A_Stammdaten!$B$12,NOT(ISNUMBER(C414))),0,SUM($I414:J414)-$K414)</f>
        <v>0</v>
      </c>
      <c r="M414" s="237"/>
      <c r="N414" s="167">
        <f t="shared" si="26"/>
        <v>0</v>
      </c>
      <c r="O414" s="238"/>
      <c r="P414" s="167">
        <f t="shared" si="27"/>
        <v>0</v>
      </c>
      <c r="Q414" s="167">
        <f t="shared" si="28"/>
        <v>0</v>
      </c>
    </row>
    <row r="415" spans="1:17" x14ac:dyDescent="0.25">
      <c r="A415" s="167" t="b">
        <f t="shared" si="29"/>
        <v>0</v>
      </c>
      <c r="B415" s="234"/>
      <c r="C415" s="235"/>
      <c r="D415" s="235"/>
      <c r="E415" s="235"/>
      <c r="F415" s="235"/>
      <c r="G415" s="237"/>
      <c r="H415" s="241"/>
      <c r="I415" s="237"/>
      <c r="J415" s="237"/>
      <c r="K415" s="237"/>
      <c r="L415" s="167">
        <f>IF(OR(C415&gt;A_Stammdaten!$B$12,NOT(ISNUMBER(C415))),0,SUM($I415:J415)-$K415)</f>
        <v>0</v>
      </c>
      <c r="M415" s="237"/>
      <c r="N415" s="167">
        <f t="shared" si="26"/>
        <v>0</v>
      </c>
      <c r="O415" s="238"/>
      <c r="P415" s="167">
        <f t="shared" si="27"/>
        <v>0</v>
      </c>
      <c r="Q415" s="167">
        <f t="shared" si="28"/>
        <v>0</v>
      </c>
    </row>
    <row r="416" spans="1:17" x14ac:dyDescent="0.25">
      <c r="A416" s="167" t="b">
        <f t="shared" si="29"/>
        <v>0</v>
      </c>
      <c r="B416" s="234"/>
      <c r="C416" s="235"/>
      <c r="D416" s="235"/>
      <c r="E416" s="235"/>
      <c r="F416" s="235"/>
      <c r="G416" s="237"/>
      <c r="H416" s="241"/>
      <c r="I416" s="237"/>
      <c r="J416" s="237"/>
      <c r="K416" s="237"/>
      <c r="L416" s="167">
        <f>IF(OR(C416&gt;A_Stammdaten!$B$12,NOT(ISNUMBER(C416))),0,SUM($I416:J416)-$K416)</f>
        <v>0</v>
      </c>
      <c r="M416" s="237"/>
      <c r="N416" s="167">
        <f t="shared" si="26"/>
        <v>0</v>
      </c>
      <c r="O416" s="238"/>
      <c r="P416" s="167">
        <f t="shared" si="27"/>
        <v>0</v>
      </c>
      <c r="Q416" s="167">
        <f t="shared" si="28"/>
        <v>0</v>
      </c>
    </row>
    <row r="417" spans="1:17" x14ac:dyDescent="0.25">
      <c r="A417" s="167" t="b">
        <f t="shared" si="29"/>
        <v>0</v>
      </c>
      <c r="B417" s="234"/>
      <c r="C417" s="235"/>
      <c r="D417" s="235"/>
      <c r="E417" s="235"/>
      <c r="F417" s="235"/>
      <c r="G417" s="237"/>
      <c r="H417" s="241"/>
      <c r="I417" s="237"/>
      <c r="J417" s="237"/>
      <c r="K417" s="237"/>
      <c r="L417" s="167">
        <f>IF(OR(C417&gt;A_Stammdaten!$B$12,NOT(ISNUMBER(C417))),0,SUM($I417:J417)-$K417)</f>
        <v>0</v>
      </c>
      <c r="M417" s="237"/>
      <c r="N417" s="167">
        <f t="shared" si="26"/>
        <v>0</v>
      </c>
      <c r="O417" s="238"/>
      <c r="P417" s="167">
        <f t="shared" si="27"/>
        <v>0</v>
      </c>
      <c r="Q417" s="167">
        <f t="shared" si="28"/>
        <v>0</v>
      </c>
    </row>
    <row r="418" spans="1:17" x14ac:dyDescent="0.25">
      <c r="A418" s="167" t="b">
        <f t="shared" si="29"/>
        <v>0</v>
      </c>
      <c r="B418" s="234"/>
      <c r="C418" s="235"/>
      <c r="D418" s="235"/>
      <c r="E418" s="235"/>
      <c r="F418" s="235"/>
      <c r="G418" s="237"/>
      <c r="H418" s="241"/>
      <c r="I418" s="237"/>
      <c r="J418" s="237"/>
      <c r="K418" s="237"/>
      <c r="L418" s="167">
        <f>IF(OR(C418&gt;A_Stammdaten!$B$12,NOT(ISNUMBER(C418))),0,SUM($I418:J418)-$K418)</f>
        <v>0</v>
      </c>
      <c r="M418" s="237"/>
      <c r="N418" s="167">
        <f t="shared" si="26"/>
        <v>0</v>
      </c>
      <c r="O418" s="238"/>
      <c r="P418" s="167">
        <f t="shared" si="27"/>
        <v>0</v>
      </c>
      <c r="Q418" s="167">
        <f t="shared" si="28"/>
        <v>0</v>
      </c>
    </row>
    <row r="419" spans="1:17" x14ac:dyDescent="0.25">
      <c r="A419" s="167" t="b">
        <f t="shared" si="29"/>
        <v>0</v>
      </c>
      <c r="B419" s="234"/>
      <c r="C419" s="235"/>
      <c r="D419" s="235"/>
      <c r="E419" s="235"/>
      <c r="F419" s="235"/>
      <c r="G419" s="237"/>
      <c r="H419" s="241"/>
      <c r="I419" s="237"/>
      <c r="J419" s="237"/>
      <c r="K419" s="237"/>
      <c r="L419" s="167">
        <f>IF(OR(C419&gt;A_Stammdaten!$B$12,NOT(ISNUMBER(C419))),0,SUM($I419:J419)-$K419)</f>
        <v>0</v>
      </c>
      <c r="M419" s="237"/>
      <c r="N419" s="167">
        <f t="shared" si="26"/>
        <v>0</v>
      </c>
      <c r="O419" s="238"/>
      <c r="P419" s="167">
        <f t="shared" si="27"/>
        <v>0</v>
      </c>
      <c r="Q419" s="167">
        <f t="shared" si="28"/>
        <v>0</v>
      </c>
    </row>
    <row r="420" spans="1:17" x14ac:dyDescent="0.25">
      <c r="A420" s="167" t="b">
        <f t="shared" si="29"/>
        <v>0</v>
      </c>
      <c r="B420" s="234"/>
      <c r="C420" s="235"/>
      <c r="D420" s="235"/>
      <c r="E420" s="235"/>
      <c r="F420" s="235"/>
      <c r="G420" s="237"/>
      <c r="H420" s="241"/>
      <c r="I420" s="237"/>
      <c r="J420" s="237"/>
      <c r="K420" s="237"/>
      <c r="L420" s="167">
        <f>IF(OR(C420&gt;A_Stammdaten!$B$12,NOT(ISNUMBER(C420))),0,SUM($I420:J420)-$K420)</f>
        <v>0</v>
      </c>
      <c r="M420" s="237"/>
      <c r="N420" s="167">
        <f t="shared" si="26"/>
        <v>0</v>
      </c>
      <c r="O420" s="238"/>
      <c r="P420" s="167">
        <f t="shared" si="27"/>
        <v>0</v>
      </c>
      <c r="Q420" s="167">
        <f t="shared" si="28"/>
        <v>0</v>
      </c>
    </row>
    <row r="421" spans="1:17" x14ac:dyDescent="0.25">
      <c r="A421" s="167" t="b">
        <f t="shared" si="29"/>
        <v>0</v>
      </c>
      <c r="B421" s="234"/>
      <c r="C421" s="235"/>
      <c r="D421" s="235"/>
      <c r="E421" s="235"/>
      <c r="F421" s="235"/>
      <c r="G421" s="237"/>
      <c r="H421" s="241"/>
      <c r="I421" s="237"/>
      <c r="J421" s="237"/>
      <c r="K421" s="237"/>
      <c r="L421" s="167">
        <f>IF(OR(C421&gt;A_Stammdaten!$B$12,NOT(ISNUMBER(C421))),0,SUM($I421:J421)-$K421)</f>
        <v>0</v>
      </c>
      <c r="M421" s="237"/>
      <c r="N421" s="167">
        <f t="shared" si="26"/>
        <v>0</v>
      </c>
      <c r="O421" s="238"/>
      <c r="P421" s="167">
        <f t="shared" si="27"/>
        <v>0</v>
      </c>
      <c r="Q421" s="167">
        <f t="shared" si="28"/>
        <v>0</v>
      </c>
    </row>
    <row r="422" spans="1:17" x14ac:dyDescent="0.25">
      <c r="A422" s="167" t="b">
        <f t="shared" si="29"/>
        <v>0</v>
      </c>
      <c r="B422" s="234"/>
      <c r="C422" s="235"/>
      <c r="D422" s="235"/>
      <c r="E422" s="235"/>
      <c r="F422" s="235"/>
      <c r="G422" s="237"/>
      <c r="H422" s="241"/>
      <c r="I422" s="237"/>
      <c r="J422" s="237"/>
      <c r="K422" s="237"/>
      <c r="L422" s="167">
        <f>IF(OR(C422&gt;A_Stammdaten!$B$12,NOT(ISNUMBER(C422))),0,SUM($I422:J422)-$K422)</f>
        <v>0</v>
      </c>
      <c r="M422" s="237"/>
      <c r="N422" s="167">
        <f t="shared" si="26"/>
        <v>0</v>
      </c>
      <c r="O422" s="238"/>
      <c r="P422" s="167">
        <f t="shared" si="27"/>
        <v>0</v>
      </c>
      <c r="Q422" s="167">
        <f t="shared" si="28"/>
        <v>0</v>
      </c>
    </row>
    <row r="423" spans="1:17" x14ac:dyDescent="0.25">
      <c r="A423" s="167" t="b">
        <f t="shared" si="29"/>
        <v>0</v>
      </c>
      <c r="B423" s="234"/>
      <c r="C423" s="235"/>
      <c r="D423" s="235"/>
      <c r="E423" s="235"/>
      <c r="F423" s="235"/>
      <c r="G423" s="237"/>
      <c r="H423" s="241"/>
      <c r="I423" s="237"/>
      <c r="J423" s="237"/>
      <c r="K423" s="237"/>
      <c r="L423" s="167">
        <f>IF(OR(C423&gt;A_Stammdaten!$B$12,NOT(ISNUMBER(C423))),0,SUM($I423:J423)-$K423)</f>
        <v>0</v>
      </c>
      <c r="M423" s="237"/>
      <c r="N423" s="167">
        <f t="shared" si="26"/>
        <v>0</v>
      </c>
      <c r="O423" s="238"/>
      <c r="P423" s="167">
        <f t="shared" si="27"/>
        <v>0</v>
      </c>
      <c r="Q423" s="167">
        <f t="shared" si="28"/>
        <v>0</v>
      </c>
    </row>
    <row r="424" spans="1:17" x14ac:dyDescent="0.25">
      <c r="A424" s="167" t="b">
        <f t="shared" si="29"/>
        <v>0</v>
      </c>
      <c r="B424" s="234"/>
      <c r="C424" s="235"/>
      <c r="D424" s="235"/>
      <c r="E424" s="235"/>
      <c r="F424" s="235"/>
      <c r="G424" s="237"/>
      <c r="H424" s="241"/>
      <c r="I424" s="237"/>
      <c r="J424" s="237"/>
      <c r="K424" s="237"/>
      <c r="L424" s="167">
        <f>IF(OR(C424&gt;A_Stammdaten!$B$12,NOT(ISNUMBER(C424))),0,SUM($I424:J424)-$K424)</f>
        <v>0</v>
      </c>
      <c r="M424" s="237"/>
      <c r="N424" s="167">
        <f t="shared" si="26"/>
        <v>0</v>
      </c>
      <c r="O424" s="238"/>
      <c r="P424" s="167">
        <f t="shared" si="27"/>
        <v>0</v>
      </c>
      <c r="Q424" s="167">
        <f t="shared" si="28"/>
        <v>0</v>
      </c>
    </row>
    <row r="425" spans="1:17" x14ac:dyDescent="0.25">
      <c r="A425" s="167" t="b">
        <f t="shared" si="29"/>
        <v>0</v>
      </c>
      <c r="B425" s="234"/>
      <c r="C425" s="235"/>
      <c r="D425" s="235"/>
      <c r="E425" s="235"/>
      <c r="F425" s="235"/>
      <c r="G425" s="237"/>
      <c r="H425" s="241"/>
      <c r="I425" s="237"/>
      <c r="J425" s="237"/>
      <c r="K425" s="237"/>
      <c r="L425" s="167">
        <f>IF(OR(C425&gt;A_Stammdaten!$B$12,NOT(ISNUMBER(C425))),0,SUM($I425:J425)-$K425)</f>
        <v>0</v>
      </c>
      <c r="M425" s="237"/>
      <c r="N425" s="167">
        <f t="shared" si="26"/>
        <v>0</v>
      </c>
      <c r="O425" s="238"/>
      <c r="P425" s="167">
        <f t="shared" si="27"/>
        <v>0</v>
      </c>
      <c r="Q425" s="167">
        <f t="shared" si="28"/>
        <v>0</v>
      </c>
    </row>
    <row r="426" spans="1:17" x14ac:dyDescent="0.25">
      <c r="A426" s="167" t="b">
        <f t="shared" si="29"/>
        <v>0</v>
      </c>
      <c r="B426" s="234"/>
      <c r="C426" s="235"/>
      <c r="D426" s="235"/>
      <c r="E426" s="235"/>
      <c r="F426" s="235"/>
      <c r="G426" s="237"/>
      <c r="H426" s="241"/>
      <c r="I426" s="237"/>
      <c r="J426" s="237"/>
      <c r="K426" s="237"/>
      <c r="L426" s="167">
        <f>IF(OR(C426&gt;A_Stammdaten!$B$12,NOT(ISNUMBER(C426))),0,SUM($I426:J426)-$K426)</f>
        <v>0</v>
      </c>
      <c r="M426" s="237"/>
      <c r="N426" s="167">
        <f t="shared" si="26"/>
        <v>0</v>
      </c>
      <c r="O426" s="238"/>
      <c r="P426" s="167">
        <f t="shared" si="27"/>
        <v>0</v>
      </c>
      <c r="Q426" s="167">
        <f t="shared" si="28"/>
        <v>0</v>
      </c>
    </row>
    <row r="427" spans="1:17" x14ac:dyDescent="0.25">
      <c r="A427" s="167" t="b">
        <f t="shared" si="29"/>
        <v>0</v>
      </c>
      <c r="B427" s="234"/>
      <c r="C427" s="235"/>
      <c r="D427" s="235"/>
      <c r="E427" s="235"/>
      <c r="F427" s="235"/>
      <c r="G427" s="237"/>
      <c r="H427" s="241"/>
      <c r="I427" s="237"/>
      <c r="J427" s="237"/>
      <c r="K427" s="237"/>
      <c r="L427" s="167">
        <f>IF(OR(C427&gt;A_Stammdaten!$B$12,NOT(ISNUMBER(C427))),0,SUM($I427:J427)-$K427)</f>
        <v>0</v>
      </c>
      <c r="M427" s="237"/>
      <c r="N427" s="167">
        <f t="shared" si="26"/>
        <v>0</v>
      </c>
      <c r="O427" s="238"/>
      <c r="P427" s="167">
        <f t="shared" si="27"/>
        <v>0</v>
      </c>
      <c r="Q427" s="167">
        <f t="shared" si="28"/>
        <v>0</v>
      </c>
    </row>
    <row r="428" spans="1:17" x14ac:dyDescent="0.25">
      <c r="A428" s="167" t="b">
        <f t="shared" si="29"/>
        <v>0</v>
      </c>
      <c r="B428" s="234"/>
      <c r="C428" s="235"/>
      <c r="D428" s="235"/>
      <c r="E428" s="235"/>
      <c r="F428" s="235"/>
      <c r="G428" s="237"/>
      <c r="H428" s="241"/>
      <c r="I428" s="237"/>
      <c r="J428" s="237"/>
      <c r="K428" s="237"/>
      <c r="L428" s="167">
        <f>IF(OR(C428&gt;A_Stammdaten!$B$12,NOT(ISNUMBER(C428))),0,SUM($I428:J428)-$K428)</f>
        <v>0</v>
      </c>
      <c r="M428" s="237"/>
      <c r="N428" s="167">
        <f t="shared" si="26"/>
        <v>0</v>
      </c>
      <c r="O428" s="238"/>
      <c r="P428" s="167">
        <f t="shared" si="27"/>
        <v>0</v>
      </c>
      <c r="Q428" s="167">
        <f t="shared" si="28"/>
        <v>0</v>
      </c>
    </row>
    <row r="429" spans="1:17" x14ac:dyDescent="0.25">
      <c r="A429" s="167" t="b">
        <f t="shared" si="29"/>
        <v>0</v>
      </c>
      <c r="B429" s="234"/>
      <c r="C429" s="235"/>
      <c r="D429" s="235"/>
      <c r="E429" s="235"/>
      <c r="F429" s="235"/>
      <c r="G429" s="237"/>
      <c r="H429" s="241"/>
      <c r="I429" s="237"/>
      <c r="J429" s="237"/>
      <c r="K429" s="237"/>
      <c r="L429" s="167">
        <f>IF(OR(C429&gt;A_Stammdaten!$B$12,NOT(ISNUMBER(C429))),0,SUM($I429:J429)-$K429)</f>
        <v>0</v>
      </c>
      <c r="M429" s="237"/>
      <c r="N429" s="167">
        <f t="shared" si="26"/>
        <v>0</v>
      </c>
      <c r="O429" s="238"/>
      <c r="P429" s="167">
        <f t="shared" si="27"/>
        <v>0</v>
      </c>
      <c r="Q429" s="167">
        <f t="shared" si="28"/>
        <v>0</v>
      </c>
    </row>
    <row r="430" spans="1:17" x14ac:dyDescent="0.25">
      <c r="A430" s="167" t="b">
        <f t="shared" si="29"/>
        <v>0</v>
      </c>
      <c r="B430" s="234"/>
      <c r="C430" s="235"/>
      <c r="D430" s="235"/>
      <c r="E430" s="235"/>
      <c r="F430" s="235"/>
      <c r="G430" s="237"/>
      <c r="H430" s="241"/>
      <c r="I430" s="237"/>
      <c r="J430" s="237"/>
      <c r="K430" s="237"/>
      <c r="L430" s="167">
        <f>IF(OR(C430&gt;A_Stammdaten!$B$12,NOT(ISNUMBER(C430))),0,SUM($I430:J430)-$K430)</f>
        <v>0</v>
      </c>
      <c r="M430" s="237"/>
      <c r="N430" s="167">
        <f t="shared" si="26"/>
        <v>0</v>
      </c>
      <c r="O430" s="238"/>
      <c r="P430" s="167">
        <f t="shared" si="27"/>
        <v>0</v>
      </c>
      <c r="Q430" s="167">
        <f t="shared" si="28"/>
        <v>0</v>
      </c>
    </row>
    <row r="431" spans="1:17" x14ac:dyDescent="0.25">
      <c r="A431" s="167" t="b">
        <f t="shared" si="29"/>
        <v>0</v>
      </c>
      <c r="B431" s="234"/>
      <c r="C431" s="235"/>
      <c r="D431" s="235"/>
      <c r="E431" s="235"/>
      <c r="F431" s="235"/>
      <c r="G431" s="237"/>
      <c r="H431" s="241"/>
      <c r="I431" s="237"/>
      <c r="J431" s="237"/>
      <c r="K431" s="237"/>
      <c r="L431" s="167">
        <f>IF(OR(C431&gt;A_Stammdaten!$B$12,NOT(ISNUMBER(C431))),0,SUM($I431:J431)-$K431)</f>
        <v>0</v>
      </c>
      <c r="M431" s="237"/>
      <c r="N431" s="167">
        <f t="shared" si="26"/>
        <v>0</v>
      </c>
      <c r="O431" s="238"/>
      <c r="P431" s="167">
        <f t="shared" si="27"/>
        <v>0</v>
      </c>
      <c r="Q431" s="167">
        <f t="shared" si="28"/>
        <v>0</v>
      </c>
    </row>
    <row r="432" spans="1:17" x14ac:dyDescent="0.25">
      <c r="A432" s="167" t="b">
        <f t="shared" si="29"/>
        <v>0</v>
      </c>
      <c r="B432" s="234"/>
      <c r="C432" s="235"/>
      <c r="D432" s="235"/>
      <c r="E432" s="235"/>
      <c r="F432" s="235"/>
      <c r="G432" s="237"/>
      <c r="H432" s="241"/>
      <c r="I432" s="237"/>
      <c r="J432" s="237"/>
      <c r="K432" s="237"/>
      <c r="L432" s="167">
        <f>IF(OR(C432&gt;A_Stammdaten!$B$12,NOT(ISNUMBER(C432))),0,SUM($I432:J432)-$K432)</f>
        <v>0</v>
      </c>
      <c r="M432" s="237"/>
      <c r="N432" s="167">
        <f t="shared" si="26"/>
        <v>0</v>
      </c>
      <c r="O432" s="238"/>
      <c r="P432" s="167">
        <f t="shared" si="27"/>
        <v>0</v>
      </c>
      <c r="Q432" s="167">
        <f t="shared" si="28"/>
        <v>0</v>
      </c>
    </row>
    <row r="433" spans="1:17" x14ac:dyDescent="0.25">
      <c r="A433" s="167" t="b">
        <f t="shared" si="29"/>
        <v>0</v>
      </c>
      <c r="B433" s="234"/>
      <c r="C433" s="235"/>
      <c r="D433" s="235"/>
      <c r="E433" s="235"/>
      <c r="F433" s="235"/>
      <c r="G433" s="237"/>
      <c r="H433" s="241"/>
      <c r="I433" s="237"/>
      <c r="J433" s="237"/>
      <c r="K433" s="237"/>
      <c r="L433" s="167">
        <f>IF(OR(C433&gt;A_Stammdaten!$B$12,NOT(ISNUMBER(C433))),0,SUM($I433:J433)-$K433)</f>
        <v>0</v>
      </c>
      <c r="M433" s="237"/>
      <c r="N433" s="167">
        <f t="shared" si="26"/>
        <v>0</v>
      </c>
      <c r="O433" s="238"/>
      <c r="P433" s="167">
        <f t="shared" si="27"/>
        <v>0</v>
      </c>
      <c r="Q433" s="167">
        <f t="shared" si="28"/>
        <v>0</v>
      </c>
    </row>
    <row r="434" spans="1:17" x14ac:dyDescent="0.25">
      <c r="A434" s="167" t="b">
        <f t="shared" si="29"/>
        <v>0</v>
      </c>
      <c r="B434" s="234"/>
      <c r="C434" s="235"/>
      <c r="D434" s="235"/>
      <c r="E434" s="235"/>
      <c r="F434" s="235"/>
      <c r="G434" s="237"/>
      <c r="H434" s="241"/>
      <c r="I434" s="237"/>
      <c r="J434" s="237"/>
      <c r="K434" s="237"/>
      <c r="L434" s="167">
        <f>IF(OR(C434&gt;A_Stammdaten!$B$12,NOT(ISNUMBER(C434))),0,SUM($I434:J434)-$K434)</f>
        <v>0</v>
      </c>
      <c r="M434" s="237"/>
      <c r="N434" s="167">
        <f t="shared" si="26"/>
        <v>0</v>
      </c>
      <c r="O434" s="238"/>
      <c r="P434" s="167">
        <f t="shared" si="27"/>
        <v>0</v>
      </c>
      <c r="Q434" s="167">
        <f t="shared" si="28"/>
        <v>0</v>
      </c>
    </row>
    <row r="435" spans="1:17" x14ac:dyDescent="0.25">
      <c r="A435" s="167" t="b">
        <f t="shared" si="29"/>
        <v>0</v>
      </c>
      <c r="B435" s="234"/>
      <c r="C435" s="235"/>
      <c r="D435" s="235"/>
      <c r="E435" s="235"/>
      <c r="F435" s="235"/>
      <c r="G435" s="237"/>
      <c r="H435" s="241"/>
      <c r="I435" s="237"/>
      <c r="J435" s="237"/>
      <c r="K435" s="237"/>
      <c r="L435" s="167">
        <f>IF(OR(C435&gt;A_Stammdaten!$B$12,NOT(ISNUMBER(C435))),0,SUM($I435:J435)-$K435)</f>
        <v>0</v>
      </c>
      <c r="M435" s="237"/>
      <c r="N435" s="167">
        <f t="shared" si="26"/>
        <v>0</v>
      </c>
      <c r="O435" s="238"/>
      <c r="P435" s="167">
        <f t="shared" si="27"/>
        <v>0</v>
      </c>
      <c r="Q435" s="167">
        <f t="shared" si="28"/>
        <v>0</v>
      </c>
    </row>
    <row r="436" spans="1:17" x14ac:dyDescent="0.25">
      <c r="A436" s="167" t="b">
        <f t="shared" si="29"/>
        <v>0</v>
      </c>
      <c r="B436" s="234"/>
      <c r="C436" s="235"/>
      <c r="D436" s="235"/>
      <c r="E436" s="235"/>
      <c r="F436" s="235"/>
      <c r="G436" s="237"/>
      <c r="H436" s="241"/>
      <c r="I436" s="237"/>
      <c r="J436" s="237"/>
      <c r="K436" s="237"/>
      <c r="L436" s="167">
        <f>IF(OR(C436&gt;A_Stammdaten!$B$12,NOT(ISNUMBER(C436))),0,SUM($I436:J436)-$K436)</f>
        <v>0</v>
      </c>
      <c r="M436" s="237"/>
      <c r="N436" s="167">
        <f t="shared" si="26"/>
        <v>0</v>
      </c>
      <c r="O436" s="238"/>
      <c r="P436" s="167">
        <f t="shared" si="27"/>
        <v>0</v>
      </c>
      <c r="Q436" s="167">
        <f t="shared" si="28"/>
        <v>0</v>
      </c>
    </row>
    <row r="437" spans="1:17" x14ac:dyDescent="0.25">
      <c r="A437" s="167" t="b">
        <f t="shared" si="29"/>
        <v>0</v>
      </c>
      <c r="B437" s="234"/>
      <c r="C437" s="235"/>
      <c r="D437" s="235"/>
      <c r="E437" s="235"/>
      <c r="F437" s="235"/>
      <c r="G437" s="237"/>
      <c r="H437" s="241"/>
      <c r="I437" s="237"/>
      <c r="J437" s="237"/>
      <c r="K437" s="237"/>
      <c r="L437" s="167">
        <f>IF(OR(C437&gt;A_Stammdaten!$B$12,NOT(ISNUMBER(C437))),0,SUM($I437:J437)-$K437)</f>
        <v>0</v>
      </c>
      <c r="M437" s="237"/>
      <c r="N437" s="167">
        <f t="shared" si="26"/>
        <v>0</v>
      </c>
      <c r="O437" s="238"/>
      <c r="P437" s="167">
        <f t="shared" si="27"/>
        <v>0</v>
      </c>
      <c r="Q437" s="167">
        <f t="shared" si="28"/>
        <v>0</v>
      </c>
    </row>
    <row r="438" spans="1:17" x14ac:dyDescent="0.25">
      <c r="A438" s="167" t="b">
        <f t="shared" si="29"/>
        <v>0</v>
      </c>
      <c r="B438" s="234"/>
      <c r="C438" s="235"/>
      <c r="D438" s="235"/>
      <c r="E438" s="235"/>
      <c r="F438" s="235"/>
      <c r="G438" s="237"/>
      <c r="H438" s="241"/>
      <c r="I438" s="237"/>
      <c r="J438" s="237"/>
      <c r="K438" s="237"/>
      <c r="L438" s="167">
        <f>IF(OR(C438&gt;A_Stammdaten!$B$12,NOT(ISNUMBER(C438))),0,SUM($I438:J438)-$K438)</f>
        <v>0</v>
      </c>
      <c r="M438" s="237"/>
      <c r="N438" s="167">
        <f t="shared" si="26"/>
        <v>0</v>
      </c>
      <c r="O438" s="238"/>
      <c r="P438" s="167">
        <f t="shared" si="27"/>
        <v>0</v>
      </c>
      <c r="Q438" s="167">
        <f t="shared" si="28"/>
        <v>0</v>
      </c>
    </row>
    <row r="439" spans="1:17" x14ac:dyDescent="0.25">
      <c r="A439" s="167" t="b">
        <f t="shared" si="29"/>
        <v>0</v>
      </c>
      <c r="B439" s="234"/>
      <c r="C439" s="235"/>
      <c r="D439" s="235"/>
      <c r="E439" s="235"/>
      <c r="F439" s="235"/>
      <c r="G439" s="237"/>
      <c r="H439" s="241"/>
      <c r="I439" s="237"/>
      <c r="J439" s="237"/>
      <c r="K439" s="237"/>
      <c r="L439" s="167">
        <f>IF(OR(C439&gt;A_Stammdaten!$B$12,NOT(ISNUMBER(C439))),0,SUM($I439:J439)-$K439)</f>
        <v>0</v>
      </c>
      <c r="M439" s="237"/>
      <c r="N439" s="167">
        <f t="shared" si="26"/>
        <v>0</v>
      </c>
      <c r="O439" s="238"/>
      <c r="P439" s="167">
        <f t="shared" si="27"/>
        <v>0</v>
      </c>
      <c r="Q439" s="167">
        <f t="shared" si="28"/>
        <v>0</v>
      </c>
    </row>
    <row r="440" spans="1:17" x14ac:dyDescent="0.25">
      <c r="A440" s="167" t="b">
        <f t="shared" si="29"/>
        <v>0</v>
      </c>
      <c r="B440" s="234"/>
      <c r="C440" s="235"/>
      <c r="D440" s="235"/>
      <c r="E440" s="235"/>
      <c r="F440" s="235"/>
      <c r="G440" s="237"/>
      <c r="H440" s="241"/>
      <c r="I440" s="237"/>
      <c r="J440" s="237"/>
      <c r="K440" s="237"/>
      <c r="L440" s="167">
        <f>IF(OR(C440&gt;A_Stammdaten!$B$12,NOT(ISNUMBER(C440))),0,SUM($I440:J440)-$K440)</f>
        <v>0</v>
      </c>
      <c r="M440" s="237"/>
      <c r="N440" s="167">
        <f t="shared" si="26"/>
        <v>0</v>
      </c>
      <c r="O440" s="238"/>
      <c r="P440" s="167">
        <f t="shared" si="27"/>
        <v>0</v>
      </c>
      <c r="Q440" s="167">
        <f t="shared" si="28"/>
        <v>0</v>
      </c>
    </row>
    <row r="441" spans="1:17" x14ac:dyDescent="0.25">
      <c r="A441" s="167" t="b">
        <f t="shared" si="29"/>
        <v>0</v>
      </c>
      <c r="B441" s="234"/>
      <c r="C441" s="235"/>
      <c r="D441" s="235"/>
      <c r="E441" s="235"/>
      <c r="F441" s="235"/>
      <c r="G441" s="237"/>
      <c r="H441" s="241"/>
      <c r="I441" s="237"/>
      <c r="J441" s="237"/>
      <c r="K441" s="237"/>
      <c r="L441" s="167">
        <f>IF(OR(C441&gt;A_Stammdaten!$B$12,NOT(ISNUMBER(C441))),0,SUM($I441:J441)-$K441)</f>
        <v>0</v>
      </c>
      <c r="M441" s="237"/>
      <c r="N441" s="167">
        <f t="shared" si="26"/>
        <v>0</v>
      </c>
      <c r="O441" s="238"/>
      <c r="P441" s="167">
        <f t="shared" si="27"/>
        <v>0</v>
      </c>
      <c r="Q441" s="167">
        <f t="shared" si="28"/>
        <v>0</v>
      </c>
    </row>
    <row r="442" spans="1:17" x14ac:dyDescent="0.25">
      <c r="A442" s="167" t="b">
        <f t="shared" si="29"/>
        <v>0</v>
      </c>
      <c r="B442" s="234"/>
      <c r="C442" s="235"/>
      <c r="D442" s="235"/>
      <c r="E442" s="235"/>
      <c r="F442" s="235"/>
      <c r="G442" s="237"/>
      <c r="H442" s="241"/>
      <c r="I442" s="237"/>
      <c r="J442" s="237"/>
      <c r="K442" s="237"/>
      <c r="L442" s="167">
        <f>IF(OR(C442&gt;A_Stammdaten!$B$12,NOT(ISNUMBER(C442))),0,SUM($I442:J442)-$K442)</f>
        <v>0</v>
      </c>
      <c r="M442" s="237"/>
      <c r="N442" s="167">
        <f t="shared" si="26"/>
        <v>0</v>
      </c>
      <c r="O442" s="238"/>
      <c r="P442" s="167">
        <f t="shared" si="27"/>
        <v>0</v>
      </c>
      <c r="Q442" s="167">
        <f t="shared" si="28"/>
        <v>0</v>
      </c>
    </row>
    <row r="443" spans="1:17" x14ac:dyDescent="0.25">
      <c r="A443" s="167" t="b">
        <f t="shared" si="29"/>
        <v>0</v>
      </c>
      <c r="B443" s="234"/>
      <c r="C443" s="235"/>
      <c r="D443" s="235"/>
      <c r="E443" s="235"/>
      <c r="F443" s="235"/>
      <c r="G443" s="237"/>
      <c r="H443" s="241"/>
      <c r="I443" s="237"/>
      <c r="J443" s="237"/>
      <c r="K443" s="237"/>
      <c r="L443" s="167">
        <f>IF(OR(C443&gt;A_Stammdaten!$B$12,NOT(ISNUMBER(C443))),0,SUM($I443:J443)-$K443)</f>
        <v>0</v>
      </c>
      <c r="M443" s="237"/>
      <c r="N443" s="167">
        <f t="shared" si="26"/>
        <v>0</v>
      </c>
      <c r="O443" s="238"/>
      <c r="P443" s="167">
        <f t="shared" si="27"/>
        <v>0</v>
      </c>
      <c r="Q443" s="167">
        <f t="shared" si="28"/>
        <v>0</v>
      </c>
    </row>
    <row r="444" spans="1:17" x14ac:dyDescent="0.25">
      <c r="A444" s="167" t="b">
        <f t="shared" si="29"/>
        <v>0</v>
      </c>
      <c r="B444" s="234"/>
      <c r="C444" s="235"/>
      <c r="D444" s="235"/>
      <c r="E444" s="235"/>
      <c r="F444" s="235"/>
      <c r="G444" s="237"/>
      <c r="H444" s="241"/>
      <c r="I444" s="237"/>
      <c r="J444" s="237"/>
      <c r="K444" s="237"/>
      <c r="L444" s="167">
        <f>IF(OR(C444&gt;A_Stammdaten!$B$12,NOT(ISNUMBER(C444))),0,SUM($I444:J444)-$K444)</f>
        <v>0</v>
      </c>
      <c r="M444" s="237"/>
      <c r="N444" s="167">
        <f t="shared" si="26"/>
        <v>0</v>
      </c>
      <c r="O444" s="238"/>
      <c r="P444" s="167">
        <f t="shared" si="27"/>
        <v>0</v>
      </c>
      <c r="Q444" s="167">
        <f t="shared" si="28"/>
        <v>0</v>
      </c>
    </row>
    <row r="445" spans="1:17" x14ac:dyDescent="0.25">
      <c r="A445" s="167" t="b">
        <f t="shared" si="29"/>
        <v>0</v>
      </c>
      <c r="B445" s="234"/>
      <c r="C445" s="235"/>
      <c r="D445" s="235"/>
      <c r="E445" s="235"/>
      <c r="F445" s="235"/>
      <c r="G445" s="237"/>
      <c r="H445" s="241"/>
      <c r="I445" s="237"/>
      <c r="J445" s="237"/>
      <c r="K445" s="237"/>
      <c r="L445" s="167">
        <f>IF(OR(C445&gt;A_Stammdaten!$B$12,NOT(ISNUMBER(C445))),0,SUM($I445:J445)-$K445)</f>
        <v>0</v>
      </c>
      <c r="M445" s="237"/>
      <c r="N445" s="167">
        <f t="shared" si="26"/>
        <v>0</v>
      </c>
      <c r="O445" s="238"/>
      <c r="P445" s="167">
        <f t="shared" si="27"/>
        <v>0</v>
      </c>
      <c r="Q445" s="167">
        <f t="shared" si="28"/>
        <v>0</v>
      </c>
    </row>
    <row r="446" spans="1:17" x14ac:dyDescent="0.25">
      <c r="A446" s="167" t="b">
        <f t="shared" si="29"/>
        <v>0</v>
      </c>
      <c r="B446" s="234"/>
      <c r="C446" s="235"/>
      <c r="D446" s="235"/>
      <c r="E446" s="235"/>
      <c r="F446" s="235"/>
      <c r="G446" s="237"/>
      <c r="H446" s="241"/>
      <c r="I446" s="237"/>
      <c r="J446" s="237"/>
      <c r="K446" s="237"/>
      <c r="L446" s="167">
        <f>IF(OR(C446&gt;A_Stammdaten!$B$12,NOT(ISNUMBER(C446))),0,SUM($I446:J446)-$K446)</f>
        <v>0</v>
      </c>
      <c r="M446" s="237"/>
      <c r="N446" s="167">
        <f t="shared" si="26"/>
        <v>0</v>
      </c>
      <c r="O446" s="238"/>
      <c r="P446" s="167">
        <f t="shared" si="27"/>
        <v>0</v>
      </c>
      <c r="Q446" s="167">
        <f t="shared" si="28"/>
        <v>0</v>
      </c>
    </row>
    <row r="447" spans="1:17" x14ac:dyDescent="0.25">
      <c r="A447" s="167" t="b">
        <f t="shared" si="29"/>
        <v>0</v>
      </c>
      <c r="B447" s="234"/>
      <c r="C447" s="235"/>
      <c r="D447" s="235"/>
      <c r="E447" s="235"/>
      <c r="F447" s="235"/>
      <c r="G447" s="237"/>
      <c r="H447" s="241"/>
      <c r="I447" s="237"/>
      <c r="J447" s="237"/>
      <c r="K447" s="237"/>
      <c r="L447" s="167">
        <f>IF(OR(C447&gt;A_Stammdaten!$B$12,NOT(ISNUMBER(C447))),0,SUM($I447:J447)-$K447)</f>
        <v>0</v>
      </c>
      <c r="M447" s="237"/>
      <c r="N447" s="167">
        <f t="shared" si="26"/>
        <v>0</v>
      </c>
      <c r="O447" s="238"/>
      <c r="P447" s="167">
        <f t="shared" si="27"/>
        <v>0</v>
      </c>
      <c r="Q447" s="167">
        <f t="shared" si="28"/>
        <v>0</v>
      </c>
    </row>
    <row r="448" spans="1:17" x14ac:dyDescent="0.25">
      <c r="A448" s="167" t="b">
        <f t="shared" si="29"/>
        <v>0</v>
      </c>
      <c r="B448" s="234"/>
      <c r="C448" s="235"/>
      <c r="D448" s="235"/>
      <c r="E448" s="235"/>
      <c r="F448" s="235"/>
      <c r="G448" s="237"/>
      <c r="H448" s="241"/>
      <c r="I448" s="237"/>
      <c r="J448" s="237"/>
      <c r="K448" s="237"/>
      <c r="L448" s="167">
        <f>IF(OR(C448&gt;A_Stammdaten!$B$12,NOT(ISNUMBER(C448))),0,SUM($I448:J448)-$K448)</f>
        <v>0</v>
      </c>
      <c r="M448" s="237"/>
      <c r="N448" s="167">
        <f t="shared" si="26"/>
        <v>0</v>
      </c>
      <c r="O448" s="238"/>
      <c r="P448" s="167">
        <f t="shared" si="27"/>
        <v>0</v>
      </c>
      <c r="Q448" s="167">
        <f t="shared" si="28"/>
        <v>0</v>
      </c>
    </row>
    <row r="449" spans="1:17" x14ac:dyDescent="0.25">
      <c r="A449" s="167" t="b">
        <f t="shared" si="29"/>
        <v>0</v>
      </c>
      <c r="B449" s="234"/>
      <c r="C449" s="235"/>
      <c r="D449" s="235"/>
      <c r="E449" s="235"/>
      <c r="F449" s="235"/>
      <c r="G449" s="237"/>
      <c r="H449" s="241"/>
      <c r="I449" s="237"/>
      <c r="J449" s="237"/>
      <c r="K449" s="237"/>
      <c r="L449" s="167">
        <f>IF(OR(C449&gt;A_Stammdaten!$B$12,NOT(ISNUMBER(C449))),0,SUM($I449:J449)-$K449)</f>
        <v>0</v>
      </c>
      <c r="M449" s="237"/>
      <c r="N449" s="167">
        <f t="shared" si="26"/>
        <v>0</v>
      </c>
      <c r="O449" s="238"/>
      <c r="P449" s="167">
        <f t="shared" si="27"/>
        <v>0</v>
      </c>
      <c r="Q449" s="167">
        <f t="shared" si="28"/>
        <v>0</v>
      </c>
    </row>
    <row r="450" spans="1:17" x14ac:dyDescent="0.25">
      <c r="A450" s="167" t="b">
        <f t="shared" si="29"/>
        <v>0</v>
      </c>
      <c r="B450" s="234"/>
      <c r="C450" s="235"/>
      <c r="D450" s="235"/>
      <c r="E450" s="235"/>
      <c r="F450" s="235"/>
      <c r="G450" s="237"/>
      <c r="H450" s="241"/>
      <c r="I450" s="237"/>
      <c r="J450" s="237"/>
      <c r="K450" s="237"/>
      <c r="L450" s="167">
        <f>IF(OR(C450&gt;A_Stammdaten!$B$12,NOT(ISNUMBER(C450))),0,SUM($I450:J450)-$K450)</f>
        <v>0</v>
      </c>
      <c r="M450" s="237"/>
      <c r="N450" s="167">
        <f t="shared" si="26"/>
        <v>0</v>
      </c>
      <c r="O450" s="238"/>
      <c r="P450" s="167">
        <f t="shared" si="27"/>
        <v>0</v>
      </c>
      <c r="Q450" s="167">
        <f t="shared" si="28"/>
        <v>0</v>
      </c>
    </row>
    <row r="451" spans="1:17" x14ac:dyDescent="0.25">
      <c r="A451" s="167" t="b">
        <f t="shared" si="29"/>
        <v>0</v>
      </c>
      <c r="B451" s="234"/>
      <c r="C451" s="235"/>
      <c r="D451" s="235"/>
      <c r="E451" s="235"/>
      <c r="F451" s="235"/>
      <c r="G451" s="237"/>
      <c r="H451" s="241"/>
      <c r="I451" s="237"/>
      <c r="J451" s="237"/>
      <c r="K451" s="237"/>
      <c r="L451" s="167">
        <f>IF(OR(C451&gt;A_Stammdaten!$B$12,NOT(ISNUMBER(C451))),0,SUM($I451:J451)-$K451)</f>
        <v>0</v>
      </c>
      <c r="M451" s="237"/>
      <c r="N451" s="167">
        <f t="shared" si="26"/>
        <v>0</v>
      </c>
      <c r="O451" s="238"/>
      <c r="P451" s="167">
        <f t="shared" si="27"/>
        <v>0</v>
      </c>
      <c r="Q451" s="167">
        <f t="shared" si="28"/>
        <v>0</v>
      </c>
    </row>
    <row r="452" spans="1:17" x14ac:dyDescent="0.25">
      <c r="A452" s="167" t="b">
        <f t="shared" si="29"/>
        <v>0</v>
      </c>
      <c r="B452" s="234"/>
      <c r="C452" s="235"/>
      <c r="D452" s="235"/>
      <c r="E452" s="235"/>
      <c r="F452" s="235"/>
      <c r="G452" s="237"/>
      <c r="H452" s="241"/>
      <c r="I452" s="237"/>
      <c r="J452" s="237"/>
      <c r="K452" s="237"/>
      <c r="L452" s="167">
        <f>IF(OR(C452&gt;A_Stammdaten!$B$12,NOT(ISNUMBER(C452))),0,SUM($I452:J452)-$K452)</f>
        <v>0</v>
      </c>
      <c r="M452" s="237"/>
      <c r="N452" s="167">
        <f t="shared" si="26"/>
        <v>0</v>
      </c>
      <c r="O452" s="238"/>
      <c r="P452" s="167">
        <f t="shared" si="27"/>
        <v>0</v>
      </c>
      <c r="Q452" s="167">
        <f t="shared" si="28"/>
        <v>0</v>
      </c>
    </row>
    <row r="453" spans="1:17" x14ac:dyDescent="0.25">
      <c r="A453" s="167" t="b">
        <f t="shared" si="29"/>
        <v>0</v>
      </c>
      <c r="B453" s="234"/>
      <c r="C453" s="235"/>
      <c r="D453" s="235"/>
      <c r="E453" s="235"/>
      <c r="F453" s="235"/>
      <c r="G453" s="237"/>
      <c r="H453" s="241"/>
      <c r="I453" s="237"/>
      <c r="J453" s="237"/>
      <c r="K453" s="237"/>
      <c r="L453" s="167">
        <f>IF(OR(C453&gt;A_Stammdaten!$B$12,NOT(ISNUMBER(C453))),0,SUM($I453:J453)-$K453)</f>
        <v>0</v>
      </c>
      <c r="M453" s="237"/>
      <c r="N453" s="167">
        <f t="shared" si="26"/>
        <v>0</v>
      </c>
      <c r="O453" s="238"/>
      <c r="P453" s="167">
        <f t="shared" si="27"/>
        <v>0</v>
      </c>
      <c r="Q453" s="167">
        <f t="shared" si="28"/>
        <v>0</v>
      </c>
    </row>
    <row r="454" spans="1:17" x14ac:dyDescent="0.25">
      <c r="A454" s="167" t="b">
        <f t="shared" si="29"/>
        <v>0</v>
      </c>
      <c r="B454" s="234"/>
      <c r="C454" s="235"/>
      <c r="D454" s="235"/>
      <c r="E454" s="235"/>
      <c r="F454" s="235"/>
      <c r="G454" s="237"/>
      <c r="H454" s="241"/>
      <c r="I454" s="237"/>
      <c r="J454" s="237"/>
      <c r="K454" s="237"/>
      <c r="L454" s="167">
        <f>IF(OR(C454&gt;A_Stammdaten!$B$12,NOT(ISNUMBER(C454))),0,SUM($I454:J454)-$K454)</f>
        <v>0</v>
      </c>
      <c r="M454" s="237"/>
      <c r="N454" s="167">
        <f t="shared" ref="N454:N504" si="30">IF( H454="Nein",M454+L454,L454)</f>
        <v>0</v>
      </c>
      <c r="O454" s="238"/>
      <c r="P454" s="167">
        <f t="shared" ref="P454:P504" si="31">IF(OR(H454="nein",H454="ja"),IF(H454="ja",0,IF(AND(O454&lt;&gt;0,H454="nein"),L454+M454-Q454,"Restauflösungsdauer fehlt!")),0)</f>
        <v>0</v>
      </c>
      <c r="Q454" s="167">
        <f t="shared" ref="Q454:Q504" si="32">IF(O454=0,L454+M454,(L454+M454)/O454*(O454-1))</f>
        <v>0</v>
      </c>
    </row>
    <row r="455" spans="1:17" x14ac:dyDescent="0.25">
      <c r="A455" s="167" t="b">
        <f t="shared" si="29"/>
        <v>0</v>
      </c>
      <c r="B455" s="234"/>
      <c r="C455" s="235"/>
      <c r="D455" s="235"/>
      <c r="E455" s="235"/>
      <c r="F455" s="235"/>
      <c r="G455" s="237"/>
      <c r="H455" s="241"/>
      <c r="I455" s="237"/>
      <c r="J455" s="237"/>
      <c r="K455" s="237"/>
      <c r="L455" s="167">
        <f>IF(OR(C455&gt;A_Stammdaten!$B$12,NOT(ISNUMBER(C455))),0,SUM($I455:J455)-$K455)</f>
        <v>0</v>
      </c>
      <c r="M455" s="237"/>
      <c r="N455" s="167">
        <f t="shared" si="30"/>
        <v>0</v>
      </c>
      <c r="O455" s="238"/>
      <c r="P455" s="167">
        <f t="shared" si="31"/>
        <v>0</v>
      </c>
      <c r="Q455" s="167">
        <f t="shared" si="32"/>
        <v>0</v>
      </c>
    </row>
    <row r="456" spans="1:17" x14ac:dyDescent="0.25">
      <c r="A456" s="167" t="b">
        <f t="shared" si="29"/>
        <v>0</v>
      </c>
      <c r="B456" s="234"/>
      <c r="C456" s="235"/>
      <c r="D456" s="235"/>
      <c r="E456" s="235"/>
      <c r="F456" s="235"/>
      <c r="G456" s="237"/>
      <c r="H456" s="241"/>
      <c r="I456" s="237"/>
      <c r="J456" s="237"/>
      <c r="K456" s="237"/>
      <c r="L456" s="167">
        <f>IF(OR(C456&gt;A_Stammdaten!$B$12,NOT(ISNUMBER(C456))),0,SUM($I456:J456)-$K456)</f>
        <v>0</v>
      </c>
      <c r="M456" s="237"/>
      <c r="N456" s="167">
        <f t="shared" si="30"/>
        <v>0</v>
      </c>
      <c r="O456" s="238"/>
      <c r="P456" s="167">
        <f t="shared" si="31"/>
        <v>0</v>
      </c>
      <c r="Q456" s="167">
        <f t="shared" si="32"/>
        <v>0</v>
      </c>
    </row>
    <row r="457" spans="1:17" x14ac:dyDescent="0.25">
      <c r="A457" s="167" t="b">
        <f t="shared" si="29"/>
        <v>0</v>
      </c>
      <c r="B457" s="234"/>
      <c r="C457" s="235"/>
      <c r="D457" s="235"/>
      <c r="E457" s="235"/>
      <c r="F457" s="235"/>
      <c r="G457" s="237"/>
      <c r="H457" s="241"/>
      <c r="I457" s="237"/>
      <c r="J457" s="237"/>
      <c r="K457" s="237"/>
      <c r="L457" s="167">
        <f>IF(OR(C457&gt;A_Stammdaten!$B$12,NOT(ISNUMBER(C457))),0,SUM($I457:J457)-$K457)</f>
        <v>0</v>
      </c>
      <c r="M457" s="237"/>
      <c r="N457" s="167">
        <f t="shared" si="30"/>
        <v>0</v>
      </c>
      <c r="O457" s="238"/>
      <c r="P457" s="167">
        <f t="shared" si="31"/>
        <v>0</v>
      </c>
      <c r="Q457" s="167">
        <f t="shared" si="32"/>
        <v>0</v>
      </c>
    </row>
    <row r="458" spans="1:17" x14ac:dyDescent="0.25">
      <c r="A458" s="167" t="b">
        <f t="shared" ref="A458:A504" si="33">IF(AND(B458&lt;&gt;0,C458&lt;&gt;0),IF(D458&lt;&gt;0,CONCATENATE(B458,"-",C458,"-",D458),CONCATENATE(B458,"-",C458)))</f>
        <v>0</v>
      </c>
      <c r="B458" s="234"/>
      <c r="C458" s="235"/>
      <c r="D458" s="235"/>
      <c r="E458" s="235"/>
      <c r="F458" s="235"/>
      <c r="G458" s="237"/>
      <c r="H458" s="241"/>
      <c r="I458" s="237"/>
      <c r="J458" s="237"/>
      <c r="K458" s="237"/>
      <c r="L458" s="167">
        <f>IF(OR(C458&gt;A_Stammdaten!$B$12,NOT(ISNUMBER(C458))),0,SUM($I458:J458)-$K458)</f>
        <v>0</v>
      </c>
      <c r="M458" s="237"/>
      <c r="N458" s="167">
        <f t="shared" si="30"/>
        <v>0</v>
      </c>
      <c r="O458" s="238"/>
      <c r="P458" s="167">
        <f t="shared" si="31"/>
        <v>0</v>
      </c>
      <c r="Q458" s="167">
        <f t="shared" si="32"/>
        <v>0</v>
      </c>
    </row>
    <row r="459" spans="1:17" x14ac:dyDescent="0.25">
      <c r="A459" s="167" t="b">
        <f t="shared" si="33"/>
        <v>0</v>
      </c>
      <c r="B459" s="234"/>
      <c r="C459" s="235"/>
      <c r="D459" s="235"/>
      <c r="E459" s="235"/>
      <c r="F459" s="235"/>
      <c r="G459" s="237"/>
      <c r="H459" s="241"/>
      <c r="I459" s="237"/>
      <c r="J459" s="237"/>
      <c r="K459" s="237"/>
      <c r="L459" s="167">
        <f>IF(OR(C459&gt;A_Stammdaten!$B$12,NOT(ISNUMBER(C459))),0,SUM($I459:J459)-$K459)</f>
        <v>0</v>
      </c>
      <c r="M459" s="237"/>
      <c r="N459" s="167">
        <f t="shared" si="30"/>
        <v>0</v>
      </c>
      <c r="O459" s="238"/>
      <c r="P459" s="167">
        <f t="shared" si="31"/>
        <v>0</v>
      </c>
      <c r="Q459" s="167">
        <f t="shared" si="32"/>
        <v>0</v>
      </c>
    </row>
    <row r="460" spans="1:17" x14ac:dyDescent="0.25">
      <c r="A460" s="167" t="b">
        <f t="shared" si="33"/>
        <v>0</v>
      </c>
      <c r="B460" s="234"/>
      <c r="C460" s="235"/>
      <c r="D460" s="235"/>
      <c r="E460" s="235"/>
      <c r="F460" s="235"/>
      <c r="G460" s="237"/>
      <c r="H460" s="241"/>
      <c r="I460" s="237"/>
      <c r="J460" s="237"/>
      <c r="K460" s="237"/>
      <c r="L460" s="167">
        <f>IF(OR(C460&gt;A_Stammdaten!$B$12,NOT(ISNUMBER(C460))),0,SUM($I460:J460)-$K460)</f>
        <v>0</v>
      </c>
      <c r="M460" s="237"/>
      <c r="N460" s="167">
        <f t="shared" si="30"/>
        <v>0</v>
      </c>
      <c r="O460" s="238"/>
      <c r="P460" s="167">
        <f t="shared" si="31"/>
        <v>0</v>
      </c>
      <c r="Q460" s="167">
        <f t="shared" si="32"/>
        <v>0</v>
      </c>
    </row>
    <row r="461" spans="1:17" x14ac:dyDescent="0.25">
      <c r="A461" s="167" t="b">
        <f t="shared" si="33"/>
        <v>0</v>
      </c>
      <c r="B461" s="234"/>
      <c r="C461" s="235"/>
      <c r="D461" s="235"/>
      <c r="E461" s="235"/>
      <c r="F461" s="235"/>
      <c r="G461" s="237"/>
      <c r="H461" s="241"/>
      <c r="I461" s="237"/>
      <c r="J461" s="237"/>
      <c r="K461" s="237"/>
      <c r="L461" s="167">
        <f>IF(OR(C461&gt;A_Stammdaten!$B$12,NOT(ISNUMBER(C461))),0,SUM($I461:J461)-$K461)</f>
        <v>0</v>
      </c>
      <c r="M461" s="237"/>
      <c r="N461" s="167">
        <f t="shared" si="30"/>
        <v>0</v>
      </c>
      <c r="O461" s="238"/>
      <c r="P461" s="167">
        <f t="shared" si="31"/>
        <v>0</v>
      </c>
      <c r="Q461" s="167">
        <f t="shared" si="32"/>
        <v>0</v>
      </c>
    </row>
    <row r="462" spans="1:17" x14ac:dyDescent="0.25">
      <c r="A462" s="167" t="b">
        <f t="shared" si="33"/>
        <v>0</v>
      </c>
      <c r="B462" s="234"/>
      <c r="C462" s="235"/>
      <c r="D462" s="235"/>
      <c r="E462" s="235"/>
      <c r="F462" s="235"/>
      <c r="G462" s="237"/>
      <c r="H462" s="241"/>
      <c r="I462" s="237"/>
      <c r="J462" s="237"/>
      <c r="K462" s="237"/>
      <c r="L462" s="167">
        <f>IF(OR(C462&gt;A_Stammdaten!$B$12,NOT(ISNUMBER(C462))),0,SUM($I462:J462)-$K462)</f>
        <v>0</v>
      </c>
      <c r="M462" s="237"/>
      <c r="N462" s="167">
        <f t="shared" si="30"/>
        <v>0</v>
      </c>
      <c r="O462" s="238"/>
      <c r="P462" s="167">
        <f t="shared" si="31"/>
        <v>0</v>
      </c>
      <c r="Q462" s="167">
        <f t="shared" si="32"/>
        <v>0</v>
      </c>
    </row>
    <row r="463" spans="1:17" x14ac:dyDescent="0.25">
      <c r="A463" s="167" t="b">
        <f t="shared" si="33"/>
        <v>0</v>
      </c>
      <c r="B463" s="234"/>
      <c r="C463" s="235"/>
      <c r="D463" s="235"/>
      <c r="E463" s="235"/>
      <c r="F463" s="235"/>
      <c r="G463" s="237"/>
      <c r="H463" s="241"/>
      <c r="I463" s="237"/>
      <c r="J463" s="237"/>
      <c r="K463" s="237"/>
      <c r="L463" s="167">
        <f>IF(OR(C463&gt;A_Stammdaten!$B$12,NOT(ISNUMBER(C463))),0,SUM($I463:J463)-$K463)</f>
        <v>0</v>
      </c>
      <c r="M463" s="237"/>
      <c r="N463" s="167">
        <f t="shared" si="30"/>
        <v>0</v>
      </c>
      <c r="O463" s="238"/>
      <c r="P463" s="167">
        <f t="shared" si="31"/>
        <v>0</v>
      </c>
      <c r="Q463" s="167">
        <f t="shared" si="32"/>
        <v>0</v>
      </c>
    </row>
    <row r="464" spans="1:17" x14ac:dyDescent="0.25">
      <c r="A464" s="167" t="b">
        <f t="shared" si="33"/>
        <v>0</v>
      </c>
      <c r="B464" s="234"/>
      <c r="C464" s="235"/>
      <c r="D464" s="235"/>
      <c r="E464" s="235"/>
      <c r="F464" s="235"/>
      <c r="G464" s="237"/>
      <c r="H464" s="241"/>
      <c r="I464" s="237"/>
      <c r="J464" s="237"/>
      <c r="K464" s="237"/>
      <c r="L464" s="167">
        <f>IF(OR(C464&gt;A_Stammdaten!$B$12,NOT(ISNUMBER(C464))),0,SUM($I464:J464)-$K464)</f>
        <v>0</v>
      </c>
      <c r="M464" s="237"/>
      <c r="N464" s="167">
        <f t="shared" si="30"/>
        <v>0</v>
      </c>
      <c r="O464" s="238"/>
      <c r="P464" s="167">
        <f t="shared" si="31"/>
        <v>0</v>
      </c>
      <c r="Q464" s="167">
        <f t="shared" si="32"/>
        <v>0</v>
      </c>
    </row>
    <row r="465" spans="1:17" x14ac:dyDescent="0.25">
      <c r="A465" s="167" t="b">
        <f t="shared" si="33"/>
        <v>0</v>
      </c>
      <c r="B465" s="234"/>
      <c r="C465" s="235"/>
      <c r="D465" s="235"/>
      <c r="E465" s="235"/>
      <c r="F465" s="235"/>
      <c r="G465" s="237"/>
      <c r="H465" s="241"/>
      <c r="I465" s="237"/>
      <c r="J465" s="237"/>
      <c r="K465" s="237"/>
      <c r="L465" s="167">
        <f>IF(OR(C465&gt;A_Stammdaten!$B$12,NOT(ISNUMBER(C465))),0,SUM($I465:J465)-$K465)</f>
        <v>0</v>
      </c>
      <c r="M465" s="237"/>
      <c r="N465" s="167">
        <f t="shared" si="30"/>
        <v>0</v>
      </c>
      <c r="O465" s="238"/>
      <c r="P465" s="167">
        <f t="shared" si="31"/>
        <v>0</v>
      </c>
      <c r="Q465" s="167">
        <f t="shared" si="32"/>
        <v>0</v>
      </c>
    </row>
    <row r="466" spans="1:17" x14ac:dyDescent="0.25">
      <c r="A466" s="167" t="b">
        <f t="shared" si="33"/>
        <v>0</v>
      </c>
      <c r="B466" s="234"/>
      <c r="C466" s="235"/>
      <c r="D466" s="235"/>
      <c r="E466" s="235"/>
      <c r="F466" s="235"/>
      <c r="G466" s="237"/>
      <c r="H466" s="241"/>
      <c r="I466" s="237"/>
      <c r="J466" s="237"/>
      <c r="K466" s="237"/>
      <c r="L466" s="167">
        <f>IF(OR(C466&gt;A_Stammdaten!$B$12,NOT(ISNUMBER(C466))),0,SUM($I466:J466)-$K466)</f>
        <v>0</v>
      </c>
      <c r="M466" s="237"/>
      <c r="N466" s="167">
        <f t="shared" si="30"/>
        <v>0</v>
      </c>
      <c r="O466" s="238"/>
      <c r="P466" s="167">
        <f t="shared" si="31"/>
        <v>0</v>
      </c>
      <c r="Q466" s="167">
        <f t="shared" si="32"/>
        <v>0</v>
      </c>
    </row>
    <row r="467" spans="1:17" x14ac:dyDescent="0.25">
      <c r="A467" s="167" t="b">
        <f t="shared" si="33"/>
        <v>0</v>
      </c>
      <c r="B467" s="234"/>
      <c r="C467" s="235"/>
      <c r="D467" s="235"/>
      <c r="E467" s="235"/>
      <c r="F467" s="235"/>
      <c r="G467" s="237"/>
      <c r="H467" s="241"/>
      <c r="I467" s="237"/>
      <c r="J467" s="237"/>
      <c r="K467" s="237"/>
      <c r="L467" s="167">
        <f>IF(OR(C467&gt;A_Stammdaten!$B$12,NOT(ISNUMBER(C467))),0,SUM($I467:J467)-$K467)</f>
        <v>0</v>
      </c>
      <c r="M467" s="237"/>
      <c r="N467" s="167">
        <f t="shared" si="30"/>
        <v>0</v>
      </c>
      <c r="O467" s="238"/>
      <c r="P467" s="167">
        <f t="shared" si="31"/>
        <v>0</v>
      </c>
      <c r="Q467" s="167">
        <f t="shared" si="32"/>
        <v>0</v>
      </c>
    </row>
    <row r="468" spans="1:17" x14ac:dyDescent="0.25">
      <c r="A468" s="167" t="b">
        <f t="shared" si="33"/>
        <v>0</v>
      </c>
      <c r="B468" s="234"/>
      <c r="C468" s="235"/>
      <c r="D468" s="235"/>
      <c r="E468" s="235"/>
      <c r="F468" s="235"/>
      <c r="G468" s="237"/>
      <c r="H468" s="241"/>
      <c r="I468" s="237"/>
      <c r="J468" s="237"/>
      <c r="K468" s="237"/>
      <c r="L468" s="167">
        <f>IF(OR(C468&gt;A_Stammdaten!$B$12,NOT(ISNUMBER(C468))),0,SUM($I468:J468)-$K468)</f>
        <v>0</v>
      </c>
      <c r="M468" s="237"/>
      <c r="N468" s="167">
        <f t="shared" si="30"/>
        <v>0</v>
      </c>
      <c r="O468" s="238"/>
      <c r="P468" s="167">
        <f t="shared" si="31"/>
        <v>0</v>
      </c>
      <c r="Q468" s="167">
        <f t="shared" si="32"/>
        <v>0</v>
      </c>
    </row>
    <row r="469" spans="1:17" x14ac:dyDescent="0.25">
      <c r="A469" s="167" t="b">
        <f t="shared" si="33"/>
        <v>0</v>
      </c>
      <c r="B469" s="234"/>
      <c r="C469" s="235"/>
      <c r="D469" s="235"/>
      <c r="E469" s="235"/>
      <c r="F469" s="235"/>
      <c r="G469" s="237"/>
      <c r="H469" s="241"/>
      <c r="I469" s="237"/>
      <c r="J469" s="237"/>
      <c r="K469" s="237"/>
      <c r="L469" s="167">
        <f>IF(OR(C469&gt;A_Stammdaten!$B$12,NOT(ISNUMBER(C469))),0,SUM($I469:J469)-$K469)</f>
        <v>0</v>
      </c>
      <c r="M469" s="237"/>
      <c r="N469" s="167">
        <f t="shared" si="30"/>
        <v>0</v>
      </c>
      <c r="O469" s="238"/>
      <c r="P469" s="167">
        <f t="shared" si="31"/>
        <v>0</v>
      </c>
      <c r="Q469" s="167">
        <f t="shared" si="32"/>
        <v>0</v>
      </c>
    </row>
    <row r="470" spans="1:17" x14ac:dyDescent="0.25">
      <c r="A470" s="167" t="b">
        <f t="shared" si="33"/>
        <v>0</v>
      </c>
      <c r="B470" s="234"/>
      <c r="C470" s="235"/>
      <c r="D470" s="235"/>
      <c r="E470" s="235"/>
      <c r="F470" s="235"/>
      <c r="G470" s="237"/>
      <c r="H470" s="241"/>
      <c r="I470" s="237"/>
      <c r="J470" s="237"/>
      <c r="K470" s="237"/>
      <c r="L470" s="167">
        <f>IF(OR(C470&gt;A_Stammdaten!$B$12,NOT(ISNUMBER(C470))),0,SUM($I470:J470)-$K470)</f>
        <v>0</v>
      </c>
      <c r="M470" s="237"/>
      <c r="N470" s="167">
        <f t="shared" si="30"/>
        <v>0</v>
      </c>
      <c r="O470" s="238"/>
      <c r="P470" s="167">
        <f t="shared" si="31"/>
        <v>0</v>
      </c>
      <c r="Q470" s="167">
        <f t="shared" si="32"/>
        <v>0</v>
      </c>
    </row>
    <row r="471" spans="1:17" x14ac:dyDescent="0.25">
      <c r="A471" s="167" t="b">
        <f t="shared" si="33"/>
        <v>0</v>
      </c>
      <c r="B471" s="234"/>
      <c r="C471" s="235"/>
      <c r="D471" s="235"/>
      <c r="E471" s="235"/>
      <c r="F471" s="235"/>
      <c r="G471" s="237"/>
      <c r="H471" s="241"/>
      <c r="I471" s="237"/>
      <c r="J471" s="237"/>
      <c r="K471" s="237"/>
      <c r="L471" s="167">
        <f>IF(OR(C471&gt;A_Stammdaten!$B$12,NOT(ISNUMBER(C471))),0,SUM($I471:J471)-$K471)</f>
        <v>0</v>
      </c>
      <c r="M471" s="237"/>
      <c r="N471" s="167">
        <f t="shared" si="30"/>
        <v>0</v>
      </c>
      <c r="O471" s="238"/>
      <c r="P471" s="167">
        <f t="shared" si="31"/>
        <v>0</v>
      </c>
      <c r="Q471" s="167">
        <f t="shared" si="32"/>
        <v>0</v>
      </c>
    </row>
    <row r="472" spans="1:17" x14ac:dyDescent="0.25">
      <c r="A472" s="167" t="b">
        <f t="shared" si="33"/>
        <v>0</v>
      </c>
      <c r="B472" s="234"/>
      <c r="C472" s="235"/>
      <c r="D472" s="235"/>
      <c r="E472" s="235"/>
      <c r="F472" s="235"/>
      <c r="G472" s="237"/>
      <c r="H472" s="241"/>
      <c r="I472" s="237"/>
      <c r="J472" s="237"/>
      <c r="K472" s="237"/>
      <c r="L472" s="167">
        <f>IF(OR(C472&gt;A_Stammdaten!$B$12,NOT(ISNUMBER(C472))),0,SUM($I472:J472)-$K472)</f>
        <v>0</v>
      </c>
      <c r="M472" s="237"/>
      <c r="N472" s="167">
        <f t="shared" si="30"/>
        <v>0</v>
      </c>
      <c r="O472" s="238"/>
      <c r="P472" s="167">
        <f t="shared" si="31"/>
        <v>0</v>
      </c>
      <c r="Q472" s="167">
        <f t="shared" si="32"/>
        <v>0</v>
      </c>
    </row>
    <row r="473" spans="1:17" x14ac:dyDescent="0.25">
      <c r="A473" s="167" t="b">
        <f t="shared" si="33"/>
        <v>0</v>
      </c>
      <c r="B473" s="234"/>
      <c r="C473" s="235"/>
      <c r="D473" s="235"/>
      <c r="E473" s="235"/>
      <c r="F473" s="235"/>
      <c r="G473" s="237"/>
      <c r="H473" s="241"/>
      <c r="I473" s="237"/>
      <c r="J473" s="237"/>
      <c r="K473" s="237"/>
      <c r="L473" s="167">
        <f>IF(OR(C473&gt;A_Stammdaten!$B$12,NOT(ISNUMBER(C473))),0,SUM($I473:J473)-$K473)</f>
        <v>0</v>
      </c>
      <c r="M473" s="237"/>
      <c r="N473" s="167">
        <f t="shared" si="30"/>
        <v>0</v>
      </c>
      <c r="O473" s="238"/>
      <c r="P473" s="167">
        <f t="shared" si="31"/>
        <v>0</v>
      </c>
      <c r="Q473" s="167">
        <f t="shared" si="32"/>
        <v>0</v>
      </c>
    </row>
    <row r="474" spans="1:17" x14ac:dyDescent="0.25">
      <c r="A474" s="167" t="b">
        <f t="shared" si="33"/>
        <v>0</v>
      </c>
      <c r="B474" s="234"/>
      <c r="C474" s="235"/>
      <c r="D474" s="235"/>
      <c r="E474" s="235"/>
      <c r="F474" s="235"/>
      <c r="G474" s="237"/>
      <c r="H474" s="241"/>
      <c r="I474" s="237"/>
      <c r="J474" s="237"/>
      <c r="K474" s="237"/>
      <c r="L474" s="167">
        <f>IF(OR(C474&gt;A_Stammdaten!$B$12,NOT(ISNUMBER(C474))),0,SUM($I474:J474)-$K474)</f>
        <v>0</v>
      </c>
      <c r="M474" s="237"/>
      <c r="N474" s="167">
        <f t="shared" si="30"/>
        <v>0</v>
      </c>
      <c r="O474" s="238"/>
      <c r="P474" s="167">
        <f t="shared" si="31"/>
        <v>0</v>
      </c>
      <c r="Q474" s="167">
        <f t="shared" si="32"/>
        <v>0</v>
      </c>
    </row>
    <row r="475" spans="1:17" x14ac:dyDescent="0.25">
      <c r="A475" s="167" t="b">
        <f t="shared" si="33"/>
        <v>0</v>
      </c>
      <c r="B475" s="234"/>
      <c r="C475" s="235"/>
      <c r="D475" s="235"/>
      <c r="E475" s="235"/>
      <c r="F475" s="235"/>
      <c r="G475" s="237"/>
      <c r="H475" s="241"/>
      <c r="I475" s="237"/>
      <c r="J475" s="237"/>
      <c r="K475" s="237"/>
      <c r="L475" s="167">
        <f>IF(OR(C475&gt;A_Stammdaten!$B$12,NOT(ISNUMBER(C475))),0,SUM($I475:J475)-$K475)</f>
        <v>0</v>
      </c>
      <c r="M475" s="237"/>
      <c r="N475" s="167">
        <f t="shared" si="30"/>
        <v>0</v>
      </c>
      <c r="O475" s="238"/>
      <c r="P475" s="167">
        <f t="shared" si="31"/>
        <v>0</v>
      </c>
      <c r="Q475" s="167">
        <f t="shared" si="32"/>
        <v>0</v>
      </c>
    </row>
    <row r="476" spans="1:17" x14ac:dyDescent="0.25">
      <c r="A476" s="167" t="b">
        <f t="shared" si="33"/>
        <v>0</v>
      </c>
      <c r="B476" s="234"/>
      <c r="C476" s="235"/>
      <c r="D476" s="235"/>
      <c r="E476" s="235"/>
      <c r="F476" s="235"/>
      <c r="G476" s="237"/>
      <c r="H476" s="241"/>
      <c r="I476" s="237"/>
      <c r="J476" s="237"/>
      <c r="K476" s="237"/>
      <c r="L476" s="167">
        <f>IF(OR(C476&gt;A_Stammdaten!$B$12,NOT(ISNUMBER(C476))),0,SUM($I476:J476)-$K476)</f>
        <v>0</v>
      </c>
      <c r="M476" s="237"/>
      <c r="N476" s="167">
        <f t="shared" si="30"/>
        <v>0</v>
      </c>
      <c r="O476" s="238"/>
      <c r="P476" s="167">
        <f t="shared" si="31"/>
        <v>0</v>
      </c>
      <c r="Q476" s="167">
        <f t="shared" si="32"/>
        <v>0</v>
      </c>
    </row>
    <row r="477" spans="1:17" x14ac:dyDescent="0.25">
      <c r="A477" s="167" t="b">
        <f t="shared" si="33"/>
        <v>0</v>
      </c>
      <c r="B477" s="234"/>
      <c r="C477" s="235"/>
      <c r="D477" s="235"/>
      <c r="E477" s="235"/>
      <c r="F477" s="235"/>
      <c r="G477" s="237"/>
      <c r="H477" s="241"/>
      <c r="I477" s="237"/>
      <c r="J477" s="237"/>
      <c r="K477" s="237"/>
      <c r="L477" s="167">
        <f>IF(OR(C477&gt;A_Stammdaten!$B$12,NOT(ISNUMBER(C477))),0,SUM($I477:J477)-$K477)</f>
        <v>0</v>
      </c>
      <c r="M477" s="237"/>
      <c r="N477" s="167">
        <f t="shared" si="30"/>
        <v>0</v>
      </c>
      <c r="O477" s="238"/>
      <c r="P477" s="167">
        <f t="shared" si="31"/>
        <v>0</v>
      </c>
      <c r="Q477" s="167">
        <f t="shared" si="32"/>
        <v>0</v>
      </c>
    </row>
    <row r="478" spans="1:17" x14ac:dyDescent="0.25">
      <c r="A478" s="167" t="b">
        <f t="shared" si="33"/>
        <v>0</v>
      </c>
      <c r="B478" s="234"/>
      <c r="C478" s="235"/>
      <c r="D478" s="235"/>
      <c r="E478" s="235"/>
      <c r="F478" s="235"/>
      <c r="G478" s="237"/>
      <c r="H478" s="241"/>
      <c r="I478" s="237"/>
      <c r="J478" s="237"/>
      <c r="K478" s="237"/>
      <c r="L478" s="167">
        <f>IF(OR(C478&gt;A_Stammdaten!$B$12,NOT(ISNUMBER(C478))),0,SUM($I478:J478)-$K478)</f>
        <v>0</v>
      </c>
      <c r="M478" s="237"/>
      <c r="N478" s="167">
        <f t="shared" si="30"/>
        <v>0</v>
      </c>
      <c r="O478" s="238"/>
      <c r="P478" s="167">
        <f t="shared" si="31"/>
        <v>0</v>
      </c>
      <c r="Q478" s="167">
        <f t="shared" si="32"/>
        <v>0</v>
      </c>
    </row>
    <row r="479" spans="1:17" x14ac:dyDescent="0.25">
      <c r="A479" s="167" t="b">
        <f t="shared" si="33"/>
        <v>0</v>
      </c>
      <c r="B479" s="234"/>
      <c r="C479" s="235"/>
      <c r="D479" s="235"/>
      <c r="E479" s="235"/>
      <c r="F479" s="235"/>
      <c r="G479" s="237"/>
      <c r="H479" s="241"/>
      <c r="I479" s="237"/>
      <c r="J479" s="237"/>
      <c r="K479" s="237"/>
      <c r="L479" s="167">
        <f>IF(OR(C479&gt;A_Stammdaten!$B$12,NOT(ISNUMBER(C479))),0,SUM($I479:J479)-$K479)</f>
        <v>0</v>
      </c>
      <c r="M479" s="237"/>
      <c r="N479" s="167">
        <f t="shared" si="30"/>
        <v>0</v>
      </c>
      <c r="O479" s="238"/>
      <c r="P479" s="167">
        <f t="shared" si="31"/>
        <v>0</v>
      </c>
      <c r="Q479" s="167">
        <f t="shared" si="32"/>
        <v>0</v>
      </c>
    </row>
    <row r="480" spans="1:17" x14ac:dyDescent="0.25">
      <c r="A480" s="167" t="b">
        <f t="shared" si="33"/>
        <v>0</v>
      </c>
      <c r="B480" s="234"/>
      <c r="C480" s="235"/>
      <c r="D480" s="235"/>
      <c r="E480" s="235"/>
      <c r="F480" s="235"/>
      <c r="G480" s="237"/>
      <c r="H480" s="241"/>
      <c r="I480" s="237"/>
      <c r="J480" s="237"/>
      <c r="K480" s="237"/>
      <c r="L480" s="167">
        <f>IF(OR(C480&gt;A_Stammdaten!$B$12,NOT(ISNUMBER(C480))),0,SUM($I480:J480)-$K480)</f>
        <v>0</v>
      </c>
      <c r="M480" s="237"/>
      <c r="N480" s="167">
        <f t="shared" si="30"/>
        <v>0</v>
      </c>
      <c r="O480" s="238"/>
      <c r="P480" s="167">
        <f t="shared" si="31"/>
        <v>0</v>
      </c>
      <c r="Q480" s="167">
        <f t="shared" si="32"/>
        <v>0</v>
      </c>
    </row>
    <row r="481" spans="1:17" x14ac:dyDescent="0.25">
      <c r="A481" s="167" t="b">
        <f t="shared" si="33"/>
        <v>0</v>
      </c>
      <c r="B481" s="234"/>
      <c r="C481" s="235"/>
      <c r="D481" s="235"/>
      <c r="E481" s="235"/>
      <c r="F481" s="235"/>
      <c r="G481" s="237"/>
      <c r="H481" s="241"/>
      <c r="I481" s="237"/>
      <c r="J481" s="237"/>
      <c r="K481" s="237"/>
      <c r="L481" s="167">
        <f>IF(OR(C481&gt;A_Stammdaten!$B$12,NOT(ISNUMBER(C481))),0,SUM($I481:J481)-$K481)</f>
        <v>0</v>
      </c>
      <c r="M481" s="237"/>
      <c r="N481" s="167">
        <f t="shared" si="30"/>
        <v>0</v>
      </c>
      <c r="O481" s="238"/>
      <c r="P481" s="167">
        <f t="shared" si="31"/>
        <v>0</v>
      </c>
      <c r="Q481" s="167">
        <f t="shared" si="32"/>
        <v>0</v>
      </c>
    </row>
    <row r="482" spans="1:17" x14ac:dyDescent="0.25">
      <c r="A482" s="167" t="b">
        <f t="shared" si="33"/>
        <v>0</v>
      </c>
      <c r="B482" s="234"/>
      <c r="C482" s="235"/>
      <c r="D482" s="235"/>
      <c r="E482" s="235"/>
      <c r="F482" s="235"/>
      <c r="G482" s="237"/>
      <c r="H482" s="241"/>
      <c r="I482" s="237"/>
      <c r="J482" s="237"/>
      <c r="K482" s="237"/>
      <c r="L482" s="167">
        <f>IF(OR(C482&gt;A_Stammdaten!$B$12,NOT(ISNUMBER(C482))),0,SUM($I482:J482)-$K482)</f>
        <v>0</v>
      </c>
      <c r="M482" s="237"/>
      <c r="N482" s="167">
        <f t="shared" si="30"/>
        <v>0</v>
      </c>
      <c r="O482" s="238"/>
      <c r="P482" s="167">
        <f t="shared" si="31"/>
        <v>0</v>
      </c>
      <c r="Q482" s="167">
        <f t="shared" si="32"/>
        <v>0</v>
      </c>
    </row>
    <row r="483" spans="1:17" x14ac:dyDescent="0.25">
      <c r="A483" s="167" t="b">
        <f t="shared" si="33"/>
        <v>0</v>
      </c>
      <c r="B483" s="234"/>
      <c r="C483" s="235"/>
      <c r="D483" s="235"/>
      <c r="E483" s="235"/>
      <c r="F483" s="235"/>
      <c r="G483" s="237"/>
      <c r="H483" s="241"/>
      <c r="I483" s="237"/>
      <c r="J483" s="237"/>
      <c r="K483" s="237"/>
      <c r="L483" s="167">
        <f>IF(OR(C483&gt;A_Stammdaten!$B$12,NOT(ISNUMBER(C483))),0,SUM($I483:J483)-$K483)</f>
        <v>0</v>
      </c>
      <c r="M483" s="237"/>
      <c r="N483" s="167">
        <f t="shared" si="30"/>
        <v>0</v>
      </c>
      <c r="O483" s="238"/>
      <c r="P483" s="167">
        <f t="shared" si="31"/>
        <v>0</v>
      </c>
      <c r="Q483" s="167">
        <f t="shared" si="32"/>
        <v>0</v>
      </c>
    </row>
    <row r="484" spans="1:17" x14ac:dyDescent="0.25">
      <c r="A484" s="167" t="b">
        <f t="shared" si="33"/>
        <v>0</v>
      </c>
      <c r="B484" s="234"/>
      <c r="C484" s="235"/>
      <c r="D484" s="235"/>
      <c r="E484" s="235"/>
      <c r="F484" s="235"/>
      <c r="G484" s="237"/>
      <c r="H484" s="241"/>
      <c r="I484" s="237"/>
      <c r="J484" s="237"/>
      <c r="K484" s="237"/>
      <c r="L484" s="167">
        <f>IF(OR(C484&gt;A_Stammdaten!$B$12,NOT(ISNUMBER(C484))),0,SUM($I484:J484)-$K484)</f>
        <v>0</v>
      </c>
      <c r="M484" s="237"/>
      <c r="N484" s="167">
        <f t="shared" si="30"/>
        <v>0</v>
      </c>
      <c r="O484" s="238"/>
      <c r="P484" s="167">
        <f t="shared" si="31"/>
        <v>0</v>
      </c>
      <c r="Q484" s="167">
        <f t="shared" si="32"/>
        <v>0</v>
      </c>
    </row>
    <row r="485" spans="1:17" x14ac:dyDescent="0.25">
      <c r="A485" s="167" t="b">
        <f t="shared" si="33"/>
        <v>0</v>
      </c>
      <c r="B485" s="234"/>
      <c r="C485" s="235"/>
      <c r="D485" s="235"/>
      <c r="E485" s="235"/>
      <c r="F485" s="235"/>
      <c r="G485" s="237"/>
      <c r="H485" s="241"/>
      <c r="I485" s="237"/>
      <c r="J485" s="237"/>
      <c r="K485" s="237"/>
      <c r="L485" s="167">
        <f>IF(OR(C485&gt;A_Stammdaten!$B$12,NOT(ISNUMBER(C485))),0,SUM($I485:J485)-$K485)</f>
        <v>0</v>
      </c>
      <c r="M485" s="237"/>
      <c r="N485" s="167">
        <f t="shared" si="30"/>
        <v>0</v>
      </c>
      <c r="O485" s="238"/>
      <c r="P485" s="167">
        <f t="shared" si="31"/>
        <v>0</v>
      </c>
      <c r="Q485" s="167">
        <f t="shared" si="32"/>
        <v>0</v>
      </c>
    </row>
    <row r="486" spans="1:17" x14ac:dyDescent="0.25">
      <c r="A486" s="167" t="b">
        <f t="shared" si="33"/>
        <v>0</v>
      </c>
      <c r="B486" s="234"/>
      <c r="C486" s="235"/>
      <c r="D486" s="235"/>
      <c r="E486" s="235"/>
      <c r="F486" s="235"/>
      <c r="G486" s="237"/>
      <c r="H486" s="241"/>
      <c r="I486" s="237"/>
      <c r="J486" s="237"/>
      <c r="K486" s="237"/>
      <c r="L486" s="167">
        <f>IF(OR(C486&gt;A_Stammdaten!$B$12,NOT(ISNUMBER(C486))),0,SUM($I486:J486)-$K486)</f>
        <v>0</v>
      </c>
      <c r="M486" s="237"/>
      <c r="N486" s="167">
        <f t="shared" si="30"/>
        <v>0</v>
      </c>
      <c r="O486" s="238"/>
      <c r="P486" s="167">
        <f t="shared" si="31"/>
        <v>0</v>
      </c>
      <c r="Q486" s="167">
        <f t="shared" si="32"/>
        <v>0</v>
      </c>
    </row>
    <row r="487" spans="1:17" x14ac:dyDescent="0.25">
      <c r="A487" s="167" t="b">
        <f t="shared" si="33"/>
        <v>0</v>
      </c>
      <c r="B487" s="234"/>
      <c r="C487" s="235"/>
      <c r="D487" s="235"/>
      <c r="E487" s="235"/>
      <c r="F487" s="235"/>
      <c r="G487" s="237"/>
      <c r="H487" s="241"/>
      <c r="I487" s="237"/>
      <c r="J487" s="237"/>
      <c r="K487" s="237"/>
      <c r="L487" s="167">
        <f>IF(OR(C487&gt;A_Stammdaten!$B$12,NOT(ISNUMBER(C487))),0,SUM($I487:J487)-$K487)</f>
        <v>0</v>
      </c>
      <c r="M487" s="237"/>
      <c r="N487" s="167">
        <f t="shared" si="30"/>
        <v>0</v>
      </c>
      <c r="O487" s="238"/>
      <c r="P487" s="167">
        <f t="shared" si="31"/>
        <v>0</v>
      </c>
      <c r="Q487" s="167">
        <f t="shared" si="32"/>
        <v>0</v>
      </c>
    </row>
    <row r="488" spans="1:17" x14ac:dyDescent="0.25">
      <c r="A488" s="167" t="b">
        <f t="shared" si="33"/>
        <v>0</v>
      </c>
      <c r="B488" s="234"/>
      <c r="C488" s="235"/>
      <c r="D488" s="235"/>
      <c r="E488" s="235"/>
      <c r="F488" s="235"/>
      <c r="G488" s="237"/>
      <c r="H488" s="241"/>
      <c r="I488" s="237"/>
      <c r="J488" s="237"/>
      <c r="K488" s="237"/>
      <c r="L488" s="167">
        <f>IF(OR(C488&gt;A_Stammdaten!$B$12,NOT(ISNUMBER(C488))),0,SUM($I488:J488)-$K488)</f>
        <v>0</v>
      </c>
      <c r="M488" s="237"/>
      <c r="N488" s="167">
        <f t="shared" si="30"/>
        <v>0</v>
      </c>
      <c r="O488" s="238"/>
      <c r="P488" s="167">
        <f t="shared" si="31"/>
        <v>0</v>
      </c>
      <c r="Q488" s="167">
        <f t="shared" si="32"/>
        <v>0</v>
      </c>
    </row>
    <row r="489" spans="1:17" x14ac:dyDescent="0.25">
      <c r="A489" s="167" t="b">
        <f t="shared" si="33"/>
        <v>0</v>
      </c>
      <c r="B489" s="234"/>
      <c r="C489" s="235"/>
      <c r="D489" s="235"/>
      <c r="E489" s="235"/>
      <c r="F489" s="235"/>
      <c r="G489" s="237"/>
      <c r="H489" s="241"/>
      <c r="I489" s="237"/>
      <c r="J489" s="237"/>
      <c r="K489" s="237"/>
      <c r="L489" s="167">
        <f>IF(OR(C489&gt;A_Stammdaten!$B$12,NOT(ISNUMBER(C489))),0,SUM($I489:J489)-$K489)</f>
        <v>0</v>
      </c>
      <c r="M489" s="237"/>
      <c r="N489" s="167">
        <f t="shared" si="30"/>
        <v>0</v>
      </c>
      <c r="O489" s="238"/>
      <c r="P489" s="167">
        <f t="shared" si="31"/>
        <v>0</v>
      </c>
      <c r="Q489" s="167">
        <f t="shared" si="32"/>
        <v>0</v>
      </c>
    </row>
    <row r="490" spans="1:17" x14ac:dyDescent="0.25">
      <c r="A490" s="167" t="b">
        <f t="shared" si="33"/>
        <v>0</v>
      </c>
      <c r="B490" s="234"/>
      <c r="C490" s="235"/>
      <c r="D490" s="235"/>
      <c r="E490" s="235"/>
      <c r="F490" s="235"/>
      <c r="G490" s="237"/>
      <c r="H490" s="241"/>
      <c r="I490" s="237"/>
      <c r="J490" s="237"/>
      <c r="K490" s="237"/>
      <c r="L490" s="167">
        <f>IF(OR(C490&gt;A_Stammdaten!$B$12,NOT(ISNUMBER(C490))),0,SUM($I490:J490)-$K490)</f>
        <v>0</v>
      </c>
      <c r="M490" s="237"/>
      <c r="N490" s="167">
        <f t="shared" si="30"/>
        <v>0</v>
      </c>
      <c r="O490" s="238"/>
      <c r="P490" s="167">
        <f t="shared" si="31"/>
        <v>0</v>
      </c>
      <c r="Q490" s="167">
        <f t="shared" si="32"/>
        <v>0</v>
      </c>
    </row>
    <row r="491" spans="1:17" x14ac:dyDescent="0.25">
      <c r="A491" s="167" t="b">
        <f t="shared" si="33"/>
        <v>0</v>
      </c>
      <c r="B491" s="234"/>
      <c r="C491" s="235"/>
      <c r="D491" s="235"/>
      <c r="E491" s="235"/>
      <c r="F491" s="235"/>
      <c r="G491" s="237"/>
      <c r="H491" s="241"/>
      <c r="I491" s="237"/>
      <c r="J491" s="237"/>
      <c r="K491" s="237"/>
      <c r="L491" s="167">
        <f>IF(OR(C491&gt;A_Stammdaten!$B$12,NOT(ISNUMBER(C491))),0,SUM($I491:J491)-$K491)</f>
        <v>0</v>
      </c>
      <c r="M491" s="237"/>
      <c r="N491" s="167">
        <f t="shared" si="30"/>
        <v>0</v>
      </c>
      <c r="O491" s="238"/>
      <c r="P491" s="167">
        <f t="shared" si="31"/>
        <v>0</v>
      </c>
      <c r="Q491" s="167">
        <f t="shared" si="32"/>
        <v>0</v>
      </c>
    </row>
    <row r="492" spans="1:17" x14ac:dyDescent="0.25">
      <c r="A492" s="167" t="b">
        <f t="shared" si="33"/>
        <v>0</v>
      </c>
      <c r="B492" s="234"/>
      <c r="C492" s="235"/>
      <c r="D492" s="235"/>
      <c r="E492" s="235"/>
      <c r="F492" s="235"/>
      <c r="G492" s="237"/>
      <c r="H492" s="241"/>
      <c r="I492" s="237"/>
      <c r="J492" s="237"/>
      <c r="K492" s="237"/>
      <c r="L492" s="167">
        <f>IF(OR(C492&gt;A_Stammdaten!$B$12,NOT(ISNUMBER(C492))),0,SUM($I492:J492)-$K492)</f>
        <v>0</v>
      </c>
      <c r="M492" s="237"/>
      <c r="N492" s="167">
        <f t="shared" si="30"/>
        <v>0</v>
      </c>
      <c r="O492" s="238"/>
      <c r="P492" s="167">
        <f t="shared" si="31"/>
        <v>0</v>
      </c>
      <c r="Q492" s="167">
        <f t="shared" si="32"/>
        <v>0</v>
      </c>
    </row>
    <row r="493" spans="1:17" x14ac:dyDescent="0.25">
      <c r="A493" s="167" t="b">
        <f t="shared" si="33"/>
        <v>0</v>
      </c>
      <c r="B493" s="234"/>
      <c r="C493" s="235"/>
      <c r="D493" s="235"/>
      <c r="E493" s="235"/>
      <c r="F493" s="235"/>
      <c r="G493" s="237"/>
      <c r="H493" s="241"/>
      <c r="I493" s="237"/>
      <c r="J493" s="237"/>
      <c r="K493" s="237"/>
      <c r="L493" s="167">
        <f>IF(OR(C493&gt;A_Stammdaten!$B$12,NOT(ISNUMBER(C493))),0,SUM($I493:J493)-$K493)</f>
        <v>0</v>
      </c>
      <c r="M493" s="237"/>
      <c r="N493" s="167">
        <f t="shared" si="30"/>
        <v>0</v>
      </c>
      <c r="O493" s="238"/>
      <c r="P493" s="167">
        <f t="shared" si="31"/>
        <v>0</v>
      </c>
      <c r="Q493" s="167">
        <f t="shared" si="32"/>
        <v>0</v>
      </c>
    </row>
    <row r="494" spans="1:17" x14ac:dyDescent="0.25">
      <c r="A494" s="167" t="b">
        <f t="shared" si="33"/>
        <v>0</v>
      </c>
      <c r="B494" s="234"/>
      <c r="C494" s="235"/>
      <c r="D494" s="235"/>
      <c r="E494" s="235"/>
      <c r="F494" s="235"/>
      <c r="G494" s="237"/>
      <c r="H494" s="241"/>
      <c r="I494" s="237"/>
      <c r="J494" s="237"/>
      <c r="K494" s="237"/>
      <c r="L494" s="167">
        <f>IF(OR(C494&gt;A_Stammdaten!$B$12,NOT(ISNUMBER(C494))),0,SUM($I494:J494)-$K494)</f>
        <v>0</v>
      </c>
      <c r="M494" s="237"/>
      <c r="N494" s="167">
        <f t="shared" si="30"/>
        <v>0</v>
      </c>
      <c r="O494" s="238"/>
      <c r="P494" s="167">
        <f t="shared" si="31"/>
        <v>0</v>
      </c>
      <c r="Q494" s="167">
        <f t="shared" si="32"/>
        <v>0</v>
      </c>
    </row>
    <row r="495" spans="1:17" x14ac:dyDescent="0.25">
      <c r="A495" s="167" t="b">
        <f t="shared" si="33"/>
        <v>0</v>
      </c>
      <c r="B495" s="234"/>
      <c r="C495" s="235"/>
      <c r="D495" s="235"/>
      <c r="E495" s="235"/>
      <c r="F495" s="235"/>
      <c r="G495" s="237"/>
      <c r="H495" s="241"/>
      <c r="I495" s="237"/>
      <c r="J495" s="237"/>
      <c r="K495" s="237"/>
      <c r="L495" s="167">
        <f>IF(OR(C495&gt;A_Stammdaten!$B$12,NOT(ISNUMBER(C495))),0,SUM($I495:J495)-$K495)</f>
        <v>0</v>
      </c>
      <c r="M495" s="237"/>
      <c r="N495" s="167">
        <f t="shared" si="30"/>
        <v>0</v>
      </c>
      <c r="O495" s="238"/>
      <c r="P495" s="167">
        <f t="shared" si="31"/>
        <v>0</v>
      </c>
      <c r="Q495" s="167">
        <f t="shared" si="32"/>
        <v>0</v>
      </c>
    </row>
    <row r="496" spans="1:17" x14ac:dyDescent="0.25">
      <c r="A496" s="167" t="b">
        <f t="shared" si="33"/>
        <v>0</v>
      </c>
      <c r="B496" s="234"/>
      <c r="C496" s="235"/>
      <c r="D496" s="235"/>
      <c r="E496" s="235"/>
      <c r="F496" s="235"/>
      <c r="G496" s="237"/>
      <c r="H496" s="241"/>
      <c r="I496" s="237"/>
      <c r="J496" s="237"/>
      <c r="K496" s="237"/>
      <c r="L496" s="167">
        <f>IF(OR(C496&gt;A_Stammdaten!$B$12,NOT(ISNUMBER(C496))),0,SUM($I496:J496)-$K496)</f>
        <v>0</v>
      </c>
      <c r="M496" s="237"/>
      <c r="N496" s="167">
        <f t="shared" si="30"/>
        <v>0</v>
      </c>
      <c r="O496" s="238"/>
      <c r="P496" s="167">
        <f t="shared" si="31"/>
        <v>0</v>
      </c>
      <c r="Q496" s="167">
        <f t="shared" si="32"/>
        <v>0</v>
      </c>
    </row>
    <row r="497" spans="1:17" x14ac:dyDescent="0.25">
      <c r="A497" s="167" t="b">
        <f t="shared" si="33"/>
        <v>0</v>
      </c>
      <c r="B497" s="234"/>
      <c r="C497" s="235"/>
      <c r="D497" s="235"/>
      <c r="E497" s="235"/>
      <c r="F497" s="235"/>
      <c r="G497" s="237"/>
      <c r="H497" s="241"/>
      <c r="I497" s="237"/>
      <c r="J497" s="237"/>
      <c r="K497" s="237"/>
      <c r="L497" s="167">
        <f>IF(OR(C497&gt;A_Stammdaten!$B$12,NOT(ISNUMBER(C497))),0,SUM($I497:J497)-$K497)</f>
        <v>0</v>
      </c>
      <c r="M497" s="237"/>
      <c r="N497" s="167">
        <f t="shared" si="30"/>
        <v>0</v>
      </c>
      <c r="O497" s="238"/>
      <c r="P497" s="167">
        <f t="shared" si="31"/>
        <v>0</v>
      </c>
      <c r="Q497" s="167">
        <f t="shared" si="32"/>
        <v>0</v>
      </c>
    </row>
    <row r="498" spans="1:17" x14ac:dyDescent="0.25">
      <c r="A498" s="167" t="b">
        <f t="shared" si="33"/>
        <v>0</v>
      </c>
      <c r="B498" s="234"/>
      <c r="C498" s="235"/>
      <c r="D498" s="235"/>
      <c r="E498" s="235"/>
      <c r="F498" s="235"/>
      <c r="G498" s="237"/>
      <c r="H498" s="241"/>
      <c r="I498" s="237"/>
      <c r="J498" s="237"/>
      <c r="K498" s="237"/>
      <c r="L498" s="167">
        <f>IF(OR(C498&gt;A_Stammdaten!$B$12,NOT(ISNUMBER(C498))),0,SUM($I498:J498)-$K498)</f>
        <v>0</v>
      </c>
      <c r="M498" s="237"/>
      <c r="N498" s="167">
        <f t="shared" si="30"/>
        <v>0</v>
      </c>
      <c r="O498" s="238"/>
      <c r="P498" s="167">
        <f t="shared" si="31"/>
        <v>0</v>
      </c>
      <c r="Q498" s="167">
        <f t="shared" si="32"/>
        <v>0</v>
      </c>
    </row>
    <row r="499" spans="1:17" x14ac:dyDescent="0.25">
      <c r="A499" s="167" t="b">
        <f t="shared" si="33"/>
        <v>0</v>
      </c>
      <c r="B499" s="234"/>
      <c r="C499" s="235"/>
      <c r="D499" s="235"/>
      <c r="E499" s="235"/>
      <c r="F499" s="235"/>
      <c r="G499" s="237"/>
      <c r="H499" s="241"/>
      <c r="I499" s="237"/>
      <c r="J499" s="237"/>
      <c r="K499" s="237"/>
      <c r="L499" s="167">
        <f>IF(OR(C499&gt;A_Stammdaten!$B$12,NOT(ISNUMBER(C499))),0,SUM($I499:J499)-$K499)</f>
        <v>0</v>
      </c>
      <c r="M499" s="237"/>
      <c r="N499" s="167">
        <f t="shared" si="30"/>
        <v>0</v>
      </c>
      <c r="O499" s="238"/>
      <c r="P499" s="167">
        <f t="shared" si="31"/>
        <v>0</v>
      </c>
      <c r="Q499" s="167">
        <f t="shared" si="32"/>
        <v>0</v>
      </c>
    </row>
    <row r="500" spans="1:17" x14ac:dyDescent="0.25">
      <c r="A500" s="167" t="b">
        <f t="shared" si="33"/>
        <v>0</v>
      </c>
      <c r="B500" s="234"/>
      <c r="C500" s="235"/>
      <c r="D500" s="235"/>
      <c r="E500" s="235"/>
      <c r="F500" s="235"/>
      <c r="G500" s="237"/>
      <c r="H500" s="241"/>
      <c r="I500" s="237"/>
      <c r="J500" s="237"/>
      <c r="K500" s="237"/>
      <c r="L500" s="167">
        <f>IF(OR(C500&gt;A_Stammdaten!$B$12,NOT(ISNUMBER(C500))),0,SUM($I500:J500)-$K500)</f>
        <v>0</v>
      </c>
      <c r="M500" s="237"/>
      <c r="N500" s="167">
        <f t="shared" si="30"/>
        <v>0</v>
      </c>
      <c r="O500" s="238"/>
      <c r="P500" s="167">
        <f t="shared" si="31"/>
        <v>0</v>
      </c>
      <c r="Q500" s="167">
        <f t="shared" si="32"/>
        <v>0</v>
      </c>
    </row>
    <row r="501" spans="1:17" x14ac:dyDescent="0.25">
      <c r="A501" s="167" t="b">
        <f t="shared" si="33"/>
        <v>0</v>
      </c>
      <c r="B501" s="234"/>
      <c r="C501" s="235"/>
      <c r="D501" s="235"/>
      <c r="E501" s="235"/>
      <c r="F501" s="235"/>
      <c r="G501" s="237"/>
      <c r="H501" s="241"/>
      <c r="I501" s="237"/>
      <c r="J501" s="237"/>
      <c r="K501" s="237"/>
      <c r="L501" s="167">
        <f>IF(OR(C501&gt;A_Stammdaten!$B$12,NOT(ISNUMBER(C501))),0,SUM($I501:J501)-$K501)</f>
        <v>0</v>
      </c>
      <c r="M501" s="237"/>
      <c r="N501" s="167">
        <f t="shared" si="30"/>
        <v>0</v>
      </c>
      <c r="O501" s="238"/>
      <c r="P501" s="167">
        <f t="shared" si="31"/>
        <v>0</v>
      </c>
      <c r="Q501" s="167">
        <f t="shared" si="32"/>
        <v>0</v>
      </c>
    </row>
    <row r="502" spans="1:17" x14ac:dyDescent="0.25">
      <c r="A502" s="167" t="b">
        <f t="shared" si="33"/>
        <v>0</v>
      </c>
      <c r="B502" s="234"/>
      <c r="C502" s="235"/>
      <c r="D502" s="235"/>
      <c r="E502" s="235"/>
      <c r="F502" s="235"/>
      <c r="G502" s="237"/>
      <c r="H502" s="241"/>
      <c r="I502" s="237"/>
      <c r="J502" s="237"/>
      <c r="K502" s="237"/>
      <c r="L502" s="167">
        <f>IF(OR(C502&gt;A_Stammdaten!$B$12,NOT(ISNUMBER(C502))),0,SUM($I502:J502)-$K502)</f>
        <v>0</v>
      </c>
      <c r="M502" s="237"/>
      <c r="N502" s="167">
        <f t="shared" si="30"/>
        <v>0</v>
      </c>
      <c r="O502" s="238"/>
      <c r="P502" s="167">
        <f t="shared" si="31"/>
        <v>0</v>
      </c>
      <c r="Q502" s="167">
        <f t="shared" si="32"/>
        <v>0</v>
      </c>
    </row>
    <row r="503" spans="1:17" x14ac:dyDescent="0.25">
      <c r="A503" s="167" t="b">
        <f t="shared" si="33"/>
        <v>0</v>
      </c>
      <c r="B503" s="234"/>
      <c r="C503" s="235"/>
      <c r="D503" s="235"/>
      <c r="E503" s="235"/>
      <c r="F503" s="235"/>
      <c r="G503" s="237"/>
      <c r="H503" s="241"/>
      <c r="I503" s="237"/>
      <c r="J503" s="237"/>
      <c r="K503" s="237"/>
      <c r="L503" s="167">
        <f>IF(OR(C503&gt;A_Stammdaten!$B$12,NOT(ISNUMBER(C503))),0,SUM($I503:J503)-$K503)</f>
        <v>0</v>
      </c>
      <c r="M503" s="237"/>
      <c r="N503" s="167">
        <f t="shared" si="30"/>
        <v>0</v>
      </c>
      <c r="O503" s="238"/>
      <c r="P503" s="167">
        <f t="shared" si="31"/>
        <v>0</v>
      </c>
      <c r="Q503" s="167">
        <f t="shared" si="32"/>
        <v>0</v>
      </c>
    </row>
    <row r="504" spans="1:17" x14ac:dyDescent="0.25">
      <c r="A504" s="167" t="b">
        <f t="shared" si="33"/>
        <v>0</v>
      </c>
      <c r="B504" s="234"/>
      <c r="C504" s="235"/>
      <c r="D504" s="235"/>
      <c r="E504" s="235"/>
      <c r="F504" s="235"/>
      <c r="G504" s="237"/>
      <c r="H504" s="241"/>
      <c r="I504" s="237"/>
      <c r="J504" s="237"/>
      <c r="K504" s="237"/>
      <c r="L504" s="167">
        <f>IF(OR(C504&gt;A_Stammdaten!$B$12,NOT(ISNUMBER(C504))),0,SUM($I504:J504)-$K504)</f>
        <v>0</v>
      </c>
      <c r="M504" s="237"/>
      <c r="N504" s="167">
        <f t="shared" si="30"/>
        <v>0</v>
      </c>
      <c r="O504" s="238"/>
      <c r="P504" s="167">
        <f t="shared" si="31"/>
        <v>0</v>
      </c>
      <c r="Q504" s="167">
        <f t="shared" si="32"/>
        <v>0</v>
      </c>
    </row>
    <row r="505" spans="1:17" x14ac:dyDescent="0.25">
      <c r="H505" s="242"/>
    </row>
    <row r="506" spans="1:17" x14ac:dyDescent="0.25">
      <c r="H506" s="242"/>
    </row>
    <row r="507" spans="1:17" x14ac:dyDescent="0.25">
      <c r="H507" s="242"/>
    </row>
    <row r="508" spans="1:17" x14ac:dyDescent="0.25">
      <c r="H508" s="242"/>
    </row>
    <row r="509" spans="1:17" x14ac:dyDescent="0.25">
      <c r="H509" s="242"/>
    </row>
    <row r="510" spans="1:17" x14ac:dyDescent="0.25">
      <c r="H510" s="242"/>
    </row>
    <row r="511" spans="1:17" x14ac:dyDescent="0.25">
      <c r="H511" s="242"/>
    </row>
    <row r="512" spans="1:17" x14ac:dyDescent="0.25">
      <c r="H512" s="242"/>
    </row>
    <row r="513" spans="8:8" x14ac:dyDescent="0.25">
      <c r="H513" s="242"/>
    </row>
    <row r="514" spans="8:8" x14ac:dyDescent="0.25">
      <c r="H514" s="242"/>
    </row>
    <row r="515" spans="8:8" x14ac:dyDescent="0.25">
      <c r="H515" s="242"/>
    </row>
    <row r="516" spans="8:8" x14ac:dyDescent="0.25">
      <c r="H516" s="242"/>
    </row>
    <row r="517" spans="8:8" x14ac:dyDescent="0.25">
      <c r="H517" s="242"/>
    </row>
    <row r="518" spans="8:8" x14ac:dyDescent="0.25">
      <c r="H518" s="242"/>
    </row>
    <row r="519" spans="8:8" x14ac:dyDescent="0.25">
      <c r="H519" s="242"/>
    </row>
    <row r="520" spans="8:8" x14ac:dyDescent="0.25">
      <c r="H520" s="242"/>
    </row>
    <row r="521" spans="8:8" x14ac:dyDescent="0.25">
      <c r="H521" s="242"/>
    </row>
    <row r="522" spans="8:8" x14ac:dyDescent="0.25">
      <c r="H522" s="242"/>
    </row>
    <row r="523" spans="8:8" x14ac:dyDescent="0.25">
      <c r="H523" s="242"/>
    </row>
    <row r="524" spans="8:8" x14ac:dyDescent="0.25">
      <c r="H524" s="242"/>
    </row>
    <row r="525" spans="8:8" x14ac:dyDescent="0.25">
      <c r="H525" s="242"/>
    </row>
    <row r="526" spans="8:8" x14ac:dyDescent="0.25">
      <c r="H526" s="242"/>
    </row>
    <row r="527" spans="8:8" x14ac:dyDescent="0.25">
      <c r="H527" s="242"/>
    </row>
    <row r="528" spans="8:8" x14ac:dyDescent="0.25">
      <c r="H528" s="242"/>
    </row>
    <row r="529" spans="8:8" x14ac:dyDescent="0.25">
      <c r="H529" s="242"/>
    </row>
    <row r="530" spans="8:8" x14ac:dyDescent="0.25">
      <c r="H530" s="242"/>
    </row>
    <row r="531" spans="8:8" x14ac:dyDescent="0.25">
      <c r="H531" s="242"/>
    </row>
    <row r="532" spans="8:8" x14ac:dyDescent="0.25">
      <c r="H532" s="242"/>
    </row>
    <row r="533" spans="8:8" x14ac:dyDescent="0.25">
      <c r="H533" s="242"/>
    </row>
    <row r="534" spans="8:8" x14ac:dyDescent="0.25">
      <c r="H534" s="242"/>
    </row>
    <row r="535" spans="8:8" x14ac:dyDescent="0.25">
      <c r="H535" s="242"/>
    </row>
    <row r="536" spans="8:8" x14ac:dyDescent="0.25">
      <c r="H536" s="242"/>
    </row>
    <row r="537" spans="8:8" x14ac:dyDescent="0.25">
      <c r="H537" s="242"/>
    </row>
    <row r="538" spans="8:8" x14ac:dyDescent="0.25">
      <c r="H538" s="242"/>
    </row>
    <row r="539" spans="8:8" x14ac:dyDescent="0.25">
      <c r="H539" s="242"/>
    </row>
    <row r="540" spans="8:8" x14ac:dyDescent="0.25">
      <c r="H540" s="242"/>
    </row>
    <row r="541" spans="8:8" x14ac:dyDescent="0.25">
      <c r="H541" s="242"/>
    </row>
    <row r="542" spans="8:8" x14ac:dyDescent="0.25">
      <c r="H542" s="242"/>
    </row>
    <row r="543" spans="8:8" x14ac:dyDescent="0.25">
      <c r="H543" s="242"/>
    </row>
    <row r="544" spans="8:8" x14ac:dyDescent="0.25">
      <c r="H544" s="242"/>
    </row>
    <row r="545" spans="8:8" x14ac:dyDescent="0.25">
      <c r="H545" s="242"/>
    </row>
    <row r="546" spans="8:8" x14ac:dyDescent="0.25">
      <c r="H546" s="242"/>
    </row>
    <row r="547" spans="8:8" x14ac:dyDescent="0.25">
      <c r="H547" s="242"/>
    </row>
    <row r="548" spans="8:8" x14ac:dyDescent="0.25">
      <c r="H548" s="242"/>
    </row>
    <row r="549" spans="8:8" x14ac:dyDescent="0.25">
      <c r="H549" s="242"/>
    </row>
    <row r="550" spans="8:8" x14ac:dyDescent="0.25">
      <c r="H550" s="242"/>
    </row>
    <row r="551" spans="8:8" x14ac:dyDescent="0.25">
      <c r="H551" s="242"/>
    </row>
    <row r="552" spans="8:8" x14ac:dyDescent="0.25">
      <c r="H552" s="242"/>
    </row>
    <row r="553" spans="8:8" x14ac:dyDescent="0.25">
      <c r="H553" s="242"/>
    </row>
    <row r="554" spans="8:8" x14ac:dyDescent="0.25">
      <c r="H554" s="242"/>
    </row>
    <row r="555" spans="8:8" x14ac:dyDescent="0.25">
      <c r="H555" s="242"/>
    </row>
    <row r="556" spans="8:8" x14ac:dyDescent="0.25">
      <c r="H556" s="242"/>
    </row>
    <row r="557" spans="8:8" x14ac:dyDescent="0.25">
      <c r="H557" s="242"/>
    </row>
    <row r="558" spans="8:8" x14ac:dyDescent="0.25">
      <c r="H558" s="242"/>
    </row>
    <row r="559" spans="8:8" x14ac:dyDescent="0.25">
      <c r="H559" s="242"/>
    </row>
    <row r="560" spans="8:8" x14ac:dyDescent="0.25">
      <c r="H560" s="242"/>
    </row>
    <row r="561" spans="8:8" x14ac:dyDescent="0.25">
      <c r="H561" s="242"/>
    </row>
    <row r="562" spans="8:8" x14ac:dyDescent="0.25">
      <c r="H562" s="242"/>
    </row>
    <row r="563" spans="8:8" x14ac:dyDescent="0.25">
      <c r="H563" s="242"/>
    </row>
    <row r="564" spans="8:8" x14ac:dyDescent="0.25">
      <c r="H564" s="242"/>
    </row>
    <row r="565" spans="8:8" x14ac:dyDescent="0.25">
      <c r="H565" s="242"/>
    </row>
    <row r="566" spans="8:8" x14ac:dyDescent="0.25">
      <c r="H566" s="242"/>
    </row>
    <row r="567" spans="8:8" x14ac:dyDescent="0.25">
      <c r="H567" s="242"/>
    </row>
    <row r="568" spans="8:8" x14ac:dyDescent="0.25">
      <c r="H568" s="242"/>
    </row>
    <row r="569" spans="8:8" x14ac:dyDescent="0.25">
      <c r="H569" s="242"/>
    </row>
    <row r="570" spans="8:8" x14ac:dyDescent="0.25">
      <c r="H570" s="242"/>
    </row>
    <row r="571" spans="8:8" x14ac:dyDescent="0.25">
      <c r="H571" s="242"/>
    </row>
    <row r="572" spans="8:8" x14ac:dyDescent="0.25">
      <c r="H572" s="242"/>
    </row>
    <row r="573" spans="8:8" x14ac:dyDescent="0.25">
      <c r="H573" s="242"/>
    </row>
    <row r="574" spans="8:8" x14ac:dyDescent="0.25">
      <c r="H574" s="242"/>
    </row>
    <row r="575" spans="8:8" x14ac:dyDescent="0.25">
      <c r="H575" s="242"/>
    </row>
    <row r="576" spans="8:8" x14ac:dyDescent="0.25">
      <c r="H576" s="242"/>
    </row>
    <row r="577" spans="8:8" x14ac:dyDescent="0.25">
      <c r="H577" s="242"/>
    </row>
    <row r="578" spans="8:8" x14ac:dyDescent="0.25">
      <c r="H578" s="242"/>
    </row>
    <row r="579" spans="8:8" x14ac:dyDescent="0.25">
      <c r="H579" s="242"/>
    </row>
    <row r="580" spans="8:8" x14ac:dyDescent="0.25">
      <c r="H580" s="242"/>
    </row>
    <row r="581" spans="8:8" x14ac:dyDescent="0.25">
      <c r="H581" s="242"/>
    </row>
    <row r="582" spans="8:8" x14ac:dyDescent="0.25">
      <c r="H582" s="242"/>
    </row>
    <row r="583" spans="8:8" x14ac:dyDescent="0.25">
      <c r="H583" s="242"/>
    </row>
    <row r="584" spans="8:8" x14ac:dyDescent="0.25">
      <c r="H584" s="242"/>
    </row>
    <row r="585" spans="8:8" x14ac:dyDescent="0.25">
      <c r="H585" s="242"/>
    </row>
    <row r="586" spans="8:8" x14ac:dyDescent="0.25">
      <c r="H586" s="242"/>
    </row>
    <row r="587" spans="8:8" x14ac:dyDescent="0.25">
      <c r="H587" s="242"/>
    </row>
    <row r="588" spans="8:8" x14ac:dyDescent="0.25">
      <c r="H588" s="242"/>
    </row>
    <row r="589" spans="8:8" x14ac:dyDescent="0.25">
      <c r="H589" s="242"/>
    </row>
    <row r="590" spans="8:8" x14ac:dyDescent="0.25">
      <c r="H590" s="242"/>
    </row>
    <row r="591" spans="8:8" x14ac:dyDescent="0.25">
      <c r="H591" s="242"/>
    </row>
    <row r="592" spans="8:8" x14ac:dyDescent="0.25">
      <c r="H592" s="242"/>
    </row>
    <row r="593" spans="8:8" x14ac:dyDescent="0.25">
      <c r="H593" s="242"/>
    </row>
    <row r="594" spans="8:8" x14ac:dyDescent="0.25">
      <c r="H594" s="242"/>
    </row>
    <row r="595" spans="8:8" x14ac:dyDescent="0.25">
      <c r="H595" s="242"/>
    </row>
    <row r="596" spans="8:8" x14ac:dyDescent="0.25">
      <c r="H596" s="242"/>
    </row>
    <row r="597" spans="8:8" x14ac:dyDescent="0.25">
      <c r="H597" s="242"/>
    </row>
    <row r="598" spans="8:8" x14ac:dyDescent="0.25">
      <c r="H598" s="242"/>
    </row>
    <row r="599" spans="8:8" x14ac:dyDescent="0.25">
      <c r="H599" s="242"/>
    </row>
    <row r="600" spans="8:8" x14ac:dyDescent="0.25">
      <c r="H600" s="242"/>
    </row>
    <row r="601" spans="8:8" x14ac:dyDescent="0.25">
      <c r="H601" s="242"/>
    </row>
    <row r="602" spans="8:8" x14ac:dyDescent="0.25">
      <c r="H602" s="242"/>
    </row>
    <row r="603" spans="8:8" x14ac:dyDescent="0.25">
      <c r="H603" s="242"/>
    </row>
    <row r="604" spans="8:8" x14ac:dyDescent="0.25">
      <c r="H604" s="242"/>
    </row>
    <row r="605" spans="8:8" x14ac:dyDescent="0.25">
      <c r="H605" s="242"/>
    </row>
    <row r="606" spans="8:8" x14ac:dyDescent="0.25">
      <c r="H606" s="242"/>
    </row>
    <row r="607" spans="8:8" x14ac:dyDescent="0.25">
      <c r="H607" s="242"/>
    </row>
    <row r="608" spans="8:8" x14ac:dyDescent="0.25">
      <c r="H608" s="242"/>
    </row>
    <row r="609" spans="8:8" x14ac:dyDescent="0.25">
      <c r="H609" s="242"/>
    </row>
    <row r="610" spans="8:8" x14ac:dyDescent="0.25">
      <c r="H610" s="242"/>
    </row>
    <row r="611" spans="8:8" x14ac:dyDescent="0.25">
      <c r="H611" s="242"/>
    </row>
    <row r="612" spans="8:8" x14ac:dyDescent="0.25">
      <c r="H612" s="242"/>
    </row>
    <row r="613" spans="8:8" x14ac:dyDescent="0.25">
      <c r="H613" s="242"/>
    </row>
    <row r="614" spans="8:8" x14ac:dyDescent="0.25">
      <c r="H614" s="242"/>
    </row>
    <row r="615" spans="8:8" x14ac:dyDescent="0.25">
      <c r="H615" s="242"/>
    </row>
    <row r="616" spans="8:8" x14ac:dyDescent="0.25">
      <c r="H616" s="242"/>
    </row>
    <row r="617" spans="8:8" x14ac:dyDescent="0.25">
      <c r="H617" s="242"/>
    </row>
    <row r="618" spans="8:8" x14ac:dyDescent="0.25">
      <c r="H618" s="242"/>
    </row>
    <row r="619" spans="8:8" x14ac:dyDescent="0.25">
      <c r="H619" s="242"/>
    </row>
    <row r="620" spans="8:8" x14ac:dyDescent="0.25">
      <c r="H620" s="242"/>
    </row>
    <row r="621" spans="8:8" x14ac:dyDescent="0.25">
      <c r="H621" s="242"/>
    </row>
    <row r="622" spans="8:8" x14ac:dyDescent="0.25">
      <c r="H622" s="242"/>
    </row>
    <row r="623" spans="8:8" x14ac:dyDescent="0.25">
      <c r="H623" s="242"/>
    </row>
    <row r="624" spans="8:8" x14ac:dyDescent="0.25">
      <c r="H624" s="242"/>
    </row>
    <row r="625" spans="8:8" x14ac:dyDescent="0.25">
      <c r="H625" s="242"/>
    </row>
    <row r="626" spans="8:8" x14ac:dyDescent="0.25">
      <c r="H626" s="242"/>
    </row>
    <row r="627" spans="8:8" x14ac:dyDescent="0.25">
      <c r="H627" s="242"/>
    </row>
    <row r="628" spans="8:8" x14ac:dyDescent="0.25">
      <c r="H628" s="242"/>
    </row>
    <row r="629" spans="8:8" x14ac:dyDescent="0.25">
      <c r="H629" s="242"/>
    </row>
    <row r="630" spans="8:8" x14ac:dyDescent="0.25">
      <c r="H630" s="242"/>
    </row>
    <row r="631" spans="8:8" x14ac:dyDescent="0.25">
      <c r="H631" s="242"/>
    </row>
    <row r="632" spans="8:8" x14ac:dyDescent="0.25">
      <c r="H632" s="242"/>
    </row>
    <row r="633" spans="8:8" x14ac:dyDescent="0.25">
      <c r="H633" s="242"/>
    </row>
    <row r="634" spans="8:8" x14ac:dyDescent="0.25">
      <c r="H634" s="242"/>
    </row>
    <row r="635" spans="8:8" x14ac:dyDescent="0.25">
      <c r="H635" s="242"/>
    </row>
    <row r="636" spans="8:8" x14ac:dyDescent="0.25">
      <c r="H636" s="242"/>
    </row>
    <row r="637" spans="8:8" x14ac:dyDescent="0.25">
      <c r="H637" s="242"/>
    </row>
    <row r="638" spans="8:8" x14ac:dyDescent="0.25">
      <c r="H638" s="242"/>
    </row>
    <row r="639" spans="8:8" x14ac:dyDescent="0.25">
      <c r="H639" s="242"/>
    </row>
    <row r="640" spans="8:8" x14ac:dyDescent="0.25">
      <c r="H640" s="242"/>
    </row>
    <row r="641" spans="8:8" x14ac:dyDescent="0.25">
      <c r="H641" s="242"/>
    </row>
    <row r="642" spans="8:8" x14ac:dyDescent="0.25">
      <c r="H642" s="242"/>
    </row>
    <row r="643" spans="8:8" x14ac:dyDescent="0.25">
      <c r="H643" s="242"/>
    </row>
    <row r="644" spans="8:8" x14ac:dyDescent="0.25">
      <c r="H644" s="242"/>
    </row>
    <row r="645" spans="8:8" x14ac:dyDescent="0.25">
      <c r="H645" s="242"/>
    </row>
    <row r="646" spans="8:8" x14ac:dyDescent="0.25">
      <c r="H646" s="242"/>
    </row>
    <row r="647" spans="8:8" x14ac:dyDescent="0.25">
      <c r="H647" s="242"/>
    </row>
    <row r="648" spans="8:8" x14ac:dyDescent="0.25">
      <c r="H648" s="242"/>
    </row>
    <row r="649" spans="8:8" x14ac:dyDescent="0.25">
      <c r="H649" s="242"/>
    </row>
    <row r="650" spans="8:8" x14ac:dyDescent="0.25">
      <c r="H650" s="242"/>
    </row>
    <row r="651" spans="8:8" x14ac:dyDescent="0.25">
      <c r="H651" s="242"/>
    </row>
    <row r="652" spans="8:8" x14ac:dyDescent="0.25">
      <c r="H652" s="242"/>
    </row>
    <row r="653" spans="8:8" x14ac:dyDescent="0.25">
      <c r="H653" s="242"/>
    </row>
    <row r="654" spans="8:8" x14ac:dyDescent="0.25">
      <c r="H654" s="242"/>
    </row>
    <row r="655" spans="8:8" x14ac:dyDescent="0.25">
      <c r="H655" s="242"/>
    </row>
    <row r="656" spans="8:8" x14ac:dyDescent="0.25">
      <c r="H656" s="242"/>
    </row>
    <row r="657" spans="8:8" x14ac:dyDescent="0.25">
      <c r="H657" s="242"/>
    </row>
    <row r="658" spans="8:8" x14ac:dyDescent="0.25">
      <c r="H658" s="242"/>
    </row>
    <row r="659" spans="8:8" x14ac:dyDescent="0.25">
      <c r="H659" s="242"/>
    </row>
    <row r="660" spans="8:8" x14ac:dyDescent="0.25">
      <c r="H660" s="242"/>
    </row>
    <row r="661" spans="8:8" x14ac:dyDescent="0.25">
      <c r="H661" s="242"/>
    </row>
    <row r="662" spans="8:8" x14ac:dyDescent="0.25">
      <c r="H662" s="242"/>
    </row>
    <row r="663" spans="8:8" x14ac:dyDescent="0.25">
      <c r="H663" s="242"/>
    </row>
    <row r="664" spans="8:8" x14ac:dyDescent="0.25">
      <c r="H664" s="242"/>
    </row>
    <row r="665" spans="8:8" x14ac:dyDescent="0.25">
      <c r="H665" s="242"/>
    </row>
    <row r="666" spans="8:8" x14ac:dyDescent="0.25">
      <c r="H666" s="242"/>
    </row>
    <row r="667" spans="8:8" x14ac:dyDescent="0.25">
      <c r="H667" s="242"/>
    </row>
    <row r="668" spans="8:8" x14ac:dyDescent="0.25">
      <c r="H668" s="242"/>
    </row>
    <row r="669" spans="8:8" x14ac:dyDescent="0.25">
      <c r="H669" s="242"/>
    </row>
    <row r="670" spans="8:8" x14ac:dyDescent="0.25">
      <c r="H670" s="242"/>
    </row>
    <row r="671" spans="8:8" x14ac:dyDescent="0.25">
      <c r="H671" s="242"/>
    </row>
    <row r="672" spans="8:8" x14ac:dyDescent="0.25">
      <c r="H672" s="242"/>
    </row>
    <row r="673" spans="8:8" x14ac:dyDescent="0.25">
      <c r="H673" s="242"/>
    </row>
    <row r="674" spans="8:8" x14ac:dyDescent="0.25">
      <c r="H674" s="242"/>
    </row>
    <row r="675" spans="8:8" x14ac:dyDescent="0.25">
      <c r="H675" s="242"/>
    </row>
    <row r="676" spans="8:8" x14ac:dyDescent="0.25">
      <c r="H676" s="242"/>
    </row>
    <row r="677" spans="8:8" x14ac:dyDescent="0.25">
      <c r="H677" s="242"/>
    </row>
    <row r="678" spans="8:8" x14ac:dyDescent="0.25">
      <c r="H678" s="242"/>
    </row>
    <row r="679" spans="8:8" x14ac:dyDescent="0.25">
      <c r="H679" s="242"/>
    </row>
    <row r="680" spans="8:8" x14ac:dyDescent="0.25">
      <c r="H680" s="242"/>
    </row>
    <row r="681" spans="8:8" x14ac:dyDescent="0.25">
      <c r="H681" s="242"/>
    </row>
    <row r="682" spans="8:8" x14ac:dyDescent="0.25">
      <c r="H682" s="242"/>
    </row>
    <row r="683" spans="8:8" x14ac:dyDescent="0.25">
      <c r="H683" s="242"/>
    </row>
    <row r="684" spans="8:8" x14ac:dyDescent="0.25">
      <c r="H684" s="242"/>
    </row>
    <row r="685" spans="8:8" x14ac:dyDescent="0.25">
      <c r="H685" s="242"/>
    </row>
    <row r="686" spans="8:8" x14ac:dyDescent="0.25">
      <c r="H686" s="242"/>
    </row>
    <row r="687" spans="8:8" x14ac:dyDescent="0.25">
      <c r="H687" s="242"/>
    </row>
    <row r="688" spans="8:8" x14ac:dyDescent="0.25">
      <c r="H688" s="242"/>
    </row>
    <row r="689" spans="8:8" x14ac:dyDescent="0.25">
      <c r="H689" s="242"/>
    </row>
    <row r="690" spans="8:8" x14ac:dyDescent="0.25">
      <c r="H690" s="242"/>
    </row>
    <row r="691" spans="8:8" x14ac:dyDescent="0.25">
      <c r="H691" s="242"/>
    </row>
    <row r="692" spans="8:8" x14ac:dyDescent="0.25">
      <c r="H692" s="242"/>
    </row>
    <row r="693" spans="8:8" x14ac:dyDescent="0.25">
      <c r="H693" s="242"/>
    </row>
    <row r="694" spans="8:8" x14ac:dyDescent="0.25">
      <c r="H694" s="242"/>
    </row>
    <row r="695" spans="8:8" x14ac:dyDescent="0.25">
      <c r="H695" s="242"/>
    </row>
    <row r="696" spans="8:8" x14ac:dyDescent="0.25">
      <c r="H696" s="242"/>
    </row>
    <row r="697" spans="8:8" x14ac:dyDescent="0.25">
      <c r="H697" s="242"/>
    </row>
    <row r="698" spans="8:8" x14ac:dyDescent="0.25">
      <c r="H698" s="242"/>
    </row>
    <row r="699" spans="8:8" x14ac:dyDescent="0.25">
      <c r="H699" s="242"/>
    </row>
    <row r="700" spans="8:8" x14ac:dyDescent="0.25">
      <c r="H700" s="242"/>
    </row>
    <row r="701" spans="8:8" x14ac:dyDescent="0.25">
      <c r="H701" s="242"/>
    </row>
    <row r="702" spans="8:8" x14ac:dyDescent="0.25">
      <c r="H702" s="242"/>
    </row>
    <row r="703" spans="8:8" x14ac:dyDescent="0.25">
      <c r="H703" s="242"/>
    </row>
    <row r="704" spans="8:8" x14ac:dyDescent="0.25">
      <c r="H704" s="242"/>
    </row>
    <row r="705" spans="8:8" x14ac:dyDescent="0.25">
      <c r="H705" s="242"/>
    </row>
    <row r="706" spans="8:8" x14ac:dyDescent="0.25">
      <c r="H706" s="242"/>
    </row>
    <row r="707" spans="8:8" x14ac:dyDescent="0.25">
      <c r="H707" s="242"/>
    </row>
    <row r="708" spans="8:8" x14ac:dyDescent="0.25">
      <c r="H708" s="242"/>
    </row>
    <row r="709" spans="8:8" x14ac:dyDescent="0.25">
      <c r="H709" s="242"/>
    </row>
    <row r="710" spans="8:8" x14ac:dyDescent="0.25">
      <c r="H710" s="242"/>
    </row>
    <row r="711" spans="8:8" x14ac:dyDescent="0.25">
      <c r="H711" s="242"/>
    </row>
    <row r="712" spans="8:8" x14ac:dyDescent="0.25">
      <c r="H712" s="242"/>
    </row>
    <row r="713" spans="8:8" x14ac:dyDescent="0.25">
      <c r="H713" s="242"/>
    </row>
    <row r="714" spans="8:8" x14ac:dyDescent="0.25">
      <c r="H714" s="242"/>
    </row>
    <row r="715" spans="8:8" x14ac:dyDescent="0.25">
      <c r="H715" s="242"/>
    </row>
    <row r="716" spans="8:8" x14ac:dyDescent="0.25">
      <c r="H716" s="242"/>
    </row>
    <row r="717" spans="8:8" x14ac:dyDescent="0.25">
      <c r="H717" s="242"/>
    </row>
    <row r="718" spans="8:8" x14ac:dyDescent="0.25">
      <c r="H718" s="242"/>
    </row>
    <row r="719" spans="8:8" x14ac:dyDescent="0.25">
      <c r="H719" s="242"/>
    </row>
    <row r="720" spans="8:8" x14ac:dyDescent="0.25">
      <c r="H720" s="242"/>
    </row>
    <row r="721" spans="8:8" x14ac:dyDescent="0.25">
      <c r="H721" s="242"/>
    </row>
    <row r="722" spans="8:8" x14ac:dyDescent="0.25">
      <c r="H722" s="242"/>
    </row>
    <row r="723" spans="8:8" x14ac:dyDescent="0.25">
      <c r="H723" s="242"/>
    </row>
    <row r="724" spans="8:8" x14ac:dyDescent="0.25">
      <c r="H724" s="242"/>
    </row>
    <row r="725" spans="8:8" x14ac:dyDescent="0.25">
      <c r="H725" s="242"/>
    </row>
    <row r="726" spans="8:8" x14ac:dyDescent="0.25">
      <c r="H726" s="242"/>
    </row>
    <row r="727" spans="8:8" x14ac:dyDescent="0.25">
      <c r="H727" s="242"/>
    </row>
    <row r="728" spans="8:8" x14ac:dyDescent="0.25">
      <c r="H728" s="242"/>
    </row>
    <row r="729" spans="8:8" x14ac:dyDescent="0.25">
      <c r="H729" s="242"/>
    </row>
    <row r="730" spans="8:8" x14ac:dyDescent="0.25">
      <c r="H730" s="242"/>
    </row>
    <row r="731" spans="8:8" x14ac:dyDescent="0.25">
      <c r="H731" s="242"/>
    </row>
    <row r="732" spans="8:8" x14ac:dyDescent="0.25">
      <c r="H732" s="242"/>
    </row>
    <row r="733" spans="8:8" x14ac:dyDescent="0.25">
      <c r="H733" s="242"/>
    </row>
    <row r="734" spans="8:8" x14ac:dyDescent="0.25">
      <c r="H734" s="242"/>
    </row>
    <row r="735" spans="8:8" x14ac:dyDescent="0.25">
      <c r="H735" s="242"/>
    </row>
    <row r="736" spans="8:8" x14ac:dyDescent="0.25">
      <c r="H736" s="242"/>
    </row>
    <row r="737" spans="8:8" x14ac:dyDescent="0.25">
      <c r="H737" s="242"/>
    </row>
    <row r="738" spans="8:8" x14ac:dyDescent="0.25">
      <c r="H738" s="242"/>
    </row>
    <row r="739" spans="8:8" x14ac:dyDescent="0.25">
      <c r="H739" s="242"/>
    </row>
    <row r="740" spans="8:8" x14ac:dyDescent="0.25">
      <c r="H740" s="242"/>
    </row>
    <row r="741" spans="8:8" x14ac:dyDescent="0.25">
      <c r="H741" s="242"/>
    </row>
    <row r="742" spans="8:8" x14ac:dyDescent="0.25">
      <c r="H742" s="242"/>
    </row>
    <row r="743" spans="8:8" x14ac:dyDescent="0.25">
      <c r="H743" s="242"/>
    </row>
    <row r="744" spans="8:8" x14ac:dyDescent="0.25">
      <c r="H744" s="242"/>
    </row>
    <row r="745" spans="8:8" x14ac:dyDescent="0.25">
      <c r="H745" s="242"/>
    </row>
    <row r="746" spans="8:8" x14ac:dyDescent="0.25">
      <c r="H746" s="242"/>
    </row>
    <row r="747" spans="8:8" x14ac:dyDescent="0.25">
      <c r="H747" s="242"/>
    </row>
    <row r="748" spans="8:8" x14ac:dyDescent="0.25">
      <c r="H748" s="242"/>
    </row>
    <row r="749" spans="8:8" x14ac:dyDescent="0.25">
      <c r="H749" s="242"/>
    </row>
    <row r="750" spans="8:8" x14ac:dyDescent="0.25">
      <c r="H750" s="242"/>
    </row>
    <row r="751" spans="8:8" x14ac:dyDescent="0.25">
      <c r="H751" s="242"/>
    </row>
    <row r="752" spans="8:8" x14ac:dyDescent="0.25">
      <c r="H752" s="242"/>
    </row>
    <row r="753" spans="8:8" x14ac:dyDescent="0.25">
      <c r="H753" s="242"/>
    </row>
    <row r="754" spans="8:8" x14ac:dyDescent="0.25">
      <c r="H754" s="242"/>
    </row>
    <row r="755" spans="8:8" x14ac:dyDescent="0.25">
      <c r="H755" s="242"/>
    </row>
    <row r="756" spans="8:8" x14ac:dyDescent="0.25">
      <c r="H756" s="242"/>
    </row>
    <row r="757" spans="8:8" x14ac:dyDescent="0.25">
      <c r="H757" s="242"/>
    </row>
    <row r="758" spans="8:8" x14ac:dyDescent="0.25">
      <c r="H758" s="242"/>
    </row>
    <row r="759" spans="8:8" x14ac:dyDescent="0.25">
      <c r="H759" s="242"/>
    </row>
    <row r="760" spans="8:8" x14ac:dyDescent="0.25">
      <c r="H760" s="242"/>
    </row>
    <row r="761" spans="8:8" x14ac:dyDescent="0.25">
      <c r="H761" s="242"/>
    </row>
    <row r="762" spans="8:8" x14ac:dyDescent="0.25">
      <c r="H762" s="242"/>
    </row>
    <row r="763" spans="8:8" x14ac:dyDescent="0.25">
      <c r="H763" s="242"/>
    </row>
    <row r="764" spans="8:8" x14ac:dyDescent="0.25">
      <c r="H764" s="242"/>
    </row>
    <row r="765" spans="8:8" x14ac:dyDescent="0.25">
      <c r="H765" s="242"/>
    </row>
    <row r="766" spans="8:8" x14ac:dyDescent="0.25">
      <c r="H766" s="242"/>
    </row>
    <row r="767" spans="8:8" x14ac:dyDescent="0.25">
      <c r="H767" s="242"/>
    </row>
    <row r="768" spans="8:8" x14ac:dyDescent="0.25">
      <c r="H768" s="242"/>
    </row>
    <row r="769" spans="8:8" x14ac:dyDescent="0.25">
      <c r="H769" s="242"/>
    </row>
    <row r="770" spans="8:8" x14ac:dyDescent="0.25">
      <c r="H770" s="242"/>
    </row>
    <row r="771" spans="8:8" x14ac:dyDescent="0.25">
      <c r="H771" s="242"/>
    </row>
    <row r="772" spans="8:8" x14ac:dyDescent="0.25">
      <c r="H772" s="242"/>
    </row>
    <row r="773" spans="8:8" x14ac:dyDescent="0.25">
      <c r="H773" s="242"/>
    </row>
    <row r="774" spans="8:8" x14ac:dyDescent="0.25">
      <c r="H774" s="242"/>
    </row>
    <row r="775" spans="8:8" x14ac:dyDescent="0.25">
      <c r="H775" s="242"/>
    </row>
    <row r="776" spans="8:8" x14ac:dyDescent="0.25">
      <c r="H776" s="242"/>
    </row>
    <row r="777" spans="8:8" x14ac:dyDescent="0.25">
      <c r="H777" s="242"/>
    </row>
    <row r="778" spans="8:8" x14ac:dyDescent="0.25">
      <c r="H778" s="242"/>
    </row>
    <row r="779" spans="8:8" x14ac:dyDescent="0.25">
      <c r="H779" s="242"/>
    </row>
    <row r="780" spans="8:8" x14ac:dyDescent="0.25">
      <c r="H780" s="242"/>
    </row>
    <row r="781" spans="8:8" x14ac:dyDescent="0.25">
      <c r="H781" s="242"/>
    </row>
    <row r="782" spans="8:8" x14ac:dyDescent="0.25">
      <c r="H782" s="242"/>
    </row>
    <row r="783" spans="8:8" x14ac:dyDescent="0.25">
      <c r="H783" s="242"/>
    </row>
    <row r="784" spans="8:8" x14ac:dyDescent="0.25">
      <c r="H784" s="242"/>
    </row>
    <row r="785" spans="8:8" x14ac:dyDescent="0.25">
      <c r="H785" s="242"/>
    </row>
    <row r="786" spans="8:8" x14ac:dyDescent="0.25">
      <c r="H786" s="242"/>
    </row>
    <row r="787" spans="8:8" x14ac:dyDescent="0.25">
      <c r="H787" s="242"/>
    </row>
    <row r="788" spans="8:8" x14ac:dyDescent="0.25">
      <c r="H788" s="242"/>
    </row>
    <row r="789" spans="8:8" x14ac:dyDescent="0.25">
      <c r="H789" s="242"/>
    </row>
    <row r="790" spans="8:8" x14ac:dyDescent="0.25">
      <c r="H790" s="242"/>
    </row>
    <row r="791" spans="8:8" x14ac:dyDescent="0.25">
      <c r="H791" s="242"/>
    </row>
    <row r="792" spans="8:8" x14ac:dyDescent="0.25">
      <c r="H792" s="242"/>
    </row>
    <row r="793" spans="8:8" x14ac:dyDescent="0.25">
      <c r="H793" s="242"/>
    </row>
    <row r="794" spans="8:8" x14ac:dyDescent="0.25">
      <c r="H794" s="242"/>
    </row>
    <row r="795" spans="8:8" x14ac:dyDescent="0.25">
      <c r="H795" s="242"/>
    </row>
    <row r="796" spans="8:8" x14ac:dyDescent="0.25">
      <c r="H796" s="242"/>
    </row>
    <row r="797" spans="8:8" x14ac:dyDescent="0.25">
      <c r="H797" s="242"/>
    </row>
    <row r="798" spans="8:8" x14ac:dyDescent="0.25">
      <c r="H798" s="242"/>
    </row>
    <row r="799" spans="8:8" x14ac:dyDescent="0.25">
      <c r="H799" s="242"/>
    </row>
    <row r="800" spans="8:8" x14ac:dyDescent="0.25">
      <c r="H800" s="242"/>
    </row>
    <row r="801" spans="8:8" x14ac:dyDescent="0.25">
      <c r="H801" s="242"/>
    </row>
    <row r="802" spans="8:8" x14ac:dyDescent="0.25">
      <c r="H802" s="242"/>
    </row>
    <row r="803" spans="8:8" x14ac:dyDescent="0.25">
      <c r="H803" s="242"/>
    </row>
    <row r="804" spans="8:8" x14ac:dyDescent="0.25">
      <c r="H804" s="242"/>
    </row>
    <row r="805" spans="8:8" x14ac:dyDescent="0.25">
      <c r="H805" s="242"/>
    </row>
    <row r="806" spans="8:8" x14ac:dyDescent="0.25">
      <c r="H806" s="242"/>
    </row>
    <row r="807" spans="8:8" x14ac:dyDescent="0.25">
      <c r="H807" s="242"/>
    </row>
    <row r="808" spans="8:8" x14ac:dyDescent="0.25">
      <c r="H808" s="242"/>
    </row>
    <row r="809" spans="8:8" x14ac:dyDescent="0.25">
      <c r="H809" s="242"/>
    </row>
    <row r="810" spans="8:8" x14ac:dyDescent="0.25">
      <c r="H810" s="242"/>
    </row>
    <row r="811" spans="8:8" x14ac:dyDescent="0.25">
      <c r="H811" s="242"/>
    </row>
    <row r="812" spans="8:8" x14ac:dyDescent="0.25">
      <c r="H812" s="242"/>
    </row>
    <row r="813" spans="8:8" x14ac:dyDescent="0.25">
      <c r="H813" s="242"/>
    </row>
    <row r="814" spans="8:8" x14ac:dyDescent="0.25">
      <c r="H814" s="242"/>
    </row>
    <row r="815" spans="8:8" x14ac:dyDescent="0.25">
      <c r="H815" s="242"/>
    </row>
    <row r="816" spans="8:8" x14ac:dyDescent="0.25">
      <c r="H816" s="242"/>
    </row>
    <row r="817" spans="8:8" x14ac:dyDescent="0.25">
      <c r="H817" s="242"/>
    </row>
    <row r="818" spans="8:8" x14ac:dyDescent="0.25">
      <c r="H818" s="242"/>
    </row>
    <row r="819" spans="8:8" x14ac:dyDescent="0.25">
      <c r="H819" s="242"/>
    </row>
    <row r="820" spans="8:8" x14ac:dyDescent="0.25">
      <c r="H820" s="242"/>
    </row>
    <row r="821" spans="8:8" x14ac:dyDescent="0.25">
      <c r="H821" s="242"/>
    </row>
    <row r="822" spans="8:8" x14ac:dyDescent="0.25">
      <c r="H822" s="242"/>
    </row>
    <row r="823" spans="8:8" x14ac:dyDescent="0.25">
      <c r="H823" s="242"/>
    </row>
    <row r="824" spans="8:8" x14ac:dyDescent="0.25">
      <c r="H824" s="242"/>
    </row>
    <row r="825" spans="8:8" x14ac:dyDescent="0.25">
      <c r="H825" s="242"/>
    </row>
    <row r="826" spans="8:8" x14ac:dyDescent="0.25">
      <c r="H826" s="242"/>
    </row>
    <row r="827" spans="8:8" x14ac:dyDescent="0.25">
      <c r="H827" s="242"/>
    </row>
    <row r="828" spans="8:8" x14ac:dyDescent="0.25">
      <c r="H828" s="242"/>
    </row>
    <row r="829" spans="8:8" x14ac:dyDescent="0.25">
      <c r="H829" s="242"/>
    </row>
    <row r="830" spans="8:8" x14ac:dyDescent="0.25">
      <c r="H830" s="242"/>
    </row>
    <row r="831" spans="8:8" x14ac:dyDescent="0.25">
      <c r="H831" s="242"/>
    </row>
    <row r="832" spans="8:8" x14ac:dyDescent="0.25">
      <c r="H832" s="242"/>
    </row>
    <row r="833" spans="8:8" x14ac:dyDescent="0.25">
      <c r="H833" s="242"/>
    </row>
    <row r="834" spans="8:8" x14ac:dyDescent="0.25">
      <c r="H834" s="242"/>
    </row>
    <row r="835" spans="8:8" x14ac:dyDescent="0.25">
      <c r="H835" s="242"/>
    </row>
    <row r="836" spans="8:8" x14ac:dyDescent="0.25">
      <c r="H836" s="242"/>
    </row>
    <row r="837" spans="8:8" x14ac:dyDescent="0.25">
      <c r="H837" s="242"/>
    </row>
    <row r="838" spans="8:8" x14ac:dyDescent="0.25">
      <c r="H838" s="242"/>
    </row>
    <row r="839" spans="8:8" x14ac:dyDescent="0.25">
      <c r="H839" s="242"/>
    </row>
    <row r="840" spans="8:8" x14ac:dyDescent="0.25">
      <c r="H840" s="242"/>
    </row>
    <row r="841" spans="8:8" x14ac:dyDescent="0.25">
      <c r="H841" s="242"/>
    </row>
    <row r="842" spans="8:8" x14ac:dyDescent="0.25">
      <c r="H842" s="242"/>
    </row>
    <row r="843" spans="8:8" x14ac:dyDescent="0.25">
      <c r="H843" s="242"/>
    </row>
    <row r="844" spans="8:8" x14ac:dyDescent="0.25">
      <c r="H844" s="242"/>
    </row>
    <row r="845" spans="8:8" x14ac:dyDescent="0.25">
      <c r="H845" s="242"/>
    </row>
    <row r="846" spans="8:8" x14ac:dyDescent="0.25">
      <c r="H846" s="242"/>
    </row>
    <row r="847" spans="8:8" x14ac:dyDescent="0.25">
      <c r="H847" s="242"/>
    </row>
    <row r="848" spans="8:8" x14ac:dyDescent="0.25">
      <c r="H848" s="242"/>
    </row>
    <row r="849" spans="8:8" x14ac:dyDescent="0.25">
      <c r="H849" s="242"/>
    </row>
    <row r="850" spans="8:8" x14ac:dyDescent="0.25">
      <c r="H850" s="242"/>
    </row>
    <row r="851" spans="8:8" x14ac:dyDescent="0.25">
      <c r="H851" s="242"/>
    </row>
    <row r="852" spans="8:8" x14ac:dyDescent="0.25">
      <c r="H852" s="242"/>
    </row>
    <row r="853" spans="8:8" x14ac:dyDescent="0.25">
      <c r="H853" s="242"/>
    </row>
    <row r="854" spans="8:8" x14ac:dyDescent="0.25">
      <c r="H854" s="242"/>
    </row>
    <row r="855" spans="8:8" x14ac:dyDescent="0.25">
      <c r="H855" s="242"/>
    </row>
    <row r="856" spans="8:8" x14ac:dyDescent="0.25">
      <c r="H856" s="242"/>
    </row>
    <row r="857" spans="8:8" x14ac:dyDescent="0.25">
      <c r="H857" s="242"/>
    </row>
    <row r="858" spans="8:8" x14ac:dyDescent="0.25">
      <c r="H858" s="242"/>
    </row>
    <row r="859" spans="8:8" x14ac:dyDescent="0.25">
      <c r="H859" s="242"/>
    </row>
    <row r="860" spans="8:8" x14ac:dyDescent="0.25">
      <c r="H860" s="242"/>
    </row>
    <row r="861" spans="8:8" x14ac:dyDescent="0.25">
      <c r="H861" s="242"/>
    </row>
    <row r="862" spans="8:8" x14ac:dyDescent="0.25">
      <c r="H862" s="242"/>
    </row>
    <row r="863" spans="8:8" x14ac:dyDescent="0.25">
      <c r="H863" s="242"/>
    </row>
    <row r="864" spans="8:8" x14ac:dyDescent="0.25">
      <c r="H864" s="242"/>
    </row>
    <row r="865" spans="8:8" x14ac:dyDescent="0.25">
      <c r="H865" s="242"/>
    </row>
    <row r="866" spans="8:8" x14ac:dyDescent="0.25">
      <c r="H866" s="242"/>
    </row>
    <row r="867" spans="8:8" x14ac:dyDescent="0.25">
      <c r="H867" s="242"/>
    </row>
    <row r="868" spans="8:8" x14ac:dyDescent="0.25">
      <c r="H868" s="242"/>
    </row>
    <row r="869" spans="8:8" x14ac:dyDescent="0.25">
      <c r="H869" s="242"/>
    </row>
    <row r="870" spans="8:8" x14ac:dyDescent="0.25">
      <c r="H870" s="242"/>
    </row>
    <row r="871" spans="8:8" x14ac:dyDescent="0.25">
      <c r="H871" s="242"/>
    </row>
    <row r="872" spans="8:8" x14ac:dyDescent="0.25">
      <c r="H872" s="242"/>
    </row>
    <row r="873" spans="8:8" x14ac:dyDescent="0.25">
      <c r="H873" s="242"/>
    </row>
    <row r="874" spans="8:8" x14ac:dyDescent="0.25">
      <c r="H874" s="242"/>
    </row>
    <row r="875" spans="8:8" x14ac:dyDescent="0.25">
      <c r="H875" s="242"/>
    </row>
    <row r="876" spans="8:8" x14ac:dyDescent="0.25">
      <c r="H876" s="242"/>
    </row>
    <row r="877" spans="8:8" x14ac:dyDescent="0.25">
      <c r="H877" s="242"/>
    </row>
    <row r="878" spans="8:8" x14ac:dyDescent="0.25">
      <c r="H878" s="242"/>
    </row>
    <row r="879" spans="8:8" x14ac:dyDescent="0.25">
      <c r="H879" s="242"/>
    </row>
    <row r="880" spans="8:8" x14ac:dyDescent="0.25">
      <c r="H880" s="242"/>
    </row>
    <row r="881" spans="8:8" x14ac:dyDescent="0.25">
      <c r="H881" s="242"/>
    </row>
    <row r="882" spans="8:8" x14ac:dyDescent="0.25">
      <c r="H882" s="242"/>
    </row>
    <row r="883" spans="8:8" x14ac:dyDescent="0.25">
      <c r="H883" s="242"/>
    </row>
    <row r="884" spans="8:8" x14ac:dyDescent="0.25">
      <c r="H884" s="242"/>
    </row>
    <row r="885" spans="8:8" x14ac:dyDescent="0.25">
      <c r="H885" s="242"/>
    </row>
    <row r="886" spans="8:8" x14ac:dyDescent="0.25">
      <c r="H886" s="242"/>
    </row>
    <row r="887" spans="8:8" x14ac:dyDescent="0.25">
      <c r="H887" s="242"/>
    </row>
    <row r="888" spans="8:8" x14ac:dyDescent="0.25">
      <c r="H888" s="242"/>
    </row>
    <row r="889" spans="8:8" x14ac:dyDescent="0.25">
      <c r="H889" s="242"/>
    </row>
    <row r="890" spans="8:8" x14ac:dyDescent="0.25">
      <c r="H890" s="242"/>
    </row>
    <row r="891" spans="8:8" x14ac:dyDescent="0.25">
      <c r="H891" s="242"/>
    </row>
    <row r="892" spans="8:8" x14ac:dyDescent="0.25">
      <c r="H892" s="242"/>
    </row>
    <row r="893" spans="8:8" x14ac:dyDescent="0.25">
      <c r="H893" s="242"/>
    </row>
    <row r="894" spans="8:8" x14ac:dyDescent="0.25">
      <c r="H894" s="242"/>
    </row>
    <row r="895" spans="8:8" x14ac:dyDescent="0.25">
      <c r="H895" s="242"/>
    </row>
    <row r="896" spans="8:8" x14ac:dyDescent="0.25">
      <c r="H896" s="242"/>
    </row>
    <row r="897" spans="8:8" x14ac:dyDescent="0.25">
      <c r="H897" s="242"/>
    </row>
    <row r="898" spans="8:8" x14ac:dyDescent="0.25">
      <c r="H898" s="242"/>
    </row>
    <row r="899" spans="8:8" x14ac:dyDescent="0.25">
      <c r="H899" s="242"/>
    </row>
    <row r="900" spans="8:8" x14ac:dyDescent="0.25">
      <c r="H900" s="242"/>
    </row>
    <row r="901" spans="8:8" x14ac:dyDescent="0.25">
      <c r="H901" s="242"/>
    </row>
    <row r="902" spans="8:8" x14ac:dyDescent="0.25">
      <c r="H902" s="242"/>
    </row>
    <row r="903" spans="8:8" x14ac:dyDescent="0.25">
      <c r="H903" s="242"/>
    </row>
    <row r="904" spans="8:8" x14ac:dyDescent="0.25">
      <c r="H904" s="242"/>
    </row>
    <row r="905" spans="8:8" x14ac:dyDescent="0.25">
      <c r="H905" s="242"/>
    </row>
    <row r="906" spans="8:8" x14ac:dyDescent="0.25">
      <c r="H906" s="242"/>
    </row>
    <row r="907" spans="8:8" x14ac:dyDescent="0.25">
      <c r="H907" s="242"/>
    </row>
    <row r="908" spans="8:8" x14ac:dyDescent="0.25">
      <c r="H908" s="242"/>
    </row>
    <row r="909" spans="8:8" x14ac:dyDescent="0.25">
      <c r="H909" s="242"/>
    </row>
    <row r="910" spans="8:8" x14ac:dyDescent="0.25">
      <c r="H910" s="242"/>
    </row>
    <row r="911" spans="8:8" x14ac:dyDescent="0.25">
      <c r="H911" s="242"/>
    </row>
    <row r="912" spans="8:8" x14ac:dyDescent="0.25">
      <c r="H912" s="242"/>
    </row>
    <row r="913" spans="8:8" x14ac:dyDescent="0.25">
      <c r="H913" s="242"/>
    </row>
    <row r="914" spans="8:8" x14ac:dyDescent="0.25">
      <c r="H914" s="242"/>
    </row>
    <row r="915" spans="8:8" x14ac:dyDescent="0.25">
      <c r="H915" s="242"/>
    </row>
    <row r="916" spans="8:8" x14ac:dyDescent="0.25">
      <c r="H916" s="242"/>
    </row>
    <row r="917" spans="8:8" x14ac:dyDescent="0.25">
      <c r="H917" s="242"/>
    </row>
    <row r="918" spans="8:8" x14ac:dyDescent="0.25">
      <c r="H918" s="242"/>
    </row>
    <row r="919" spans="8:8" x14ac:dyDescent="0.25">
      <c r="H919" s="242"/>
    </row>
    <row r="920" spans="8:8" x14ac:dyDescent="0.25">
      <c r="H920" s="242"/>
    </row>
    <row r="921" spans="8:8" x14ac:dyDescent="0.25">
      <c r="H921" s="242"/>
    </row>
    <row r="922" spans="8:8" x14ac:dyDescent="0.25">
      <c r="H922" s="242"/>
    </row>
    <row r="923" spans="8:8" x14ac:dyDescent="0.25">
      <c r="H923" s="242"/>
    </row>
    <row r="924" spans="8:8" x14ac:dyDescent="0.25">
      <c r="H924" s="242"/>
    </row>
    <row r="925" spans="8:8" x14ac:dyDescent="0.25">
      <c r="H925" s="242"/>
    </row>
    <row r="926" spans="8:8" x14ac:dyDescent="0.25">
      <c r="H926" s="242"/>
    </row>
    <row r="927" spans="8:8" x14ac:dyDescent="0.25">
      <c r="H927" s="242"/>
    </row>
    <row r="928" spans="8:8" x14ac:dyDescent="0.25">
      <c r="H928" s="242"/>
    </row>
    <row r="929" spans="8:8" x14ac:dyDescent="0.25">
      <c r="H929" s="242"/>
    </row>
    <row r="930" spans="8:8" x14ac:dyDescent="0.25">
      <c r="H930" s="242"/>
    </row>
    <row r="931" spans="8:8" x14ac:dyDescent="0.25">
      <c r="H931" s="242"/>
    </row>
    <row r="932" spans="8:8" x14ac:dyDescent="0.25">
      <c r="H932" s="242"/>
    </row>
    <row r="933" spans="8:8" x14ac:dyDescent="0.25">
      <c r="H933" s="242"/>
    </row>
    <row r="934" spans="8:8" x14ac:dyDescent="0.25">
      <c r="H934" s="242"/>
    </row>
    <row r="935" spans="8:8" x14ac:dyDescent="0.25">
      <c r="H935" s="242"/>
    </row>
    <row r="936" spans="8:8" x14ac:dyDescent="0.25">
      <c r="H936" s="242"/>
    </row>
    <row r="937" spans="8:8" x14ac:dyDescent="0.25">
      <c r="H937" s="242"/>
    </row>
    <row r="938" spans="8:8" x14ac:dyDescent="0.25">
      <c r="H938" s="242"/>
    </row>
    <row r="939" spans="8:8" x14ac:dyDescent="0.25">
      <c r="H939" s="242"/>
    </row>
    <row r="940" spans="8:8" x14ac:dyDescent="0.25">
      <c r="H940" s="242"/>
    </row>
    <row r="941" spans="8:8" x14ac:dyDescent="0.25">
      <c r="H941" s="242"/>
    </row>
    <row r="942" spans="8:8" x14ac:dyDescent="0.25">
      <c r="H942" s="242"/>
    </row>
    <row r="943" spans="8:8" x14ac:dyDescent="0.25">
      <c r="H943" s="242"/>
    </row>
    <row r="944" spans="8:8" x14ac:dyDescent="0.25">
      <c r="H944" s="242"/>
    </row>
    <row r="945" spans="8:8" x14ac:dyDescent="0.25">
      <c r="H945" s="242"/>
    </row>
    <row r="946" spans="8:8" x14ac:dyDescent="0.25">
      <c r="H946" s="242"/>
    </row>
    <row r="947" spans="8:8" x14ac:dyDescent="0.25">
      <c r="H947" s="242"/>
    </row>
    <row r="948" spans="8:8" x14ac:dyDescent="0.25">
      <c r="H948" s="242"/>
    </row>
    <row r="949" spans="8:8" x14ac:dyDescent="0.25">
      <c r="H949" s="242"/>
    </row>
    <row r="950" spans="8:8" x14ac:dyDescent="0.25">
      <c r="H950" s="242"/>
    </row>
    <row r="951" spans="8:8" x14ac:dyDescent="0.25">
      <c r="H951" s="242"/>
    </row>
    <row r="952" spans="8:8" x14ac:dyDescent="0.25">
      <c r="H952" s="242"/>
    </row>
    <row r="953" spans="8:8" x14ac:dyDescent="0.25">
      <c r="H953" s="242"/>
    </row>
    <row r="954" spans="8:8" x14ac:dyDescent="0.25">
      <c r="H954" s="242"/>
    </row>
    <row r="955" spans="8:8" x14ac:dyDescent="0.25">
      <c r="H955" s="242"/>
    </row>
    <row r="956" spans="8:8" x14ac:dyDescent="0.25">
      <c r="H956" s="242"/>
    </row>
    <row r="957" spans="8:8" x14ac:dyDescent="0.25">
      <c r="H957" s="242"/>
    </row>
    <row r="958" spans="8:8" x14ac:dyDescent="0.25">
      <c r="H958" s="242"/>
    </row>
    <row r="959" spans="8:8" x14ac:dyDescent="0.25">
      <c r="H959" s="242"/>
    </row>
    <row r="960" spans="8:8" x14ac:dyDescent="0.25">
      <c r="H960" s="242"/>
    </row>
    <row r="961" spans="8:8" x14ac:dyDescent="0.25">
      <c r="H961" s="242"/>
    </row>
    <row r="962" spans="8:8" x14ac:dyDescent="0.25">
      <c r="H962" s="242"/>
    </row>
    <row r="963" spans="8:8" x14ac:dyDescent="0.25">
      <c r="H963" s="242"/>
    </row>
    <row r="964" spans="8:8" x14ac:dyDescent="0.25">
      <c r="H964" s="242"/>
    </row>
    <row r="965" spans="8:8" x14ac:dyDescent="0.25">
      <c r="H965" s="242"/>
    </row>
    <row r="966" spans="8:8" x14ac:dyDescent="0.25">
      <c r="H966" s="242"/>
    </row>
    <row r="967" spans="8:8" x14ac:dyDescent="0.25">
      <c r="H967" s="242"/>
    </row>
    <row r="968" spans="8:8" x14ac:dyDescent="0.25">
      <c r="H968" s="242"/>
    </row>
    <row r="969" spans="8:8" x14ac:dyDescent="0.25">
      <c r="H969" s="242"/>
    </row>
    <row r="970" spans="8:8" x14ac:dyDescent="0.25">
      <c r="H970" s="242"/>
    </row>
    <row r="971" spans="8:8" x14ac:dyDescent="0.25">
      <c r="H971" s="242"/>
    </row>
    <row r="972" spans="8:8" x14ac:dyDescent="0.25">
      <c r="H972" s="242"/>
    </row>
    <row r="973" spans="8:8" x14ac:dyDescent="0.25">
      <c r="H973" s="242"/>
    </row>
    <row r="974" spans="8:8" x14ac:dyDescent="0.25">
      <c r="H974" s="242"/>
    </row>
    <row r="975" spans="8:8" x14ac:dyDescent="0.25">
      <c r="H975" s="242"/>
    </row>
    <row r="976" spans="8:8" x14ac:dyDescent="0.25">
      <c r="H976" s="242"/>
    </row>
    <row r="977" spans="8:8" x14ac:dyDescent="0.25">
      <c r="H977" s="242"/>
    </row>
    <row r="978" spans="8:8" x14ac:dyDescent="0.25">
      <c r="H978" s="242"/>
    </row>
    <row r="979" spans="8:8" x14ac:dyDescent="0.25">
      <c r="H979" s="242"/>
    </row>
    <row r="980" spans="8:8" x14ac:dyDescent="0.25">
      <c r="H980" s="242"/>
    </row>
    <row r="981" spans="8:8" x14ac:dyDescent="0.25">
      <c r="H981" s="242"/>
    </row>
    <row r="982" spans="8:8" x14ac:dyDescent="0.25">
      <c r="H982" s="242"/>
    </row>
    <row r="983" spans="8:8" x14ac:dyDescent="0.25">
      <c r="H983" s="242"/>
    </row>
    <row r="984" spans="8:8" x14ac:dyDescent="0.25">
      <c r="H984" s="242"/>
    </row>
    <row r="985" spans="8:8" x14ac:dyDescent="0.25">
      <c r="H985" s="242"/>
    </row>
    <row r="986" spans="8:8" x14ac:dyDescent="0.25">
      <c r="H986" s="242"/>
    </row>
    <row r="987" spans="8:8" x14ac:dyDescent="0.25">
      <c r="H987" s="242"/>
    </row>
    <row r="988" spans="8:8" x14ac:dyDescent="0.25">
      <c r="H988" s="242"/>
    </row>
    <row r="989" spans="8:8" x14ac:dyDescent="0.25">
      <c r="H989" s="242"/>
    </row>
    <row r="990" spans="8:8" x14ac:dyDescent="0.25">
      <c r="H990" s="242"/>
    </row>
    <row r="991" spans="8:8" x14ac:dyDescent="0.25">
      <c r="H991" s="242"/>
    </row>
    <row r="992" spans="8:8" x14ac:dyDescent="0.25">
      <c r="H992" s="242"/>
    </row>
    <row r="993" spans="8:8" x14ac:dyDescent="0.25">
      <c r="H993" s="242"/>
    </row>
    <row r="994" spans="8:8" x14ac:dyDescent="0.25">
      <c r="H994" s="242"/>
    </row>
    <row r="995" spans="8:8" x14ac:dyDescent="0.25">
      <c r="H995" s="242"/>
    </row>
    <row r="996" spans="8:8" x14ac:dyDescent="0.25">
      <c r="H996" s="242"/>
    </row>
    <row r="997" spans="8:8" x14ac:dyDescent="0.25">
      <c r="H997" s="242"/>
    </row>
    <row r="998" spans="8:8" x14ac:dyDescent="0.25">
      <c r="H998" s="242"/>
    </row>
    <row r="999" spans="8:8" x14ac:dyDescent="0.25">
      <c r="H999" s="242"/>
    </row>
    <row r="1000" spans="8:8" x14ac:dyDescent="0.25">
      <c r="H1000" s="242"/>
    </row>
    <row r="1001" spans="8:8" x14ac:dyDescent="0.25">
      <c r="H1001" s="242"/>
    </row>
    <row r="1002" spans="8:8" x14ac:dyDescent="0.25">
      <c r="H1002" s="242"/>
    </row>
    <row r="1003" spans="8:8" x14ac:dyDescent="0.25">
      <c r="H1003" s="242"/>
    </row>
    <row r="1004" spans="8:8" x14ac:dyDescent="0.25">
      <c r="H1004" s="242"/>
    </row>
    <row r="1005" spans="8:8" x14ac:dyDescent="0.25">
      <c r="H1005" s="242"/>
    </row>
    <row r="1006" spans="8:8" x14ac:dyDescent="0.25">
      <c r="H1006" s="242"/>
    </row>
    <row r="1007" spans="8:8" x14ac:dyDescent="0.25">
      <c r="H1007" s="242"/>
    </row>
    <row r="1008" spans="8:8" x14ac:dyDescent="0.25">
      <c r="H1008" s="242"/>
    </row>
    <row r="1009" spans="8:8" x14ac:dyDescent="0.25">
      <c r="H1009" s="242"/>
    </row>
    <row r="1010" spans="8:8" x14ac:dyDescent="0.25">
      <c r="H1010" s="242"/>
    </row>
    <row r="1011" spans="8:8" x14ac:dyDescent="0.25">
      <c r="H1011" s="242"/>
    </row>
    <row r="1012" spans="8:8" x14ac:dyDescent="0.25">
      <c r="H1012" s="242"/>
    </row>
    <row r="1013" spans="8:8" x14ac:dyDescent="0.25">
      <c r="H1013" s="242"/>
    </row>
    <row r="1014" spans="8:8" x14ac:dyDescent="0.25">
      <c r="H1014" s="242"/>
    </row>
    <row r="1015" spans="8:8" x14ac:dyDescent="0.25">
      <c r="H1015" s="242"/>
    </row>
    <row r="1016" spans="8:8" x14ac:dyDescent="0.25">
      <c r="H1016" s="242"/>
    </row>
    <row r="1017" spans="8:8" x14ac:dyDescent="0.25">
      <c r="H1017" s="242"/>
    </row>
    <row r="1018" spans="8:8" x14ac:dyDescent="0.25">
      <c r="H1018" s="242"/>
    </row>
    <row r="1019" spans="8:8" x14ac:dyDescent="0.25">
      <c r="H1019" s="242"/>
    </row>
    <row r="1020" spans="8:8" x14ac:dyDescent="0.25">
      <c r="H1020" s="242"/>
    </row>
    <row r="1021" spans="8:8" x14ac:dyDescent="0.25">
      <c r="H1021" s="242"/>
    </row>
    <row r="1022" spans="8:8" x14ac:dyDescent="0.25">
      <c r="H1022" s="242"/>
    </row>
    <row r="1023" spans="8:8" x14ac:dyDescent="0.25">
      <c r="H1023" s="242"/>
    </row>
    <row r="1024" spans="8:8" x14ac:dyDescent="0.25">
      <c r="H1024" s="242"/>
    </row>
    <row r="1025" spans="8:8" x14ac:dyDescent="0.25">
      <c r="H1025" s="242"/>
    </row>
    <row r="1026" spans="8:8" x14ac:dyDescent="0.25">
      <c r="H1026" s="242"/>
    </row>
    <row r="1027" spans="8:8" x14ac:dyDescent="0.25">
      <c r="H1027" s="242"/>
    </row>
    <row r="1028" spans="8:8" x14ac:dyDescent="0.25">
      <c r="H1028" s="242"/>
    </row>
    <row r="1029" spans="8:8" x14ac:dyDescent="0.25">
      <c r="H1029" s="242"/>
    </row>
    <row r="1030" spans="8:8" x14ac:dyDescent="0.25">
      <c r="H1030" s="242"/>
    </row>
    <row r="1031" spans="8:8" x14ac:dyDescent="0.25">
      <c r="H1031" s="242"/>
    </row>
    <row r="1032" spans="8:8" x14ac:dyDescent="0.25">
      <c r="H1032" s="242"/>
    </row>
    <row r="1033" spans="8:8" x14ac:dyDescent="0.25">
      <c r="H1033" s="242"/>
    </row>
    <row r="1034" spans="8:8" x14ac:dyDescent="0.25">
      <c r="H1034" s="242"/>
    </row>
    <row r="1035" spans="8:8" x14ac:dyDescent="0.25">
      <c r="H1035" s="242"/>
    </row>
    <row r="1036" spans="8:8" x14ac:dyDescent="0.25">
      <c r="H1036" s="242"/>
    </row>
    <row r="1037" spans="8:8" x14ac:dyDescent="0.25">
      <c r="H1037" s="242"/>
    </row>
    <row r="1038" spans="8:8" x14ac:dyDescent="0.25">
      <c r="H1038" s="242"/>
    </row>
    <row r="1039" spans="8:8" x14ac:dyDescent="0.25">
      <c r="H1039" s="242"/>
    </row>
    <row r="1040" spans="8:8" x14ac:dyDescent="0.25">
      <c r="H1040" s="242"/>
    </row>
    <row r="1041" spans="8:8" x14ac:dyDescent="0.25">
      <c r="H1041" s="242"/>
    </row>
    <row r="1042" spans="8:8" x14ac:dyDescent="0.25">
      <c r="H1042" s="242"/>
    </row>
    <row r="1043" spans="8:8" x14ac:dyDescent="0.25">
      <c r="H1043" s="242"/>
    </row>
    <row r="1044" spans="8:8" x14ac:dyDescent="0.25">
      <c r="H1044" s="242"/>
    </row>
    <row r="1045" spans="8:8" x14ac:dyDescent="0.25">
      <c r="H1045" s="242"/>
    </row>
    <row r="1046" spans="8:8" x14ac:dyDescent="0.25">
      <c r="H1046" s="242"/>
    </row>
    <row r="1047" spans="8:8" x14ac:dyDescent="0.25">
      <c r="H1047" s="242"/>
    </row>
    <row r="1048" spans="8:8" x14ac:dyDescent="0.25">
      <c r="H1048" s="242"/>
    </row>
    <row r="1049" spans="8:8" x14ac:dyDescent="0.25">
      <c r="H1049" s="242"/>
    </row>
    <row r="1050" spans="8:8" x14ac:dyDescent="0.25">
      <c r="H1050" s="242"/>
    </row>
    <row r="1051" spans="8:8" x14ac:dyDescent="0.25">
      <c r="H1051" s="242"/>
    </row>
    <row r="1052" spans="8:8" x14ac:dyDescent="0.25">
      <c r="H1052" s="242"/>
    </row>
    <row r="1053" spans="8:8" x14ac:dyDescent="0.25">
      <c r="H1053" s="242"/>
    </row>
    <row r="1054" spans="8:8" x14ac:dyDescent="0.25">
      <c r="H1054" s="242"/>
    </row>
    <row r="1055" spans="8:8" x14ac:dyDescent="0.25">
      <c r="H1055" s="242"/>
    </row>
    <row r="1056" spans="8:8" x14ac:dyDescent="0.25">
      <c r="H1056" s="242"/>
    </row>
    <row r="1057" spans="8:8" x14ac:dyDescent="0.25">
      <c r="H1057" s="242"/>
    </row>
    <row r="1058" spans="8:8" x14ac:dyDescent="0.25">
      <c r="H1058" s="242"/>
    </row>
    <row r="1059" spans="8:8" x14ac:dyDescent="0.25">
      <c r="H1059" s="242"/>
    </row>
    <row r="1060" spans="8:8" x14ac:dyDescent="0.25">
      <c r="H1060" s="242"/>
    </row>
    <row r="1061" spans="8:8" x14ac:dyDescent="0.25">
      <c r="H1061" s="242"/>
    </row>
    <row r="1062" spans="8:8" x14ac:dyDescent="0.25">
      <c r="H1062" s="242"/>
    </row>
    <row r="1063" spans="8:8" x14ac:dyDescent="0.25">
      <c r="H1063" s="242"/>
    </row>
    <row r="1064" spans="8:8" x14ac:dyDescent="0.25">
      <c r="H1064" s="242"/>
    </row>
    <row r="1065" spans="8:8" x14ac:dyDescent="0.25">
      <c r="H1065" s="242"/>
    </row>
    <row r="1066" spans="8:8" x14ac:dyDescent="0.25">
      <c r="H1066" s="242"/>
    </row>
    <row r="1067" spans="8:8" x14ac:dyDescent="0.25">
      <c r="H1067" s="242"/>
    </row>
    <row r="1068" spans="8:8" x14ac:dyDescent="0.25">
      <c r="H1068" s="242"/>
    </row>
    <row r="1069" spans="8:8" x14ac:dyDescent="0.25">
      <c r="H1069" s="242"/>
    </row>
    <row r="1070" spans="8:8" x14ac:dyDescent="0.25">
      <c r="H1070" s="242"/>
    </row>
    <row r="1071" spans="8:8" x14ac:dyDescent="0.25">
      <c r="H1071" s="242"/>
    </row>
    <row r="1072" spans="8:8" x14ac:dyDescent="0.25">
      <c r="H1072" s="242"/>
    </row>
    <row r="1073" spans="8:8" x14ac:dyDescent="0.25">
      <c r="H1073" s="242"/>
    </row>
    <row r="1074" spans="8:8" x14ac:dyDescent="0.25">
      <c r="H1074" s="242"/>
    </row>
    <row r="1075" spans="8:8" x14ac:dyDescent="0.25">
      <c r="H1075" s="242"/>
    </row>
    <row r="1076" spans="8:8" x14ac:dyDescent="0.25">
      <c r="H1076" s="242"/>
    </row>
    <row r="1077" spans="8:8" x14ac:dyDescent="0.25">
      <c r="H1077" s="242"/>
    </row>
    <row r="1078" spans="8:8" x14ac:dyDescent="0.25">
      <c r="H1078" s="242"/>
    </row>
    <row r="1079" spans="8:8" x14ac:dyDescent="0.25">
      <c r="H1079" s="242"/>
    </row>
    <row r="1080" spans="8:8" x14ac:dyDescent="0.25">
      <c r="H1080" s="242"/>
    </row>
    <row r="1081" spans="8:8" x14ac:dyDescent="0.25">
      <c r="H1081" s="242"/>
    </row>
    <row r="1082" spans="8:8" x14ac:dyDescent="0.25">
      <c r="H1082" s="242"/>
    </row>
    <row r="1083" spans="8:8" x14ac:dyDescent="0.25">
      <c r="H1083" s="242"/>
    </row>
    <row r="1084" spans="8:8" x14ac:dyDescent="0.25">
      <c r="H1084" s="242"/>
    </row>
    <row r="1085" spans="8:8" x14ac:dyDescent="0.25">
      <c r="H1085" s="242"/>
    </row>
    <row r="1086" spans="8:8" x14ac:dyDescent="0.25">
      <c r="H1086" s="242"/>
    </row>
    <row r="1087" spans="8:8" x14ac:dyDescent="0.25">
      <c r="H1087" s="242"/>
    </row>
    <row r="1088" spans="8:8" x14ac:dyDescent="0.25">
      <c r="H1088" s="242"/>
    </row>
    <row r="1089" spans="8:8" x14ac:dyDescent="0.25">
      <c r="H1089" s="242"/>
    </row>
    <row r="1090" spans="8:8" x14ac:dyDescent="0.25">
      <c r="H1090" s="242"/>
    </row>
    <row r="1091" spans="8:8" x14ac:dyDescent="0.25">
      <c r="H1091" s="242"/>
    </row>
    <row r="1092" spans="8:8" x14ac:dyDescent="0.25">
      <c r="H1092" s="242"/>
    </row>
    <row r="1093" spans="8:8" x14ac:dyDescent="0.25">
      <c r="H1093" s="242"/>
    </row>
    <row r="1094" spans="8:8" x14ac:dyDescent="0.25">
      <c r="H1094" s="242"/>
    </row>
    <row r="1095" spans="8:8" x14ac:dyDescent="0.25">
      <c r="H1095" s="242"/>
    </row>
    <row r="1096" spans="8:8" x14ac:dyDescent="0.25">
      <c r="H1096" s="242"/>
    </row>
    <row r="1097" spans="8:8" x14ac:dyDescent="0.25">
      <c r="H1097" s="242"/>
    </row>
    <row r="1098" spans="8:8" x14ac:dyDescent="0.25">
      <c r="H1098" s="242"/>
    </row>
    <row r="1099" spans="8:8" x14ac:dyDescent="0.25">
      <c r="H1099" s="242"/>
    </row>
    <row r="1100" spans="8:8" x14ac:dyDescent="0.25">
      <c r="H1100" s="242"/>
    </row>
    <row r="1101" spans="8:8" x14ac:dyDescent="0.25">
      <c r="H1101" s="242"/>
    </row>
    <row r="1102" spans="8:8" x14ac:dyDescent="0.25">
      <c r="H1102" s="242"/>
    </row>
    <row r="1103" spans="8:8" x14ac:dyDescent="0.25">
      <c r="H1103" s="242"/>
    </row>
    <row r="1104" spans="8:8" x14ac:dyDescent="0.25">
      <c r="H1104" s="242"/>
    </row>
    <row r="1105" spans="8:8" x14ac:dyDescent="0.25">
      <c r="H1105" s="242"/>
    </row>
    <row r="1106" spans="8:8" x14ac:dyDescent="0.25">
      <c r="H1106" s="242"/>
    </row>
    <row r="1107" spans="8:8" x14ac:dyDescent="0.25">
      <c r="H1107" s="242"/>
    </row>
    <row r="1108" spans="8:8" x14ac:dyDescent="0.25">
      <c r="H1108" s="242"/>
    </row>
    <row r="1109" spans="8:8" x14ac:dyDescent="0.25">
      <c r="H1109" s="242"/>
    </row>
    <row r="1110" spans="8:8" x14ac:dyDescent="0.25">
      <c r="H1110" s="242"/>
    </row>
    <row r="1111" spans="8:8" x14ac:dyDescent="0.25">
      <c r="H1111" s="242"/>
    </row>
    <row r="1112" spans="8:8" x14ac:dyDescent="0.25">
      <c r="H1112" s="242"/>
    </row>
    <row r="1113" spans="8:8" x14ac:dyDescent="0.25">
      <c r="H1113" s="242"/>
    </row>
    <row r="1114" spans="8:8" x14ac:dyDescent="0.25">
      <c r="H1114" s="242"/>
    </row>
    <row r="1115" spans="8:8" x14ac:dyDescent="0.25">
      <c r="H1115" s="242"/>
    </row>
    <row r="1116" spans="8:8" x14ac:dyDescent="0.25">
      <c r="H1116" s="242"/>
    </row>
    <row r="1117" spans="8:8" x14ac:dyDescent="0.25">
      <c r="H1117" s="242"/>
    </row>
    <row r="1118" spans="8:8" x14ac:dyDescent="0.25">
      <c r="H1118" s="242"/>
    </row>
    <row r="1119" spans="8:8" x14ac:dyDescent="0.25">
      <c r="H1119" s="242"/>
    </row>
    <row r="1120" spans="8:8" x14ac:dyDescent="0.25">
      <c r="H1120" s="242"/>
    </row>
    <row r="1121" spans="8:8" x14ac:dyDescent="0.25">
      <c r="H1121" s="242"/>
    </row>
    <row r="1122" spans="8:8" x14ac:dyDescent="0.25">
      <c r="H1122" s="242"/>
    </row>
    <row r="1123" spans="8:8" x14ac:dyDescent="0.25">
      <c r="H1123" s="242"/>
    </row>
    <row r="1124" spans="8:8" x14ac:dyDescent="0.25">
      <c r="H1124" s="242"/>
    </row>
    <row r="1125" spans="8:8" x14ac:dyDescent="0.25">
      <c r="H1125" s="242"/>
    </row>
    <row r="1126" spans="8:8" x14ac:dyDescent="0.25">
      <c r="H1126" s="242"/>
    </row>
    <row r="1127" spans="8:8" x14ac:dyDescent="0.25">
      <c r="H1127" s="242"/>
    </row>
    <row r="1128" spans="8:8" x14ac:dyDescent="0.25">
      <c r="H1128" s="242"/>
    </row>
    <row r="1129" spans="8:8" x14ac:dyDescent="0.25">
      <c r="H1129" s="242"/>
    </row>
    <row r="1130" spans="8:8" x14ac:dyDescent="0.25">
      <c r="H1130" s="242"/>
    </row>
    <row r="1131" spans="8:8" x14ac:dyDescent="0.25">
      <c r="H1131" s="242"/>
    </row>
    <row r="1132" spans="8:8" x14ac:dyDescent="0.25">
      <c r="H1132" s="242"/>
    </row>
    <row r="1133" spans="8:8" x14ac:dyDescent="0.25">
      <c r="H1133" s="242"/>
    </row>
    <row r="1134" spans="8:8" x14ac:dyDescent="0.25">
      <c r="H1134" s="242"/>
    </row>
    <row r="1135" spans="8:8" x14ac:dyDescent="0.25">
      <c r="H1135" s="242"/>
    </row>
    <row r="1136" spans="8:8" x14ac:dyDescent="0.25">
      <c r="H1136" s="242"/>
    </row>
    <row r="1137" spans="8:8" x14ac:dyDescent="0.25">
      <c r="H1137" s="242"/>
    </row>
    <row r="1138" spans="8:8" x14ac:dyDescent="0.25">
      <c r="H1138" s="242"/>
    </row>
    <row r="1139" spans="8:8" x14ac:dyDescent="0.25">
      <c r="H1139" s="242"/>
    </row>
    <row r="1140" spans="8:8" x14ac:dyDescent="0.25">
      <c r="H1140" s="242"/>
    </row>
    <row r="1141" spans="8:8" x14ac:dyDescent="0.25">
      <c r="H1141" s="242"/>
    </row>
    <row r="1142" spans="8:8" x14ac:dyDescent="0.25">
      <c r="H1142" s="242"/>
    </row>
    <row r="1143" spans="8:8" x14ac:dyDescent="0.25">
      <c r="H1143" s="242"/>
    </row>
    <row r="1144" spans="8:8" x14ac:dyDescent="0.25">
      <c r="H1144" s="242"/>
    </row>
    <row r="1145" spans="8:8" x14ac:dyDescent="0.25">
      <c r="H1145" s="242"/>
    </row>
    <row r="1146" spans="8:8" x14ac:dyDescent="0.25">
      <c r="H1146" s="242"/>
    </row>
    <row r="1147" spans="8:8" x14ac:dyDescent="0.25">
      <c r="H1147" s="242"/>
    </row>
    <row r="1148" spans="8:8" x14ac:dyDescent="0.25">
      <c r="H1148" s="242"/>
    </row>
    <row r="1149" spans="8:8" x14ac:dyDescent="0.25">
      <c r="H1149" s="242"/>
    </row>
    <row r="1150" spans="8:8" x14ac:dyDescent="0.25">
      <c r="H1150" s="242"/>
    </row>
    <row r="1151" spans="8:8" x14ac:dyDescent="0.25">
      <c r="H1151" s="242"/>
    </row>
    <row r="1152" spans="8:8" x14ac:dyDescent="0.25">
      <c r="H1152" s="242"/>
    </row>
    <row r="1153" spans="8:8" x14ac:dyDescent="0.25">
      <c r="H1153" s="242"/>
    </row>
    <row r="1154" spans="8:8" x14ac:dyDescent="0.25">
      <c r="H1154" s="242"/>
    </row>
    <row r="1155" spans="8:8" x14ac:dyDescent="0.25">
      <c r="H1155" s="242"/>
    </row>
    <row r="1156" spans="8:8" x14ac:dyDescent="0.25">
      <c r="H1156" s="242"/>
    </row>
    <row r="1157" spans="8:8" x14ac:dyDescent="0.25">
      <c r="H1157" s="242"/>
    </row>
    <row r="1158" spans="8:8" x14ac:dyDescent="0.25">
      <c r="H1158" s="242"/>
    </row>
    <row r="1159" spans="8:8" x14ac:dyDescent="0.25">
      <c r="H1159" s="242"/>
    </row>
    <row r="1160" spans="8:8" x14ac:dyDescent="0.25">
      <c r="H1160" s="242"/>
    </row>
    <row r="1161" spans="8:8" x14ac:dyDescent="0.25">
      <c r="H1161" s="242"/>
    </row>
    <row r="1162" spans="8:8" x14ac:dyDescent="0.25">
      <c r="H1162" s="242"/>
    </row>
    <row r="1163" spans="8:8" x14ac:dyDescent="0.25">
      <c r="H1163" s="242"/>
    </row>
    <row r="1164" spans="8:8" x14ac:dyDescent="0.25">
      <c r="H1164" s="242"/>
    </row>
    <row r="1165" spans="8:8" x14ac:dyDescent="0.25">
      <c r="H1165" s="242"/>
    </row>
    <row r="1166" spans="8:8" x14ac:dyDescent="0.25">
      <c r="H1166" s="242"/>
    </row>
    <row r="1167" spans="8:8" x14ac:dyDescent="0.25">
      <c r="H1167" s="242"/>
    </row>
    <row r="1168" spans="8:8" x14ac:dyDescent="0.25">
      <c r="H1168" s="242"/>
    </row>
    <row r="1169" spans="8:8" x14ac:dyDescent="0.25">
      <c r="H1169" s="242"/>
    </row>
    <row r="1170" spans="8:8" x14ac:dyDescent="0.25">
      <c r="H1170" s="242"/>
    </row>
    <row r="1171" spans="8:8" x14ac:dyDescent="0.25">
      <c r="H1171" s="242"/>
    </row>
    <row r="1172" spans="8:8" x14ac:dyDescent="0.25">
      <c r="H1172" s="242"/>
    </row>
    <row r="1173" spans="8:8" x14ac:dyDescent="0.25">
      <c r="H1173" s="242"/>
    </row>
    <row r="1174" spans="8:8" x14ac:dyDescent="0.25">
      <c r="H1174" s="242"/>
    </row>
    <row r="1175" spans="8:8" x14ac:dyDescent="0.25">
      <c r="H1175" s="242"/>
    </row>
    <row r="1176" spans="8:8" x14ac:dyDescent="0.25">
      <c r="H1176" s="242"/>
    </row>
    <row r="1177" spans="8:8" x14ac:dyDescent="0.25">
      <c r="H1177" s="242"/>
    </row>
    <row r="1178" spans="8:8" x14ac:dyDescent="0.25">
      <c r="H1178" s="242"/>
    </row>
    <row r="1179" spans="8:8" x14ac:dyDescent="0.25">
      <c r="H1179" s="242"/>
    </row>
    <row r="1180" spans="8:8" x14ac:dyDescent="0.25">
      <c r="H1180" s="242"/>
    </row>
    <row r="1181" spans="8:8" x14ac:dyDescent="0.25">
      <c r="H1181" s="242"/>
    </row>
    <row r="1182" spans="8:8" x14ac:dyDescent="0.25">
      <c r="H1182" s="242"/>
    </row>
    <row r="1183" spans="8:8" x14ac:dyDescent="0.25">
      <c r="H1183" s="242"/>
    </row>
    <row r="1184" spans="8:8" x14ac:dyDescent="0.25">
      <c r="H1184" s="242"/>
    </row>
    <row r="1185" spans="8:8" x14ac:dyDescent="0.25">
      <c r="H1185" s="242"/>
    </row>
    <row r="1186" spans="8:8" x14ac:dyDescent="0.25">
      <c r="H1186" s="242"/>
    </row>
    <row r="1187" spans="8:8" x14ac:dyDescent="0.25">
      <c r="H1187" s="242"/>
    </row>
    <row r="1188" spans="8:8" x14ac:dyDescent="0.25">
      <c r="H1188" s="242"/>
    </row>
    <row r="1189" spans="8:8" x14ac:dyDescent="0.25">
      <c r="H1189" s="242"/>
    </row>
    <row r="1190" spans="8:8" x14ac:dyDescent="0.25">
      <c r="H1190" s="242"/>
    </row>
    <row r="1191" spans="8:8" x14ac:dyDescent="0.25">
      <c r="H1191" s="242"/>
    </row>
    <row r="1192" spans="8:8" x14ac:dyDescent="0.25">
      <c r="H1192" s="242"/>
    </row>
    <row r="1193" spans="8:8" x14ac:dyDescent="0.25">
      <c r="H1193" s="242"/>
    </row>
    <row r="1194" spans="8:8" x14ac:dyDescent="0.25">
      <c r="H1194" s="242"/>
    </row>
    <row r="1195" spans="8:8" x14ac:dyDescent="0.25">
      <c r="H1195" s="242"/>
    </row>
    <row r="1196" spans="8:8" x14ac:dyDescent="0.25">
      <c r="H1196" s="242"/>
    </row>
    <row r="1197" spans="8:8" x14ac:dyDescent="0.25">
      <c r="H1197" s="242"/>
    </row>
    <row r="1198" spans="8:8" x14ac:dyDescent="0.25">
      <c r="H1198" s="242"/>
    </row>
    <row r="1199" spans="8:8" x14ac:dyDescent="0.25">
      <c r="H1199" s="242"/>
    </row>
    <row r="1200" spans="8:8" x14ac:dyDescent="0.25">
      <c r="H1200" s="242"/>
    </row>
    <row r="1201" spans="8:8" x14ac:dyDescent="0.25">
      <c r="H1201" s="242"/>
    </row>
    <row r="1202" spans="8:8" x14ac:dyDescent="0.25">
      <c r="H1202" s="242"/>
    </row>
    <row r="1203" spans="8:8" x14ac:dyDescent="0.25">
      <c r="H1203" s="242"/>
    </row>
    <row r="1204" spans="8:8" x14ac:dyDescent="0.25">
      <c r="H1204" s="242"/>
    </row>
    <row r="1205" spans="8:8" x14ac:dyDescent="0.25">
      <c r="H1205" s="242"/>
    </row>
    <row r="1206" spans="8:8" x14ac:dyDescent="0.25">
      <c r="H1206" s="242"/>
    </row>
    <row r="1207" spans="8:8" x14ac:dyDescent="0.25">
      <c r="H1207" s="242"/>
    </row>
    <row r="1208" spans="8:8" x14ac:dyDescent="0.25">
      <c r="H1208" s="242"/>
    </row>
    <row r="1209" spans="8:8" x14ac:dyDescent="0.25">
      <c r="H1209" s="242"/>
    </row>
    <row r="1210" spans="8:8" x14ac:dyDescent="0.25">
      <c r="H1210" s="242"/>
    </row>
    <row r="1211" spans="8:8" x14ac:dyDescent="0.25">
      <c r="H1211" s="242"/>
    </row>
    <row r="1212" spans="8:8" x14ac:dyDescent="0.25">
      <c r="H1212" s="242"/>
    </row>
    <row r="1213" spans="8:8" x14ac:dyDescent="0.25">
      <c r="H1213" s="242"/>
    </row>
    <row r="1214" spans="8:8" x14ac:dyDescent="0.25">
      <c r="H1214" s="242"/>
    </row>
    <row r="1215" spans="8:8" x14ac:dyDescent="0.25">
      <c r="H1215" s="242"/>
    </row>
    <row r="1216" spans="8:8" x14ac:dyDescent="0.25">
      <c r="H1216" s="242"/>
    </row>
    <row r="1217" spans="8:8" x14ac:dyDescent="0.25">
      <c r="H1217" s="242"/>
    </row>
    <row r="1218" spans="8:8" x14ac:dyDescent="0.25">
      <c r="H1218" s="242"/>
    </row>
    <row r="1219" spans="8:8" x14ac:dyDescent="0.25">
      <c r="H1219" s="242"/>
    </row>
    <row r="1220" spans="8:8" x14ac:dyDescent="0.25">
      <c r="H1220" s="242"/>
    </row>
    <row r="1221" spans="8:8" x14ac:dyDescent="0.25">
      <c r="H1221" s="242"/>
    </row>
    <row r="1222" spans="8:8" x14ac:dyDescent="0.25">
      <c r="H1222" s="242"/>
    </row>
    <row r="1223" spans="8:8" x14ac:dyDescent="0.25">
      <c r="H1223" s="242"/>
    </row>
    <row r="1224" spans="8:8" x14ac:dyDescent="0.25">
      <c r="H1224" s="242"/>
    </row>
    <row r="1225" spans="8:8" x14ac:dyDescent="0.25">
      <c r="H1225" s="242"/>
    </row>
    <row r="1226" spans="8:8" x14ac:dyDescent="0.25">
      <c r="H1226" s="242"/>
    </row>
    <row r="1227" spans="8:8" x14ac:dyDescent="0.25">
      <c r="H1227" s="242"/>
    </row>
    <row r="1228" spans="8:8" x14ac:dyDescent="0.25">
      <c r="H1228" s="242"/>
    </row>
    <row r="1229" spans="8:8" x14ac:dyDescent="0.25">
      <c r="H1229" s="242"/>
    </row>
    <row r="1230" spans="8:8" x14ac:dyDescent="0.25">
      <c r="H1230" s="242"/>
    </row>
    <row r="1231" spans="8:8" x14ac:dyDescent="0.25">
      <c r="H1231" s="242"/>
    </row>
    <row r="1232" spans="8:8" x14ac:dyDescent="0.25">
      <c r="H1232" s="242"/>
    </row>
    <row r="1233" spans="8:8" x14ac:dyDescent="0.25">
      <c r="H1233" s="242"/>
    </row>
    <row r="1234" spans="8:8" x14ac:dyDescent="0.25">
      <c r="H1234" s="242"/>
    </row>
    <row r="1235" spans="8:8" x14ac:dyDescent="0.25">
      <c r="H1235" s="242"/>
    </row>
    <row r="1236" spans="8:8" x14ac:dyDescent="0.25">
      <c r="H1236" s="242"/>
    </row>
    <row r="1237" spans="8:8" x14ac:dyDescent="0.25">
      <c r="H1237" s="242"/>
    </row>
    <row r="1238" spans="8:8" x14ac:dyDescent="0.25">
      <c r="H1238" s="242"/>
    </row>
    <row r="1239" spans="8:8" x14ac:dyDescent="0.25">
      <c r="H1239" s="242"/>
    </row>
    <row r="1240" spans="8:8" x14ac:dyDescent="0.25">
      <c r="H1240" s="242"/>
    </row>
    <row r="1241" spans="8:8" x14ac:dyDescent="0.25">
      <c r="H1241" s="242"/>
    </row>
    <row r="1242" spans="8:8" x14ac:dyDescent="0.25">
      <c r="H1242" s="242"/>
    </row>
    <row r="1243" spans="8:8" x14ac:dyDescent="0.25">
      <c r="H1243" s="242"/>
    </row>
    <row r="1244" spans="8:8" x14ac:dyDescent="0.25">
      <c r="H1244" s="242"/>
    </row>
    <row r="1245" spans="8:8" x14ac:dyDescent="0.25">
      <c r="H1245" s="242"/>
    </row>
    <row r="1246" spans="8:8" x14ac:dyDescent="0.25">
      <c r="H1246" s="242"/>
    </row>
    <row r="1247" spans="8:8" x14ac:dyDescent="0.25">
      <c r="H1247" s="242"/>
    </row>
    <row r="1248" spans="8:8" x14ac:dyDescent="0.25">
      <c r="H1248" s="242"/>
    </row>
    <row r="1249" spans="8:8" x14ac:dyDescent="0.25">
      <c r="H1249" s="242"/>
    </row>
    <row r="1250" spans="8:8" x14ac:dyDescent="0.25">
      <c r="H1250" s="242"/>
    </row>
    <row r="1251" spans="8:8" x14ac:dyDescent="0.25">
      <c r="H1251" s="242"/>
    </row>
    <row r="1252" spans="8:8" x14ac:dyDescent="0.25">
      <c r="H1252" s="242"/>
    </row>
    <row r="1253" spans="8:8" x14ac:dyDescent="0.25">
      <c r="H1253" s="242"/>
    </row>
    <row r="1254" spans="8:8" x14ac:dyDescent="0.25">
      <c r="H1254" s="242"/>
    </row>
    <row r="1255" spans="8:8" x14ac:dyDescent="0.25">
      <c r="H1255" s="242"/>
    </row>
    <row r="1256" spans="8:8" x14ac:dyDescent="0.25">
      <c r="H1256" s="242"/>
    </row>
    <row r="1257" spans="8:8" x14ac:dyDescent="0.25">
      <c r="H1257" s="242"/>
    </row>
    <row r="1258" spans="8:8" x14ac:dyDescent="0.25">
      <c r="H1258" s="242"/>
    </row>
    <row r="1259" spans="8:8" x14ac:dyDescent="0.25">
      <c r="H1259" s="242"/>
    </row>
    <row r="1260" spans="8:8" x14ac:dyDescent="0.25">
      <c r="H1260" s="242"/>
    </row>
    <row r="1261" spans="8:8" x14ac:dyDescent="0.25">
      <c r="H1261" s="242"/>
    </row>
    <row r="1262" spans="8:8" x14ac:dyDescent="0.25">
      <c r="H1262" s="242"/>
    </row>
    <row r="1263" spans="8:8" x14ac:dyDescent="0.25">
      <c r="H1263" s="242"/>
    </row>
    <row r="1264" spans="8:8" x14ac:dyDescent="0.25">
      <c r="H1264" s="242"/>
    </row>
    <row r="1265" spans="8:8" x14ac:dyDescent="0.25">
      <c r="H1265" s="242"/>
    </row>
    <row r="1266" spans="8:8" x14ac:dyDescent="0.25">
      <c r="H1266" s="242"/>
    </row>
    <row r="1267" spans="8:8" x14ac:dyDescent="0.25">
      <c r="H1267" s="242"/>
    </row>
    <row r="1268" spans="8:8" x14ac:dyDescent="0.25">
      <c r="H1268" s="242"/>
    </row>
    <row r="1269" spans="8:8" x14ac:dyDescent="0.25">
      <c r="H1269" s="242"/>
    </row>
    <row r="1270" spans="8:8" x14ac:dyDescent="0.25">
      <c r="H1270" s="242"/>
    </row>
    <row r="1271" spans="8:8" x14ac:dyDescent="0.25">
      <c r="H1271" s="242"/>
    </row>
    <row r="1272" spans="8:8" x14ac:dyDescent="0.25">
      <c r="H1272" s="242"/>
    </row>
    <row r="1273" spans="8:8" x14ac:dyDescent="0.25">
      <c r="H1273" s="242"/>
    </row>
    <row r="1274" spans="8:8" x14ac:dyDescent="0.25">
      <c r="H1274" s="242"/>
    </row>
    <row r="1275" spans="8:8" x14ac:dyDescent="0.25">
      <c r="H1275" s="242"/>
    </row>
    <row r="1276" spans="8:8" x14ac:dyDescent="0.25">
      <c r="H1276" s="242"/>
    </row>
    <row r="1277" spans="8:8" x14ac:dyDescent="0.25">
      <c r="H1277" s="242"/>
    </row>
    <row r="1278" spans="8:8" x14ac:dyDescent="0.25">
      <c r="H1278" s="242"/>
    </row>
    <row r="1279" spans="8:8" x14ac:dyDescent="0.25">
      <c r="H1279" s="242"/>
    </row>
    <row r="1280" spans="8:8" x14ac:dyDescent="0.25">
      <c r="H1280" s="242"/>
    </row>
    <row r="1281" spans="8:8" x14ac:dyDescent="0.25">
      <c r="H1281" s="242"/>
    </row>
    <row r="1282" spans="8:8" x14ac:dyDescent="0.25">
      <c r="H1282" s="242"/>
    </row>
    <row r="1283" spans="8:8" x14ac:dyDescent="0.25">
      <c r="H1283" s="242"/>
    </row>
    <row r="1284" spans="8:8" x14ac:dyDescent="0.25">
      <c r="H1284" s="242"/>
    </row>
    <row r="1285" spans="8:8" x14ac:dyDescent="0.25">
      <c r="H1285" s="242"/>
    </row>
    <row r="1286" spans="8:8" x14ac:dyDescent="0.25">
      <c r="H1286" s="242"/>
    </row>
    <row r="1287" spans="8:8" x14ac:dyDescent="0.25">
      <c r="H1287" s="242"/>
    </row>
    <row r="1288" spans="8:8" x14ac:dyDescent="0.25">
      <c r="H1288" s="242"/>
    </row>
    <row r="1289" spans="8:8" x14ac:dyDescent="0.25">
      <c r="H1289" s="242"/>
    </row>
    <row r="1290" spans="8:8" x14ac:dyDescent="0.25">
      <c r="H1290" s="242"/>
    </row>
    <row r="1291" spans="8:8" x14ac:dyDescent="0.25">
      <c r="H1291" s="242"/>
    </row>
    <row r="1292" spans="8:8" x14ac:dyDescent="0.25">
      <c r="H1292" s="242"/>
    </row>
    <row r="1293" spans="8:8" x14ac:dyDescent="0.25">
      <c r="H1293" s="242"/>
    </row>
    <row r="1294" spans="8:8" x14ac:dyDescent="0.25">
      <c r="H1294" s="242"/>
    </row>
    <row r="1295" spans="8:8" x14ac:dyDescent="0.25">
      <c r="H1295" s="242"/>
    </row>
    <row r="1296" spans="8:8" x14ac:dyDescent="0.25">
      <c r="H1296" s="242"/>
    </row>
    <row r="1297" spans="8:8" x14ac:dyDescent="0.25">
      <c r="H1297" s="242"/>
    </row>
    <row r="1298" spans="8:8" x14ac:dyDescent="0.25">
      <c r="H1298" s="242"/>
    </row>
    <row r="1299" spans="8:8" x14ac:dyDescent="0.25">
      <c r="H1299" s="242"/>
    </row>
    <row r="1300" spans="8:8" x14ac:dyDescent="0.25">
      <c r="H1300" s="242"/>
    </row>
    <row r="1301" spans="8:8" x14ac:dyDescent="0.25">
      <c r="H1301" s="242"/>
    </row>
    <row r="1302" spans="8:8" x14ac:dyDescent="0.25">
      <c r="H1302" s="242"/>
    </row>
    <row r="1303" spans="8:8" x14ac:dyDescent="0.25">
      <c r="H1303" s="242"/>
    </row>
    <row r="1304" spans="8:8" x14ac:dyDescent="0.25">
      <c r="H1304" s="242"/>
    </row>
    <row r="1305" spans="8:8" x14ac:dyDescent="0.25">
      <c r="H1305" s="242"/>
    </row>
    <row r="1306" spans="8:8" x14ac:dyDescent="0.25">
      <c r="H1306" s="242"/>
    </row>
    <row r="1307" spans="8:8" x14ac:dyDescent="0.25">
      <c r="H1307" s="242"/>
    </row>
    <row r="1308" spans="8:8" x14ac:dyDescent="0.25">
      <c r="H1308" s="242"/>
    </row>
    <row r="1309" spans="8:8" x14ac:dyDescent="0.25">
      <c r="H1309" s="242"/>
    </row>
    <row r="1310" spans="8:8" x14ac:dyDescent="0.25">
      <c r="H1310" s="242"/>
    </row>
    <row r="1311" spans="8:8" x14ac:dyDescent="0.25">
      <c r="H1311" s="242"/>
    </row>
    <row r="1312" spans="8:8" x14ac:dyDescent="0.25">
      <c r="H1312" s="242"/>
    </row>
    <row r="1313" spans="8:8" x14ac:dyDescent="0.25">
      <c r="H1313" s="242"/>
    </row>
    <row r="1314" spans="8:8" x14ac:dyDescent="0.25">
      <c r="H1314" s="242"/>
    </row>
    <row r="1315" spans="8:8" x14ac:dyDescent="0.25">
      <c r="H1315" s="242"/>
    </row>
    <row r="1316" spans="8:8" x14ac:dyDescent="0.25">
      <c r="H1316" s="242"/>
    </row>
    <row r="1317" spans="8:8" x14ac:dyDescent="0.25">
      <c r="H1317" s="242"/>
    </row>
    <row r="1318" spans="8:8" x14ac:dyDescent="0.25">
      <c r="H1318" s="242"/>
    </row>
    <row r="1319" spans="8:8" x14ac:dyDescent="0.25">
      <c r="H1319" s="242"/>
    </row>
    <row r="1320" spans="8:8" x14ac:dyDescent="0.25">
      <c r="H1320" s="242"/>
    </row>
    <row r="1321" spans="8:8" x14ac:dyDescent="0.25">
      <c r="H1321" s="242"/>
    </row>
    <row r="1322" spans="8:8" x14ac:dyDescent="0.25">
      <c r="H1322" s="242"/>
    </row>
    <row r="1323" spans="8:8" x14ac:dyDescent="0.25">
      <c r="H1323" s="242"/>
    </row>
    <row r="1324" spans="8:8" x14ac:dyDescent="0.25">
      <c r="H1324" s="242"/>
    </row>
    <row r="1325" spans="8:8" x14ac:dyDescent="0.25">
      <c r="H1325" s="242"/>
    </row>
    <row r="1326" spans="8:8" x14ac:dyDescent="0.25">
      <c r="H1326" s="242"/>
    </row>
    <row r="1327" spans="8:8" x14ac:dyDescent="0.25">
      <c r="H1327" s="242"/>
    </row>
    <row r="1328" spans="8:8" x14ac:dyDescent="0.25">
      <c r="H1328" s="242"/>
    </row>
    <row r="1329" spans="8:8" x14ac:dyDescent="0.25">
      <c r="H1329" s="242"/>
    </row>
    <row r="1330" spans="8:8" x14ac:dyDescent="0.25">
      <c r="H1330" s="242"/>
    </row>
    <row r="1331" spans="8:8" x14ac:dyDescent="0.25">
      <c r="H1331" s="242"/>
    </row>
    <row r="1332" spans="8:8" x14ac:dyDescent="0.25">
      <c r="H1332" s="242"/>
    </row>
    <row r="1333" spans="8:8" x14ac:dyDescent="0.25">
      <c r="H1333" s="242"/>
    </row>
    <row r="1334" spans="8:8" x14ac:dyDescent="0.25">
      <c r="H1334" s="242"/>
    </row>
    <row r="1335" spans="8:8" x14ac:dyDescent="0.25">
      <c r="H1335" s="242"/>
    </row>
    <row r="1336" spans="8:8" x14ac:dyDescent="0.25">
      <c r="H1336" s="242"/>
    </row>
    <row r="1337" spans="8:8" x14ac:dyDescent="0.25">
      <c r="H1337" s="242"/>
    </row>
    <row r="1338" spans="8:8" x14ac:dyDescent="0.25">
      <c r="H1338" s="242"/>
    </row>
    <row r="1339" spans="8:8" x14ac:dyDescent="0.25">
      <c r="H1339" s="242"/>
    </row>
    <row r="1340" spans="8:8" x14ac:dyDescent="0.25">
      <c r="H1340" s="242"/>
    </row>
    <row r="1341" spans="8:8" x14ac:dyDescent="0.25">
      <c r="H1341" s="242"/>
    </row>
    <row r="1342" spans="8:8" x14ac:dyDescent="0.25">
      <c r="H1342" s="242"/>
    </row>
    <row r="1343" spans="8:8" x14ac:dyDescent="0.25">
      <c r="H1343" s="242"/>
    </row>
    <row r="1344" spans="8:8" x14ac:dyDescent="0.25">
      <c r="H1344" s="242"/>
    </row>
    <row r="1345" spans="8:8" x14ac:dyDescent="0.25">
      <c r="H1345" s="242"/>
    </row>
    <row r="1346" spans="8:8" x14ac:dyDescent="0.25">
      <c r="H1346" s="242"/>
    </row>
    <row r="1347" spans="8:8" x14ac:dyDescent="0.25">
      <c r="H1347" s="242"/>
    </row>
    <row r="1348" spans="8:8" x14ac:dyDescent="0.25">
      <c r="H1348" s="242"/>
    </row>
    <row r="1349" spans="8:8" x14ac:dyDescent="0.25">
      <c r="H1349" s="242"/>
    </row>
    <row r="1350" spans="8:8" x14ac:dyDescent="0.25">
      <c r="H1350" s="242"/>
    </row>
    <row r="1351" spans="8:8" x14ac:dyDescent="0.25">
      <c r="H1351" s="242"/>
    </row>
    <row r="1352" spans="8:8" x14ac:dyDescent="0.25">
      <c r="H1352" s="242"/>
    </row>
    <row r="1353" spans="8:8" x14ac:dyDescent="0.25">
      <c r="H1353" s="242"/>
    </row>
    <row r="1354" spans="8:8" x14ac:dyDescent="0.25">
      <c r="H1354" s="242"/>
    </row>
    <row r="1355" spans="8:8" x14ac:dyDescent="0.25">
      <c r="H1355" s="242"/>
    </row>
    <row r="1356" spans="8:8" x14ac:dyDescent="0.25">
      <c r="H1356" s="242"/>
    </row>
    <row r="1357" spans="8:8" x14ac:dyDescent="0.25">
      <c r="H1357" s="242"/>
    </row>
    <row r="1358" spans="8:8" x14ac:dyDescent="0.25">
      <c r="H1358" s="242"/>
    </row>
    <row r="1359" spans="8:8" x14ac:dyDescent="0.25">
      <c r="H1359" s="242"/>
    </row>
    <row r="1360" spans="8:8" x14ac:dyDescent="0.25">
      <c r="H1360" s="242"/>
    </row>
    <row r="1361" spans="8:8" x14ac:dyDescent="0.25">
      <c r="H1361" s="242"/>
    </row>
    <row r="1362" spans="8:8" x14ac:dyDescent="0.25">
      <c r="H1362" s="242"/>
    </row>
    <row r="1363" spans="8:8" x14ac:dyDescent="0.25">
      <c r="H1363" s="242"/>
    </row>
    <row r="1364" spans="8:8" x14ac:dyDescent="0.25">
      <c r="H1364" s="242"/>
    </row>
    <row r="1365" spans="8:8" x14ac:dyDescent="0.25">
      <c r="H1365" s="242"/>
    </row>
    <row r="1366" spans="8:8" x14ac:dyDescent="0.25">
      <c r="H1366" s="242"/>
    </row>
    <row r="1367" spans="8:8" x14ac:dyDescent="0.25">
      <c r="H1367" s="242"/>
    </row>
    <row r="1368" spans="8:8" x14ac:dyDescent="0.25">
      <c r="H1368" s="242"/>
    </row>
    <row r="1369" spans="8:8" x14ac:dyDescent="0.25">
      <c r="H1369" s="242"/>
    </row>
    <row r="1370" spans="8:8" x14ac:dyDescent="0.25">
      <c r="H1370" s="242"/>
    </row>
    <row r="1371" spans="8:8" x14ac:dyDescent="0.25">
      <c r="H1371" s="242"/>
    </row>
    <row r="1372" spans="8:8" x14ac:dyDescent="0.25">
      <c r="H1372" s="242"/>
    </row>
    <row r="1373" spans="8:8" x14ac:dyDescent="0.25">
      <c r="H1373" s="242"/>
    </row>
    <row r="1374" spans="8:8" x14ac:dyDescent="0.25">
      <c r="H1374" s="242"/>
    </row>
    <row r="1375" spans="8:8" x14ac:dyDescent="0.25">
      <c r="H1375" s="242"/>
    </row>
    <row r="1376" spans="8:8" x14ac:dyDescent="0.25">
      <c r="H1376" s="242"/>
    </row>
    <row r="1377" spans="8:8" x14ac:dyDescent="0.25">
      <c r="H1377" s="242"/>
    </row>
    <row r="1378" spans="8:8" x14ac:dyDescent="0.25">
      <c r="H1378" s="242"/>
    </row>
    <row r="1379" spans="8:8" x14ac:dyDescent="0.25">
      <c r="H1379" s="242"/>
    </row>
    <row r="1380" spans="8:8" x14ac:dyDescent="0.25">
      <c r="H1380" s="242"/>
    </row>
    <row r="1381" spans="8:8" x14ac:dyDescent="0.25">
      <c r="H1381" s="242"/>
    </row>
    <row r="1382" spans="8:8" x14ac:dyDescent="0.25">
      <c r="H1382" s="242"/>
    </row>
    <row r="1383" spans="8:8" x14ac:dyDescent="0.25">
      <c r="H1383" s="242"/>
    </row>
    <row r="1384" spans="8:8" x14ac:dyDescent="0.25">
      <c r="H1384" s="242"/>
    </row>
    <row r="1385" spans="8:8" x14ac:dyDescent="0.25">
      <c r="H1385" s="242"/>
    </row>
    <row r="1386" spans="8:8" x14ac:dyDescent="0.25">
      <c r="H1386" s="242"/>
    </row>
    <row r="1387" spans="8:8" x14ac:dyDescent="0.25">
      <c r="H1387" s="242"/>
    </row>
    <row r="1388" spans="8:8" x14ac:dyDescent="0.25">
      <c r="H1388" s="242"/>
    </row>
    <row r="1389" spans="8:8" x14ac:dyDescent="0.25">
      <c r="H1389" s="242"/>
    </row>
    <row r="1390" spans="8:8" x14ac:dyDescent="0.25">
      <c r="H1390" s="242"/>
    </row>
    <row r="1391" spans="8:8" x14ac:dyDescent="0.25">
      <c r="H1391" s="242"/>
    </row>
    <row r="1392" spans="8:8" x14ac:dyDescent="0.25">
      <c r="H1392" s="242"/>
    </row>
    <row r="1393" spans="8:8" x14ac:dyDescent="0.25">
      <c r="H1393" s="242"/>
    </row>
    <row r="1394" spans="8:8" x14ac:dyDescent="0.25">
      <c r="H1394" s="242"/>
    </row>
    <row r="1395" spans="8:8" x14ac:dyDescent="0.25">
      <c r="H1395" s="242"/>
    </row>
    <row r="1396" spans="8:8" x14ac:dyDescent="0.25">
      <c r="H1396" s="242"/>
    </row>
    <row r="1397" spans="8:8" x14ac:dyDescent="0.25">
      <c r="H1397" s="242"/>
    </row>
    <row r="1398" spans="8:8" x14ac:dyDescent="0.25">
      <c r="H1398" s="242"/>
    </row>
    <row r="1399" spans="8:8" x14ac:dyDescent="0.25">
      <c r="H1399" s="242"/>
    </row>
    <row r="1400" spans="8:8" x14ac:dyDescent="0.25">
      <c r="H1400" s="242"/>
    </row>
    <row r="1401" spans="8:8" x14ac:dyDescent="0.25">
      <c r="H1401" s="242"/>
    </row>
    <row r="1402" spans="8:8" x14ac:dyDescent="0.25">
      <c r="H1402" s="242"/>
    </row>
    <row r="1403" spans="8:8" x14ac:dyDescent="0.25">
      <c r="H1403" s="242"/>
    </row>
    <row r="1404" spans="8:8" x14ac:dyDescent="0.25">
      <c r="H1404" s="242"/>
    </row>
    <row r="1405" spans="8:8" x14ac:dyDescent="0.25">
      <c r="H1405" s="242"/>
    </row>
    <row r="1406" spans="8:8" x14ac:dyDescent="0.25">
      <c r="H1406" s="242"/>
    </row>
    <row r="1407" spans="8:8" x14ac:dyDescent="0.25">
      <c r="H1407" s="242"/>
    </row>
    <row r="1408" spans="8:8" x14ac:dyDescent="0.25">
      <c r="H1408" s="242"/>
    </row>
    <row r="1409" spans="8:8" x14ac:dyDescent="0.25">
      <c r="H1409" s="242"/>
    </row>
    <row r="1410" spans="8:8" x14ac:dyDescent="0.25">
      <c r="H1410" s="242"/>
    </row>
    <row r="1411" spans="8:8" x14ac:dyDescent="0.25">
      <c r="H1411" s="242"/>
    </row>
    <row r="1412" spans="8:8" x14ac:dyDescent="0.25">
      <c r="H1412" s="242"/>
    </row>
    <row r="1413" spans="8:8" x14ac:dyDescent="0.25">
      <c r="H1413" s="242"/>
    </row>
    <row r="1414" spans="8:8" x14ac:dyDescent="0.25">
      <c r="H1414" s="242"/>
    </row>
    <row r="1415" spans="8:8" x14ac:dyDescent="0.25">
      <c r="H1415" s="242"/>
    </row>
    <row r="1416" spans="8:8" x14ac:dyDescent="0.25">
      <c r="H1416" s="242"/>
    </row>
    <row r="1417" spans="8:8" x14ac:dyDescent="0.25">
      <c r="H1417" s="242"/>
    </row>
    <row r="1418" spans="8:8" x14ac:dyDescent="0.25">
      <c r="H1418" s="242"/>
    </row>
    <row r="1419" spans="8:8" x14ac:dyDescent="0.25">
      <c r="H1419" s="242"/>
    </row>
    <row r="1420" spans="8:8" x14ac:dyDescent="0.25">
      <c r="H1420" s="242"/>
    </row>
    <row r="1421" spans="8:8" x14ac:dyDescent="0.25">
      <c r="H1421" s="242"/>
    </row>
    <row r="1422" spans="8:8" x14ac:dyDescent="0.25">
      <c r="H1422" s="242"/>
    </row>
    <row r="1423" spans="8:8" x14ac:dyDescent="0.25">
      <c r="H1423" s="242"/>
    </row>
    <row r="1424" spans="8:8" x14ac:dyDescent="0.25">
      <c r="H1424" s="242"/>
    </row>
    <row r="1425" spans="8:8" x14ac:dyDescent="0.25">
      <c r="H1425" s="242"/>
    </row>
    <row r="1426" spans="8:8" x14ac:dyDescent="0.25">
      <c r="H1426" s="242"/>
    </row>
    <row r="1427" spans="8:8" x14ac:dyDescent="0.25">
      <c r="H1427" s="242"/>
    </row>
    <row r="1428" spans="8:8" x14ac:dyDescent="0.25">
      <c r="H1428" s="242"/>
    </row>
    <row r="1429" spans="8:8" x14ac:dyDescent="0.25">
      <c r="H1429" s="242"/>
    </row>
    <row r="1430" spans="8:8" x14ac:dyDescent="0.25">
      <c r="H1430" s="242"/>
    </row>
    <row r="1431" spans="8:8" x14ac:dyDescent="0.25">
      <c r="H1431" s="242"/>
    </row>
    <row r="1432" spans="8:8" x14ac:dyDescent="0.25">
      <c r="H1432" s="242"/>
    </row>
    <row r="1433" spans="8:8" x14ac:dyDescent="0.25">
      <c r="H1433" s="242"/>
    </row>
    <row r="1434" spans="8:8" x14ac:dyDescent="0.25">
      <c r="H1434" s="242"/>
    </row>
    <row r="1435" spans="8:8" x14ac:dyDescent="0.25">
      <c r="H1435" s="242"/>
    </row>
    <row r="1436" spans="8:8" x14ac:dyDescent="0.25">
      <c r="H1436" s="242"/>
    </row>
    <row r="1437" spans="8:8" x14ac:dyDescent="0.25">
      <c r="H1437" s="242"/>
    </row>
    <row r="1438" spans="8:8" x14ac:dyDescent="0.25">
      <c r="H1438" s="242"/>
    </row>
    <row r="1439" spans="8:8" x14ac:dyDescent="0.25">
      <c r="H1439" s="242"/>
    </row>
    <row r="1440" spans="8:8" x14ac:dyDescent="0.25">
      <c r="H1440" s="242"/>
    </row>
    <row r="1441" spans="8:8" x14ac:dyDescent="0.25">
      <c r="H1441" s="242"/>
    </row>
    <row r="1442" spans="8:8" x14ac:dyDescent="0.25">
      <c r="H1442" s="242"/>
    </row>
    <row r="1443" spans="8:8" x14ac:dyDescent="0.25">
      <c r="H1443" s="242"/>
    </row>
    <row r="1444" spans="8:8" x14ac:dyDescent="0.25">
      <c r="H1444" s="242"/>
    </row>
    <row r="1445" spans="8:8" x14ac:dyDescent="0.25">
      <c r="H1445" s="242"/>
    </row>
    <row r="1446" spans="8:8" x14ac:dyDescent="0.25">
      <c r="H1446" s="242"/>
    </row>
    <row r="1447" spans="8:8" x14ac:dyDescent="0.25">
      <c r="H1447" s="242"/>
    </row>
    <row r="1448" spans="8:8" x14ac:dyDescent="0.25">
      <c r="H1448" s="242"/>
    </row>
    <row r="1449" spans="8:8" x14ac:dyDescent="0.25">
      <c r="H1449" s="242"/>
    </row>
    <row r="1450" spans="8:8" x14ac:dyDescent="0.25">
      <c r="H1450" s="242"/>
    </row>
    <row r="1451" spans="8:8" x14ac:dyDescent="0.25">
      <c r="H1451" s="242"/>
    </row>
    <row r="1452" spans="8:8" x14ac:dyDescent="0.25">
      <c r="H1452" s="242"/>
    </row>
    <row r="1453" spans="8:8" x14ac:dyDescent="0.25">
      <c r="H1453" s="242"/>
    </row>
    <row r="1454" spans="8:8" x14ac:dyDescent="0.25">
      <c r="H1454" s="242"/>
    </row>
    <row r="1455" spans="8:8" x14ac:dyDescent="0.25">
      <c r="H1455" s="242"/>
    </row>
    <row r="1456" spans="8:8" x14ac:dyDescent="0.25">
      <c r="H1456" s="242"/>
    </row>
    <row r="1457" spans="8:8" x14ac:dyDescent="0.25">
      <c r="H1457" s="242"/>
    </row>
    <row r="1458" spans="8:8" x14ac:dyDescent="0.25">
      <c r="H1458" s="242"/>
    </row>
    <row r="1459" spans="8:8" x14ac:dyDescent="0.25">
      <c r="H1459" s="242"/>
    </row>
    <row r="1460" spans="8:8" x14ac:dyDescent="0.25">
      <c r="H1460" s="242"/>
    </row>
    <row r="1461" spans="8:8" x14ac:dyDescent="0.25">
      <c r="H1461" s="242"/>
    </row>
    <row r="1462" spans="8:8" x14ac:dyDescent="0.25">
      <c r="H1462" s="242"/>
    </row>
    <row r="1463" spans="8:8" x14ac:dyDescent="0.25">
      <c r="H1463" s="242"/>
    </row>
    <row r="1464" spans="8:8" x14ac:dyDescent="0.25">
      <c r="H1464" s="242"/>
    </row>
    <row r="1465" spans="8:8" x14ac:dyDescent="0.25">
      <c r="H1465" s="242"/>
    </row>
    <row r="1466" spans="8:8" x14ac:dyDescent="0.25">
      <c r="H1466" s="242"/>
    </row>
    <row r="1467" spans="8:8" x14ac:dyDescent="0.25">
      <c r="H1467" s="242"/>
    </row>
    <row r="1468" spans="8:8" x14ac:dyDescent="0.25">
      <c r="H1468" s="242"/>
    </row>
    <row r="1469" spans="8:8" x14ac:dyDescent="0.25">
      <c r="H1469" s="242"/>
    </row>
    <row r="1470" spans="8:8" x14ac:dyDescent="0.25">
      <c r="H1470" s="242"/>
    </row>
    <row r="1471" spans="8:8" x14ac:dyDescent="0.25">
      <c r="H1471" s="242"/>
    </row>
    <row r="1472" spans="8:8" x14ac:dyDescent="0.25">
      <c r="H1472" s="242"/>
    </row>
    <row r="1473" spans="8:8" x14ac:dyDescent="0.25">
      <c r="H1473" s="242"/>
    </row>
    <row r="1474" spans="8:8" x14ac:dyDescent="0.25">
      <c r="H1474" s="242"/>
    </row>
    <row r="1475" spans="8:8" x14ac:dyDescent="0.25">
      <c r="H1475" s="242"/>
    </row>
    <row r="1476" spans="8:8" x14ac:dyDescent="0.25">
      <c r="H1476" s="242"/>
    </row>
    <row r="1477" spans="8:8" x14ac:dyDescent="0.25">
      <c r="H1477" s="242"/>
    </row>
    <row r="1478" spans="8:8" x14ac:dyDescent="0.25">
      <c r="H1478" s="242"/>
    </row>
    <row r="1479" spans="8:8" x14ac:dyDescent="0.25">
      <c r="H1479" s="242"/>
    </row>
    <row r="1480" spans="8:8" x14ac:dyDescent="0.25">
      <c r="H1480" s="242"/>
    </row>
    <row r="1481" spans="8:8" x14ac:dyDescent="0.25">
      <c r="H1481" s="242"/>
    </row>
    <row r="1482" spans="8:8" x14ac:dyDescent="0.25">
      <c r="H1482" s="242"/>
    </row>
    <row r="1483" spans="8:8" x14ac:dyDescent="0.25">
      <c r="H1483" s="242"/>
    </row>
    <row r="1484" spans="8:8" x14ac:dyDescent="0.25">
      <c r="H1484" s="242"/>
    </row>
    <row r="1485" spans="8:8" x14ac:dyDescent="0.25">
      <c r="H1485" s="242"/>
    </row>
    <row r="1486" spans="8:8" x14ac:dyDescent="0.25">
      <c r="H1486" s="242"/>
    </row>
    <row r="1487" spans="8:8" x14ac:dyDescent="0.25">
      <c r="H1487" s="242"/>
    </row>
    <row r="1488" spans="8:8" x14ac:dyDescent="0.25">
      <c r="H1488" s="242"/>
    </row>
    <row r="1489" spans="8:8" x14ac:dyDescent="0.25">
      <c r="H1489" s="242"/>
    </row>
    <row r="1490" spans="8:8" x14ac:dyDescent="0.25">
      <c r="H1490" s="242"/>
    </row>
    <row r="1491" spans="8:8" x14ac:dyDescent="0.25">
      <c r="H1491" s="242"/>
    </row>
    <row r="1492" spans="8:8" x14ac:dyDescent="0.25">
      <c r="H1492" s="242"/>
    </row>
    <row r="1493" spans="8:8" x14ac:dyDescent="0.25">
      <c r="H1493" s="242"/>
    </row>
    <row r="1494" spans="8:8" x14ac:dyDescent="0.25">
      <c r="H1494" s="242"/>
    </row>
    <row r="1495" spans="8:8" x14ac:dyDescent="0.25">
      <c r="H1495" s="242"/>
    </row>
    <row r="1496" spans="8:8" x14ac:dyDescent="0.25">
      <c r="H1496" s="242"/>
    </row>
    <row r="1497" spans="8:8" x14ac:dyDescent="0.25">
      <c r="H1497" s="242"/>
    </row>
    <row r="1498" spans="8:8" x14ac:dyDescent="0.25">
      <c r="H1498" s="242"/>
    </row>
    <row r="1499" spans="8:8" x14ac:dyDescent="0.25">
      <c r="H1499" s="242"/>
    </row>
    <row r="1500" spans="8:8" x14ac:dyDescent="0.25">
      <c r="H1500" s="242"/>
    </row>
    <row r="1501" spans="8:8" x14ac:dyDescent="0.25">
      <c r="H1501" s="242"/>
    </row>
    <row r="1502" spans="8:8" x14ac:dyDescent="0.25">
      <c r="H1502" s="242"/>
    </row>
    <row r="1503" spans="8:8" x14ac:dyDescent="0.25">
      <c r="H1503" s="242"/>
    </row>
    <row r="1504" spans="8:8" x14ac:dyDescent="0.25">
      <c r="H1504" s="242"/>
    </row>
    <row r="1505" spans="8:8" x14ac:dyDescent="0.25">
      <c r="H1505" s="242"/>
    </row>
    <row r="1506" spans="8:8" x14ac:dyDescent="0.25">
      <c r="H1506" s="242"/>
    </row>
    <row r="1507" spans="8:8" x14ac:dyDescent="0.25">
      <c r="H1507" s="242"/>
    </row>
    <row r="1508" spans="8:8" x14ac:dyDescent="0.25">
      <c r="H1508" s="242"/>
    </row>
    <row r="1509" spans="8:8" x14ac:dyDescent="0.25">
      <c r="H1509" s="242"/>
    </row>
    <row r="1510" spans="8:8" x14ac:dyDescent="0.25">
      <c r="H1510" s="242"/>
    </row>
    <row r="1511" spans="8:8" x14ac:dyDescent="0.25">
      <c r="H1511" s="242"/>
    </row>
    <row r="1512" spans="8:8" x14ac:dyDescent="0.25">
      <c r="H1512" s="242"/>
    </row>
    <row r="1513" spans="8:8" x14ac:dyDescent="0.25">
      <c r="H1513" s="242"/>
    </row>
    <row r="1514" spans="8:8" x14ac:dyDescent="0.25">
      <c r="H1514" s="242"/>
    </row>
    <row r="1515" spans="8:8" x14ac:dyDescent="0.25">
      <c r="H1515" s="242"/>
    </row>
    <row r="1516" spans="8:8" x14ac:dyDescent="0.25">
      <c r="H1516" s="242"/>
    </row>
    <row r="1517" spans="8:8" x14ac:dyDescent="0.25">
      <c r="H1517" s="242"/>
    </row>
    <row r="1518" spans="8:8" x14ac:dyDescent="0.25">
      <c r="H1518" s="242"/>
    </row>
    <row r="1519" spans="8:8" x14ac:dyDescent="0.25">
      <c r="H1519" s="242"/>
    </row>
    <row r="1520" spans="8:8" x14ac:dyDescent="0.25">
      <c r="H1520" s="242"/>
    </row>
    <row r="1521" spans="8:8" x14ac:dyDescent="0.25">
      <c r="H1521" s="242"/>
    </row>
    <row r="1522" spans="8:8" x14ac:dyDescent="0.25">
      <c r="H1522" s="242"/>
    </row>
    <row r="1523" spans="8:8" x14ac:dyDescent="0.25">
      <c r="H1523" s="242"/>
    </row>
    <row r="1524" spans="8:8" x14ac:dyDescent="0.25">
      <c r="H1524" s="242"/>
    </row>
    <row r="1525" spans="8:8" x14ac:dyDescent="0.25">
      <c r="H1525" s="242"/>
    </row>
    <row r="1526" spans="8:8" x14ac:dyDescent="0.25">
      <c r="H1526" s="242"/>
    </row>
    <row r="1527" spans="8:8" x14ac:dyDescent="0.25">
      <c r="H1527" s="242"/>
    </row>
    <row r="1528" spans="8:8" x14ac:dyDescent="0.25">
      <c r="H1528" s="242"/>
    </row>
    <row r="1529" spans="8:8" x14ac:dyDescent="0.25">
      <c r="H1529" s="242"/>
    </row>
    <row r="1530" spans="8:8" x14ac:dyDescent="0.25">
      <c r="H1530" s="242"/>
    </row>
    <row r="1531" spans="8:8" x14ac:dyDescent="0.25">
      <c r="H1531" s="242"/>
    </row>
    <row r="1532" spans="8:8" x14ac:dyDescent="0.25">
      <c r="H1532" s="242"/>
    </row>
    <row r="1533" spans="8:8" x14ac:dyDescent="0.25">
      <c r="H1533" s="242"/>
    </row>
    <row r="1534" spans="8:8" x14ac:dyDescent="0.25">
      <c r="H1534" s="242"/>
    </row>
    <row r="1535" spans="8:8" x14ac:dyDescent="0.25">
      <c r="H1535" s="242"/>
    </row>
    <row r="1536" spans="8:8" x14ac:dyDescent="0.25">
      <c r="H1536" s="242"/>
    </row>
    <row r="1537" spans="8:8" x14ac:dyDescent="0.25">
      <c r="H1537" s="242"/>
    </row>
    <row r="1538" spans="8:8" x14ac:dyDescent="0.25">
      <c r="H1538" s="242"/>
    </row>
    <row r="1539" spans="8:8" x14ac:dyDescent="0.25">
      <c r="H1539" s="242"/>
    </row>
    <row r="1540" spans="8:8" x14ac:dyDescent="0.25">
      <c r="H1540" s="242"/>
    </row>
    <row r="1541" spans="8:8" x14ac:dyDescent="0.25">
      <c r="H1541" s="242"/>
    </row>
    <row r="1542" spans="8:8" x14ac:dyDescent="0.25">
      <c r="H1542" s="242"/>
    </row>
    <row r="1543" spans="8:8" x14ac:dyDescent="0.25">
      <c r="H1543" s="242"/>
    </row>
    <row r="1544" spans="8:8" x14ac:dyDescent="0.25">
      <c r="H1544" s="242"/>
    </row>
    <row r="1545" spans="8:8" x14ac:dyDescent="0.25">
      <c r="H1545" s="242"/>
    </row>
    <row r="1546" spans="8:8" x14ac:dyDescent="0.25">
      <c r="H1546" s="242"/>
    </row>
    <row r="1547" spans="8:8" x14ac:dyDescent="0.25">
      <c r="H1547" s="242"/>
    </row>
    <row r="1548" spans="8:8" x14ac:dyDescent="0.25">
      <c r="H1548" s="242"/>
    </row>
    <row r="1549" spans="8:8" x14ac:dyDescent="0.25">
      <c r="H1549" s="242"/>
    </row>
    <row r="1550" spans="8:8" x14ac:dyDescent="0.25">
      <c r="H1550" s="242"/>
    </row>
    <row r="1551" spans="8:8" x14ac:dyDescent="0.25">
      <c r="H1551" s="242"/>
    </row>
    <row r="1552" spans="8:8" x14ac:dyDescent="0.25">
      <c r="H1552" s="242"/>
    </row>
    <row r="1553" spans="8:8" x14ac:dyDescent="0.25">
      <c r="H1553" s="242"/>
    </row>
    <row r="1554" spans="8:8" x14ac:dyDescent="0.25">
      <c r="H1554" s="242"/>
    </row>
    <row r="1555" spans="8:8" x14ac:dyDescent="0.25">
      <c r="H1555" s="242"/>
    </row>
    <row r="1556" spans="8:8" x14ac:dyDescent="0.25">
      <c r="H1556" s="242"/>
    </row>
    <row r="1557" spans="8:8" x14ac:dyDescent="0.25">
      <c r="H1557" s="242"/>
    </row>
    <row r="1558" spans="8:8" x14ac:dyDescent="0.25">
      <c r="H1558" s="242"/>
    </row>
    <row r="1559" spans="8:8" x14ac:dyDescent="0.25">
      <c r="H1559" s="242"/>
    </row>
    <row r="1560" spans="8:8" x14ac:dyDescent="0.25">
      <c r="H1560" s="242"/>
    </row>
    <row r="1561" spans="8:8" x14ac:dyDescent="0.25">
      <c r="H1561" s="242"/>
    </row>
    <row r="1562" spans="8:8" x14ac:dyDescent="0.25">
      <c r="H1562" s="242"/>
    </row>
    <row r="1563" spans="8:8" x14ac:dyDescent="0.25">
      <c r="H1563" s="242"/>
    </row>
    <row r="1564" spans="8:8" x14ac:dyDescent="0.25">
      <c r="H1564" s="242"/>
    </row>
    <row r="1565" spans="8:8" x14ac:dyDescent="0.25">
      <c r="H1565" s="242"/>
    </row>
    <row r="1566" spans="8:8" x14ac:dyDescent="0.25">
      <c r="H1566" s="242"/>
    </row>
    <row r="1567" spans="8:8" x14ac:dyDescent="0.25">
      <c r="H1567" s="242"/>
    </row>
    <row r="1568" spans="8:8" x14ac:dyDescent="0.25">
      <c r="H1568" s="242"/>
    </row>
    <row r="1569" spans="8:8" x14ac:dyDescent="0.25">
      <c r="H1569" s="242"/>
    </row>
    <row r="1570" spans="8:8" x14ac:dyDescent="0.25">
      <c r="H1570" s="242"/>
    </row>
    <row r="1571" spans="8:8" x14ac:dyDescent="0.25">
      <c r="H1571" s="242"/>
    </row>
    <row r="1572" spans="8:8" x14ac:dyDescent="0.25">
      <c r="H1572" s="242"/>
    </row>
    <row r="1573" spans="8:8" x14ac:dyDescent="0.25">
      <c r="H1573" s="242"/>
    </row>
    <row r="1574" spans="8:8" x14ac:dyDescent="0.25">
      <c r="H1574" s="242"/>
    </row>
    <row r="1575" spans="8:8" x14ac:dyDescent="0.25">
      <c r="H1575" s="242"/>
    </row>
    <row r="1576" spans="8:8" x14ac:dyDescent="0.25">
      <c r="H1576" s="242"/>
    </row>
    <row r="1577" spans="8:8" x14ac:dyDescent="0.25">
      <c r="H1577" s="242"/>
    </row>
    <row r="1578" spans="8:8" x14ac:dyDescent="0.25">
      <c r="H1578" s="242"/>
    </row>
    <row r="1579" spans="8:8" x14ac:dyDescent="0.25">
      <c r="H1579" s="242"/>
    </row>
    <row r="1580" spans="8:8" x14ac:dyDescent="0.25">
      <c r="H1580" s="242"/>
    </row>
    <row r="1581" spans="8:8" x14ac:dyDescent="0.25">
      <c r="H1581" s="242"/>
    </row>
    <row r="1582" spans="8:8" x14ac:dyDescent="0.25">
      <c r="H1582" s="242"/>
    </row>
    <row r="1583" spans="8:8" x14ac:dyDescent="0.25">
      <c r="H1583" s="242"/>
    </row>
    <row r="1584" spans="8:8" x14ac:dyDescent="0.25">
      <c r="H1584" s="242"/>
    </row>
    <row r="1585" spans="8:8" x14ac:dyDescent="0.25">
      <c r="H1585" s="242"/>
    </row>
    <row r="1586" spans="8:8" x14ac:dyDescent="0.25">
      <c r="H1586" s="242"/>
    </row>
    <row r="1587" spans="8:8" x14ac:dyDescent="0.25">
      <c r="H1587" s="242"/>
    </row>
    <row r="1588" spans="8:8" x14ac:dyDescent="0.25">
      <c r="H1588" s="242"/>
    </row>
    <row r="1589" spans="8:8" x14ac:dyDescent="0.25">
      <c r="H1589" s="242"/>
    </row>
    <row r="1590" spans="8:8" x14ac:dyDescent="0.25">
      <c r="H1590" s="242"/>
    </row>
    <row r="1591" spans="8:8" x14ac:dyDescent="0.25">
      <c r="H1591" s="242"/>
    </row>
    <row r="1592" spans="8:8" x14ac:dyDescent="0.25">
      <c r="H1592" s="242"/>
    </row>
    <row r="1593" spans="8:8" x14ac:dyDescent="0.25">
      <c r="H1593" s="242"/>
    </row>
    <row r="1594" spans="8:8" x14ac:dyDescent="0.25">
      <c r="H1594" s="242"/>
    </row>
    <row r="1595" spans="8:8" x14ac:dyDescent="0.25">
      <c r="H1595" s="242"/>
    </row>
    <row r="1596" spans="8:8" x14ac:dyDescent="0.25">
      <c r="H1596" s="242"/>
    </row>
    <row r="1597" spans="8:8" x14ac:dyDescent="0.25">
      <c r="H1597" s="242"/>
    </row>
    <row r="1598" spans="8:8" x14ac:dyDescent="0.25">
      <c r="H1598" s="242"/>
    </row>
    <row r="1599" spans="8:8" x14ac:dyDescent="0.25">
      <c r="H1599" s="242"/>
    </row>
    <row r="1600" spans="8:8" x14ac:dyDescent="0.25">
      <c r="H1600" s="242"/>
    </row>
    <row r="1601" spans="8:8" x14ac:dyDescent="0.25">
      <c r="H1601" s="242"/>
    </row>
    <row r="1602" spans="8:8" x14ac:dyDescent="0.25">
      <c r="H1602" s="242"/>
    </row>
    <row r="1603" spans="8:8" x14ac:dyDescent="0.25">
      <c r="H1603" s="242"/>
    </row>
    <row r="1604" spans="8:8" x14ac:dyDescent="0.25">
      <c r="H1604" s="242"/>
    </row>
    <row r="1605" spans="8:8" x14ac:dyDescent="0.25">
      <c r="H1605" s="242"/>
    </row>
    <row r="1606" spans="8:8" x14ac:dyDescent="0.25">
      <c r="H1606" s="242"/>
    </row>
    <row r="1607" spans="8:8" x14ac:dyDescent="0.25">
      <c r="H1607" s="242"/>
    </row>
    <row r="1608" spans="8:8" x14ac:dyDescent="0.25">
      <c r="H1608" s="242"/>
    </row>
    <row r="1609" spans="8:8" x14ac:dyDescent="0.25">
      <c r="H1609" s="242"/>
    </row>
    <row r="1610" spans="8:8" x14ac:dyDescent="0.25">
      <c r="H1610" s="242"/>
    </row>
    <row r="1611" spans="8:8" x14ac:dyDescent="0.25">
      <c r="H1611" s="242"/>
    </row>
    <row r="1612" spans="8:8" x14ac:dyDescent="0.25">
      <c r="H1612" s="242"/>
    </row>
    <row r="1613" spans="8:8" x14ac:dyDescent="0.25">
      <c r="H1613" s="242"/>
    </row>
    <row r="1614" spans="8:8" x14ac:dyDescent="0.25">
      <c r="H1614" s="242"/>
    </row>
    <row r="1615" spans="8:8" x14ac:dyDescent="0.25">
      <c r="H1615" s="242"/>
    </row>
    <row r="1616" spans="8:8" x14ac:dyDescent="0.25">
      <c r="H1616" s="242"/>
    </row>
    <row r="1617" spans="8:8" x14ac:dyDescent="0.25">
      <c r="H1617" s="242"/>
    </row>
    <row r="1618" spans="8:8" x14ac:dyDescent="0.25">
      <c r="H1618" s="242"/>
    </row>
    <row r="1619" spans="8:8" x14ac:dyDescent="0.25">
      <c r="H1619" s="242"/>
    </row>
    <row r="1620" spans="8:8" x14ac:dyDescent="0.25">
      <c r="H1620" s="242"/>
    </row>
    <row r="1621" spans="8:8" x14ac:dyDescent="0.25">
      <c r="H1621" s="242"/>
    </row>
    <row r="1622" spans="8:8" x14ac:dyDescent="0.25">
      <c r="H1622" s="242"/>
    </row>
    <row r="1623" spans="8:8" x14ac:dyDescent="0.25">
      <c r="H1623" s="242"/>
    </row>
    <row r="1624" spans="8:8" x14ac:dyDescent="0.25">
      <c r="H1624" s="242"/>
    </row>
    <row r="1625" spans="8:8" x14ac:dyDescent="0.25">
      <c r="H1625" s="242"/>
    </row>
    <row r="1626" spans="8:8" x14ac:dyDescent="0.25">
      <c r="H1626" s="242"/>
    </row>
    <row r="1627" spans="8:8" x14ac:dyDescent="0.25">
      <c r="H1627" s="242"/>
    </row>
    <row r="1628" spans="8:8" x14ac:dyDescent="0.25">
      <c r="H1628" s="242"/>
    </row>
    <row r="1629" spans="8:8" x14ac:dyDescent="0.25">
      <c r="H1629" s="242"/>
    </row>
    <row r="1630" spans="8:8" x14ac:dyDescent="0.25">
      <c r="H1630" s="242"/>
    </row>
    <row r="1631" spans="8:8" x14ac:dyDescent="0.25">
      <c r="H1631" s="242"/>
    </row>
    <row r="1632" spans="8:8" x14ac:dyDescent="0.25">
      <c r="H1632" s="242"/>
    </row>
    <row r="1633" spans="8:8" x14ac:dyDescent="0.25">
      <c r="H1633" s="242"/>
    </row>
    <row r="1634" spans="8:8" x14ac:dyDescent="0.25">
      <c r="H1634" s="242"/>
    </row>
    <row r="1635" spans="8:8" x14ac:dyDescent="0.25">
      <c r="H1635" s="242"/>
    </row>
    <row r="1636" spans="8:8" x14ac:dyDescent="0.25">
      <c r="H1636" s="242"/>
    </row>
    <row r="1637" spans="8:8" x14ac:dyDescent="0.25">
      <c r="H1637" s="242"/>
    </row>
    <row r="1638" spans="8:8" x14ac:dyDescent="0.25">
      <c r="H1638" s="242"/>
    </row>
    <row r="1639" spans="8:8" x14ac:dyDescent="0.25">
      <c r="H1639" s="242"/>
    </row>
    <row r="1640" spans="8:8" x14ac:dyDescent="0.25">
      <c r="H1640" s="242"/>
    </row>
    <row r="1641" spans="8:8" x14ac:dyDescent="0.25">
      <c r="H1641" s="242"/>
    </row>
    <row r="1642" spans="8:8" x14ac:dyDescent="0.25">
      <c r="H1642" s="242"/>
    </row>
    <row r="1643" spans="8:8" x14ac:dyDescent="0.25">
      <c r="H1643" s="242"/>
    </row>
    <row r="1644" spans="8:8" x14ac:dyDescent="0.25">
      <c r="H1644" s="242"/>
    </row>
    <row r="1645" spans="8:8" x14ac:dyDescent="0.25">
      <c r="H1645" s="242"/>
    </row>
    <row r="1646" spans="8:8" x14ac:dyDescent="0.25">
      <c r="H1646" s="242"/>
    </row>
    <row r="1647" spans="8:8" x14ac:dyDescent="0.25">
      <c r="H1647" s="242"/>
    </row>
    <row r="1648" spans="8:8" x14ac:dyDescent="0.25">
      <c r="H1648" s="242"/>
    </row>
    <row r="1649" spans="8:8" x14ac:dyDescent="0.25">
      <c r="H1649" s="242"/>
    </row>
    <row r="1650" spans="8:8" x14ac:dyDescent="0.25">
      <c r="H1650" s="242"/>
    </row>
    <row r="1651" spans="8:8" x14ac:dyDescent="0.25">
      <c r="H1651" s="242"/>
    </row>
    <row r="1652" spans="8:8" x14ac:dyDescent="0.25">
      <c r="H1652" s="242"/>
    </row>
    <row r="1653" spans="8:8" x14ac:dyDescent="0.25">
      <c r="H1653" s="242"/>
    </row>
    <row r="1654" spans="8:8" x14ac:dyDescent="0.25">
      <c r="H1654" s="242"/>
    </row>
    <row r="1655" spans="8:8" x14ac:dyDescent="0.25">
      <c r="H1655" s="242"/>
    </row>
    <row r="1656" spans="8:8" x14ac:dyDescent="0.25">
      <c r="H1656" s="242"/>
    </row>
    <row r="1657" spans="8:8" x14ac:dyDescent="0.25">
      <c r="H1657" s="242"/>
    </row>
    <row r="1658" spans="8:8" x14ac:dyDescent="0.25">
      <c r="H1658" s="242"/>
    </row>
    <row r="1659" spans="8:8" x14ac:dyDescent="0.25">
      <c r="H1659" s="242"/>
    </row>
    <row r="1660" spans="8:8" x14ac:dyDescent="0.25">
      <c r="H1660" s="242"/>
    </row>
    <row r="1661" spans="8:8" x14ac:dyDescent="0.25">
      <c r="H1661" s="242"/>
    </row>
    <row r="1662" spans="8:8" x14ac:dyDescent="0.25">
      <c r="H1662" s="242"/>
    </row>
    <row r="1663" spans="8:8" x14ac:dyDescent="0.25">
      <c r="H1663" s="242"/>
    </row>
    <row r="1664" spans="8:8" x14ac:dyDescent="0.25">
      <c r="H1664" s="242"/>
    </row>
    <row r="1665" spans="8:8" x14ac:dyDescent="0.25">
      <c r="H1665" s="242"/>
    </row>
    <row r="1666" spans="8:8" x14ac:dyDescent="0.25">
      <c r="H1666" s="242"/>
    </row>
    <row r="1667" spans="8:8" x14ac:dyDescent="0.25">
      <c r="H1667" s="242"/>
    </row>
    <row r="1668" spans="8:8" x14ac:dyDescent="0.25">
      <c r="H1668" s="242"/>
    </row>
    <row r="1669" spans="8:8" x14ac:dyDescent="0.25">
      <c r="H1669" s="242"/>
    </row>
    <row r="1670" spans="8:8" x14ac:dyDescent="0.25">
      <c r="H1670" s="242"/>
    </row>
    <row r="1671" spans="8:8" x14ac:dyDescent="0.25">
      <c r="H1671" s="242"/>
    </row>
    <row r="1672" spans="8:8" x14ac:dyDescent="0.25">
      <c r="H1672" s="242"/>
    </row>
    <row r="1673" spans="8:8" x14ac:dyDescent="0.25">
      <c r="H1673" s="242"/>
    </row>
    <row r="1674" spans="8:8" x14ac:dyDescent="0.25">
      <c r="H1674" s="242"/>
    </row>
    <row r="1675" spans="8:8" x14ac:dyDescent="0.25">
      <c r="H1675" s="242"/>
    </row>
    <row r="1676" spans="8:8" x14ac:dyDescent="0.25">
      <c r="H1676" s="242"/>
    </row>
    <row r="1677" spans="8:8" x14ac:dyDescent="0.25">
      <c r="H1677" s="242"/>
    </row>
    <row r="1678" spans="8:8" x14ac:dyDescent="0.25">
      <c r="H1678" s="242"/>
    </row>
    <row r="1679" spans="8:8" x14ac:dyDescent="0.25">
      <c r="H1679" s="242"/>
    </row>
    <row r="1680" spans="8:8" x14ac:dyDescent="0.25">
      <c r="H1680" s="242"/>
    </row>
    <row r="1681" spans="8:8" x14ac:dyDescent="0.25">
      <c r="H1681" s="242"/>
    </row>
    <row r="1682" spans="8:8" x14ac:dyDescent="0.25">
      <c r="H1682" s="242"/>
    </row>
    <row r="1683" spans="8:8" x14ac:dyDescent="0.25">
      <c r="H1683" s="242"/>
    </row>
    <row r="1684" spans="8:8" x14ac:dyDescent="0.25">
      <c r="H1684" s="242"/>
    </row>
    <row r="1685" spans="8:8" x14ac:dyDescent="0.25">
      <c r="H1685" s="242"/>
    </row>
    <row r="1686" spans="8:8" x14ac:dyDescent="0.25">
      <c r="H1686" s="242"/>
    </row>
    <row r="1687" spans="8:8" x14ac:dyDescent="0.25">
      <c r="H1687" s="242"/>
    </row>
    <row r="1688" spans="8:8" x14ac:dyDescent="0.25">
      <c r="H1688" s="242"/>
    </row>
    <row r="1689" spans="8:8" x14ac:dyDescent="0.25">
      <c r="H1689" s="242"/>
    </row>
    <row r="1690" spans="8:8" x14ac:dyDescent="0.25">
      <c r="H1690" s="242"/>
    </row>
    <row r="1691" spans="8:8" x14ac:dyDescent="0.25">
      <c r="H1691" s="242"/>
    </row>
    <row r="1692" spans="8:8" x14ac:dyDescent="0.25">
      <c r="H1692" s="242"/>
    </row>
    <row r="1693" spans="8:8" x14ac:dyDescent="0.25">
      <c r="H1693" s="242"/>
    </row>
    <row r="1694" spans="8:8" x14ac:dyDescent="0.25">
      <c r="H1694" s="242"/>
    </row>
    <row r="1695" spans="8:8" x14ac:dyDescent="0.25">
      <c r="H1695" s="242"/>
    </row>
    <row r="1696" spans="8:8" x14ac:dyDescent="0.25">
      <c r="H1696" s="242"/>
    </row>
    <row r="1697" spans="8:8" x14ac:dyDescent="0.25">
      <c r="H1697" s="242"/>
    </row>
    <row r="1698" spans="8:8" x14ac:dyDescent="0.25">
      <c r="H1698" s="242"/>
    </row>
    <row r="1699" spans="8:8" x14ac:dyDescent="0.25">
      <c r="H1699" s="242"/>
    </row>
    <row r="1700" spans="8:8" x14ac:dyDescent="0.25">
      <c r="H1700" s="242"/>
    </row>
    <row r="1701" spans="8:8" x14ac:dyDescent="0.25">
      <c r="H1701" s="242"/>
    </row>
    <row r="1702" spans="8:8" x14ac:dyDescent="0.25">
      <c r="H1702" s="242"/>
    </row>
    <row r="1703" spans="8:8" x14ac:dyDescent="0.25">
      <c r="H1703" s="242"/>
    </row>
    <row r="1704" spans="8:8" x14ac:dyDescent="0.25">
      <c r="H1704" s="242"/>
    </row>
    <row r="1705" spans="8:8" x14ac:dyDescent="0.25">
      <c r="H1705" s="242"/>
    </row>
    <row r="1706" spans="8:8" x14ac:dyDescent="0.25">
      <c r="H1706" s="242"/>
    </row>
    <row r="1707" spans="8:8" x14ac:dyDescent="0.25">
      <c r="H1707" s="242"/>
    </row>
    <row r="1708" spans="8:8" x14ac:dyDescent="0.25">
      <c r="H1708" s="242"/>
    </row>
    <row r="1709" spans="8:8" x14ac:dyDescent="0.25">
      <c r="H1709" s="242"/>
    </row>
    <row r="1710" spans="8:8" x14ac:dyDescent="0.25">
      <c r="H1710" s="242"/>
    </row>
    <row r="1711" spans="8:8" x14ac:dyDescent="0.25">
      <c r="H1711" s="242"/>
    </row>
    <row r="1712" spans="8:8" x14ac:dyDescent="0.25">
      <c r="H1712" s="242"/>
    </row>
    <row r="1713" spans="8:8" x14ac:dyDescent="0.25">
      <c r="H1713" s="242"/>
    </row>
    <row r="1714" spans="8:8" x14ac:dyDescent="0.25">
      <c r="H1714" s="242"/>
    </row>
    <row r="1715" spans="8:8" x14ac:dyDescent="0.25">
      <c r="H1715" s="242"/>
    </row>
    <row r="1716" spans="8:8" x14ac:dyDescent="0.25">
      <c r="H1716" s="242"/>
    </row>
    <row r="1717" spans="8:8" x14ac:dyDescent="0.25">
      <c r="H1717" s="242"/>
    </row>
    <row r="1718" spans="8:8" x14ac:dyDescent="0.25">
      <c r="H1718" s="242"/>
    </row>
    <row r="1719" spans="8:8" x14ac:dyDescent="0.25">
      <c r="H1719" s="242"/>
    </row>
    <row r="1720" spans="8:8" x14ac:dyDescent="0.25">
      <c r="H1720" s="242"/>
    </row>
    <row r="1721" spans="8:8" x14ac:dyDescent="0.25">
      <c r="H1721" s="242"/>
    </row>
    <row r="1722" spans="8:8" x14ac:dyDescent="0.25">
      <c r="H1722" s="242"/>
    </row>
    <row r="1723" spans="8:8" x14ac:dyDescent="0.25">
      <c r="H1723" s="242"/>
    </row>
    <row r="1724" spans="8:8" x14ac:dyDescent="0.25">
      <c r="H1724" s="242"/>
    </row>
    <row r="1725" spans="8:8" x14ac:dyDescent="0.25">
      <c r="H1725" s="242"/>
    </row>
    <row r="1726" spans="8:8" x14ac:dyDescent="0.25">
      <c r="H1726" s="242"/>
    </row>
    <row r="1727" spans="8:8" x14ac:dyDescent="0.25">
      <c r="H1727" s="242"/>
    </row>
    <row r="1728" spans="8:8" x14ac:dyDescent="0.25">
      <c r="H1728" s="242"/>
    </row>
    <row r="1729" spans="8:8" x14ac:dyDescent="0.25">
      <c r="H1729" s="242"/>
    </row>
    <row r="1730" spans="8:8" x14ac:dyDescent="0.25">
      <c r="H1730" s="242"/>
    </row>
    <row r="1731" spans="8:8" x14ac:dyDescent="0.25">
      <c r="H1731" s="242"/>
    </row>
    <row r="1732" spans="8:8" x14ac:dyDescent="0.25">
      <c r="H1732" s="242"/>
    </row>
    <row r="1733" spans="8:8" x14ac:dyDescent="0.25">
      <c r="H1733" s="242"/>
    </row>
    <row r="1734" spans="8:8" x14ac:dyDescent="0.25">
      <c r="H1734" s="242"/>
    </row>
    <row r="1735" spans="8:8" x14ac:dyDescent="0.25">
      <c r="H1735" s="242"/>
    </row>
    <row r="1736" spans="8:8" x14ac:dyDescent="0.25">
      <c r="H1736" s="242"/>
    </row>
    <row r="1737" spans="8:8" x14ac:dyDescent="0.25">
      <c r="H1737" s="242"/>
    </row>
    <row r="1738" spans="8:8" x14ac:dyDescent="0.25">
      <c r="H1738" s="242"/>
    </row>
    <row r="1739" spans="8:8" x14ac:dyDescent="0.25">
      <c r="H1739" s="242"/>
    </row>
    <row r="1740" spans="8:8" x14ac:dyDescent="0.25">
      <c r="H1740" s="242"/>
    </row>
    <row r="1741" spans="8:8" x14ac:dyDescent="0.25">
      <c r="H1741" s="242"/>
    </row>
    <row r="1742" spans="8:8" x14ac:dyDescent="0.25">
      <c r="H1742" s="242"/>
    </row>
    <row r="1743" spans="8:8" x14ac:dyDescent="0.25">
      <c r="H1743" s="242"/>
    </row>
    <row r="1744" spans="8:8" x14ac:dyDescent="0.25">
      <c r="H1744" s="242"/>
    </row>
    <row r="1745" spans="8:8" x14ac:dyDescent="0.25">
      <c r="H1745" s="242"/>
    </row>
    <row r="1746" spans="8:8" x14ac:dyDescent="0.25">
      <c r="H1746" s="242"/>
    </row>
    <row r="1747" spans="8:8" x14ac:dyDescent="0.25">
      <c r="H1747" s="242"/>
    </row>
    <row r="1748" spans="8:8" x14ac:dyDescent="0.25">
      <c r="H1748" s="242"/>
    </row>
    <row r="1749" spans="8:8" x14ac:dyDescent="0.25">
      <c r="H1749" s="242"/>
    </row>
    <row r="1750" spans="8:8" x14ac:dyDescent="0.25">
      <c r="H1750" s="242"/>
    </row>
    <row r="1751" spans="8:8" x14ac:dyDescent="0.25">
      <c r="H1751" s="242"/>
    </row>
    <row r="1752" spans="8:8" x14ac:dyDescent="0.25">
      <c r="H1752" s="242"/>
    </row>
    <row r="1753" spans="8:8" x14ac:dyDescent="0.25">
      <c r="H1753" s="242"/>
    </row>
    <row r="1754" spans="8:8" x14ac:dyDescent="0.25">
      <c r="H1754" s="242"/>
    </row>
    <row r="1755" spans="8:8" x14ac:dyDescent="0.25">
      <c r="H1755" s="242"/>
    </row>
    <row r="1756" spans="8:8" x14ac:dyDescent="0.25">
      <c r="H1756" s="242"/>
    </row>
    <row r="1757" spans="8:8" x14ac:dyDescent="0.25">
      <c r="H1757" s="242"/>
    </row>
    <row r="1758" spans="8:8" x14ac:dyDescent="0.25">
      <c r="H1758" s="242"/>
    </row>
    <row r="1759" spans="8:8" x14ac:dyDescent="0.25">
      <c r="H1759" s="242"/>
    </row>
    <row r="1760" spans="8:8" x14ac:dyDescent="0.25">
      <c r="H1760" s="242"/>
    </row>
    <row r="1761" spans="8:8" x14ac:dyDescent="0.25">
      <c r="H1761" s="242"/>
    </row>
    <row r="1762" spans="8:8" x14ac:dyDescent="0.25">
      <c r="H1762" s="242"/>
    </row>
    <row r="1763" spans="8:8" x14ac:dyDescent="0.25">
      <c r="H1763" s="242"/>
    </row>
    <row r="1764" spans="8:8" x14ac:dyDescent="0.25">
      <c r="H1764" s="242"/>
    </row>
    <row r="1765" spans="8:8" x14ac:dyDescent="0.25">
      <c r="H1765" s="242"/>
    </row>
    <row r="1766" spans="8:8" x14ac:dyDescent="0.25">
      <c r="H1766" s="242"/>
    </row>
    <row r="1767" spans="8:8" x14ac:dyDescent="0.25">
      <c r="H1767" s="242"/>
    </row>
    <row r="1768" spans="8:8" x14ac:dyDescent="0.25">
      <c r="H1768" s="242"/>
    </row>
    <row r="1769" spans="8:8" x14ac:dyDescent="0.25">
      <c r="H1769" s="242"/>
    </row>
    <row r="1770" spans="8:8" x14ac:dyDescent="0.25">
      <c r="H1770" s="242"/>
    </row>
    <row r="1771" spans="8:8" x14ac:dyDescent="0.25">
      <c r="H1771" s="242"/>
    </row>
    <row r="1772" spans="8:8" x14ac:dyDescent="0.25">
      <c r="H1772" s="242"/>
    </row>
    <row r="1773" spans="8:8" x14ac:dyDescent="0.25">
      <c r="H1773" s="242"/>
    </row>
    <row r="1774" spans="8:8" x14ac:dyDescent="0.25">
      <c r="H1774" s="242"/>
    </row>
    <row r="1775" spans="8:8" x14ac:dyDescent="0.25">
      <c r="H1775" s="242"/>
    </row>
    <row r="1776" spans="8:8" x14ac:dyDescent="0.25">
      <c r="H1776" s="242"/>
    </row>
    <row r="1777" spans="8:8" x14ac:dyDescent="0.25">
      <c r="H1777" s="242"/>
    </row>
    <row r="1778" spans="8:8" x14ac:dyDescent="0.25">
      <c r="H1778" s="242"/>
    </row>
    <row r="1779" spans="8:8" x14ac:dyDescent="0.25">
      <c r="H1779" s="242"/>
    </row>
    <row r="1780" spans="8:8" x14ac:dyDescent="0.25">
      <c r="H1780" s="242"/>
    </row>
    <row r="1781" spans="8:8" x14ac:dyDescent="0.25">
      <c r="H1781" s="242"/>
    </row>
    <row r="1782" spans="8:8" x14ac:dyDescent="0.25">
      <c r="H1782" s="242"/>
    </row>
    <row r="1783" spans="8:8" x14ac:dyDescent="0.25">
      <c r="H1783" s="242"/>
    </row>
    <row r="1784" spans="8:8" x14ac:dyDescent="0.25">
      <c r="H1784" s="242"/>
    </row>
    <row r="1785" spans="8:8" x14ac:dyDescent="0.25">
      <c r="H1785" s="242"/>
    </row>
    <row r="1786" spans="8:8" x14ac:dyDescent="0.25">
      <c r="H1786" s="242"/>
    </row>
    <row r="1787" spans="8:8" x14ac:dyDescent="0.25">
      <c r="H1787" s="242"/>
    </row>
    <row r="1788" spans="8:8" x14ac:dyDescent="0.25">
      <c r="H1788" s="242"/>
    </row>
    <row r="1789" spans="8:8" x14ac:dyDescent="0.25">
      <c r="H1789" s="242"/>
    </row>
    <row r="1790" spans="8:8" x14ac:dyDescent="0.25">
      <c r="H1790" s="242"/>
    </row>
    <row r="1791" spans="8:8" x14ac:dyDescent="0.25">
      <c r="H1791" s="242"/>
    </row>
    <row r="1792" spans="8:8" x14ac:dyDescent="0.25">
      <c r="H1792" s="242"/>
    </row>
    <row r="1793" spans="8:8" x14ac:dyDescent="0.25">
      <c r="H1793" s="242"/>
    </row>
    <row r="1794" spans="8:8" x14ac:dyDescent="0.25">
      <c r="H1794" s="242"/>
    </row>
    <row r="1795" spans="8:8" x14ac:dyDescent="0.25">
      <c r="H1795" s="242"/>
    </row>
    <row r="1796" spans="8:8" x14ac:dyDescent="0.25">
      <c r="H1796" s="242"/>
    </row>
    <row r="1797" spans="8:8" x14ac:dyDescent="0.25">
      <c r="H1797" s="242"/>
    </row>
    <row r="1798" spans="8:8" x14ac:dyDescent="0.25">
      <c r="H1798" s="242"/>
    </row>
    <row r="1799" spans="8:8" x14ac:dyDescent="0.25">
      <c r="H1799" s="242"/>
    </row>
    <row r="1800" spans="8:8" x14ac:dyDescent="0.25">
      <c r="H1800" s="242"/>
    </row>
    <row r="1801" spans="8:8" x14ac:dyDescent="0.25">
      <c r="H1801" s="242"/>
    </row>
    <row r="1802" spans="8:8" x14ac:dyDescent="0.25">
      <c r="H1802" s="242"/>
    </row>
    <row r="1803" spans="8:8" x14ac:dyDescent="0.25">
      <c r="H1803" s="242"/>
    </row>
    <row r="1804" spans="8:8" x14ac:dyDescent="0.25">
      <c r="H1804" s="242"/>
    </row>
    <row r="1805" spans="8:8" x14ac:dyDescent="0.25">
      <c r="H1805" s="242"/>
    </row>
    <row r="1806" spans="8:8" x14ac:dyDescent="0.25">
      <c r="H1806" s="242"/>
    </row>
    <row r="1807" spans="8:8" x14ac:dyDescent="0.25">
      <c r="H1807" s="242"/>
    </row>
    <row r="1808" spans="8:8" x14ac:dyDescent="0.25">
      <c r="H1808" s="242"/>
    </row>
    <row r="1809" spans="8:8" x14ac:dyDescent="0.25">
      <c r="H1809" s="242"/>
    </row>
    <row r="1810" spans="8:8" x14ac:dyDescent="0.25">
      <c r="H1810" s="242"/>
    </row>
    <row r="1811" spans="8:8" x14ac:dyDescent="0.25">
      <c r="H1811" s="242"/>
    </row>
    <row r="1812" spans="8:8" x14ac:dyDescent="0.25">
      <c r="H1812" s="242"/>
    </row>
    <row r="1813" spans="8:8" x14ac:dyDescent="0.25">
      <c r="H1813" s="242"/>
    </row>
    <row r="1814" spans="8:8" x14ac:dyDescent="0.25">
      <c r="H1814" s="242"/>
    </row>
    <row r="1815" spans="8:8" x14ac:dyDescent="0.25">
      <c r="H1815" s="242"/>
    </row>
    <row r="1816" spans="8:8" x14ac:dyDescent="0.25">
      <c r="H1816" s="242"/>
    </row>
    <row r="1817" spans="8:8" x14ac:dyDescent="0.25">
      <c r="H1817" s="242"/>
    </row>
    <row r="1818" spans="8:8" x14ac:dyDescent="0.25">
      <c r="H1818" s="242"/>
    </row>
    <row r="1819" spans="8:8" x14ac:dyDescent="0.25">
      <c r="H1819" s="242"/>
    </row>
    <row r="1820" spans="8:8" x14ac:dyDescent="0.25">
      <c r="H1820" s="242"/>
    </row>
    <row r="1821" spans="8:8" x14ac:dyDescent="0.25">
      <c r="H1821" s="242"/>
    </row>
    <row r="1822" spans="8:8" x14ac:dyDescent="0.25">
      <c r="H1822" s="242"/>
    </row>
    <row r="1823" spans="8:8" x14ac:dyDescent="0.25">
      <c r="H1823" s="242"/>
    </row>
    <row r="1824" spans="8:8" x14ac:dyDescent="0.25">
      <c r="H1824" s="242"/>
    </row>
    <row r="1825" spans="8:8" x14ac:dyDescent="0.25">
      <c r="H1825" s="242"/>
    </row>
    <row r="1826" spans="8:8" x14ac:dyDescent="0.25">
      <c r="H1826" s="242"/>
    </row>
    <row r="1827" spans="8:8" x14ac:dyDescent="0.25">
      <c r="H1827" s="242"/>
    </row>
    <row r="1828" spans="8:8" x14ac:dyDescent="0.25">
      <c r="H1828" s="242"/>
    </row>
    <row r="1829" spans="8:8" x14ac:dyDescent="0.25">
      <c r="H1829" s="242"/>
    </row>
    <row r="1830" spans="8:8" x14ac:dyDescent="0.25">
      <c r="H1830" s="242"/>
    </row>
    <row r="1831" spans="8:8" x14ac:dyDescent="0.25">
      <c r="H1831" s="242"/>
    </row>
    <row r="1832" spans="8:8" x14ac:dyDescent="0.25">
      <c r="H1832" s="242"/>
    </row>
    <row r="1833" spans="8:8" x14ac:dyDescent="0.25">
      <c r="H1833" s="242"/>
    </row>
    <row r="1834" spans="8:8" x14ac:dyDescent="0.25">
      <c r="H1834" s="242"/>
    </row>
    <row r="1835" spans="8:8" x14ac:dyDescent="0.25">
      <c r="H1835" s="242"/>
    </row>
    <row r="1836" spans="8:8" x14ac:dyDescent="0.25">
      <c r="H1836" s="242"/>
    </row>
    <row r="1837" spans="8:8" x14ac:dyDescent="0.25">
      <c r="H1837" s="242"/>
    </row>
    <row r="1838" spans="8:8" x14ac:dyDescent="0.25">
      <c r="H1838" s="242"/>
    </row>
    <row r="1839" spans="8:8" x14ac:dyDescent="0.25">
      <c r="H1839" s="242"/>
    </row>
    <row r="1840" spans="8:8" x14ac:dyDescent="0.25">
      <c r="H1840" s="242"/>
    </row>
    <row r="1841" spans="8:8" x14ac:dyDescent="0.25">
      <c r="H1841" s="242"/>
    </row>
    <row r="1842" spans="8:8" x14ac:dyDescent="0.25">
      <c r="H1842" s="242"/>
    </row>
    <row r="1843" spans="8:8" x14ac:dyDescent="0.25">
      <c r="H1843" s="242"/>
    </row>
    <row r="1844" spans="8:8" x14ac:dyDescent="0.25">
      <c r="H1844" s="242"/>
    </row>
    <row r="1845" spans="8:8" x14ac:dyDescent="0.25">
      <c r="H1845" s="242"/>
    </row>
    <row r="1846" spans="8:8" x14ac:dyDescent="0.25">
      <c r="H1846" s="242"/>
    </row>
    <row r="1847" spans="8:8" x14ac:dyDescent="0.25">
      <c r="H1847" s="242"/>
    </row>
    <row r="1848" spans="8:8" x14ac:dyDescent="0.25">
      <c r="H1848" s="242"/>
    </row>
    <row r="1849" spans="8:8" x14ac:dyDescent="0.25">
      <c r="H1849" s="242"/>
    </row>
    <row r="1850" spans="8:8" x14ac:dyDescent="0.25">
      <c r="H1850" s="242"/>
    </row>
    <row r="1851" spans="8:8" x14ac:dyDescent="0.25">
      <c r="H1851" s="242"/>
    </row>
    <row r="1852" spans="8:8" x14ac:dyDescent="0.25">
      <c r="H1852" s="242"/>
    </row>
    <row r="1853" spans="8:8" x14ac:dyDescent="0.25">
      <c r="H1853" s="242"/>
    </row>
    <row r="1854" spans="8:8" x14ac:dyDescent="0.25">
      <c r="H1854" s="242"/>
    </row>
    <row r="1855" spans="8:8" x14ac:dyDescent="0.25">
      <c r="H1855" s="242"/>
    </row>
    <row r="1856" spans="8:8" x14ac:dyDescent="0.25">
      <c r="H1856" s="242"/>
    </row>
    <row r="1857" spans="8:8" x14ac:dyDescent="0.25">
      <c r="H1857" s="242"/>
    </row>
    <row r="1858" spans="8:8" x14ac:dyDescent="0.25">
      <c r="H1858" s="242"/>
    </row>
    <row r="1859" spans="8:8" x14ac:dyDescent="0.25">
      <c r="H1859" s="242"/>
    </row>
    <row r="1860" spans="8:8" x14ac:dyDescent="0.25">
      <c r="H1860" s="242"/>
    </row>
    <row r="1861" spans="8:8" x14ac:dyDescent="0.25">
      <c r="H1861" s="242"/>
    </row>
    <row r="1862" spans="8:8" x14ac:dyDescent="0.25">
      <c r="H1862" s="242"/>
    </row>
    <row r="1863" spans="8:8" x14ac:dyDescent="0.25">
      <c r="H1863" s="242"/>
    </row>
    <row r="1864" spans="8:8" x14ac:dyDescent="0.25">
      <c r="H1864" s="242"/>
    </row>
    <row r="1865" spans="8:8" x14ac:dyDescent="0.25">
      <c r="H1865" s="242"/>
    </row>
    <row r="1866" spans="8:8" x14ac:dyDescent="0.25">
      <c r="H1866" s="242"/>
    </row>
    <row r="1867" spans="8:8" x14ac:dyDescent="0.25">
      <c r="H1867" s="242"/>
    </row>
    <row r="1868" spans="8:8" x14ac:dyDescent="0.25">
      <c r="H1868" s="242"/>
    </row>
    <row r="1869" spans="8:8" x14ac:dyDescent="0.25">
      <c r="H1869" s="242"/>
    </row>
    <row r="1870" spans="8:8" x14ac:dyDescent="0.25">
      <c r="H1870" s="242"/>
    </row>
    <row r="1871" spans="8:8" x14ac:dyDescent="0.25">
      <c r="H1871" s="242"/>
    </row>
    <row r="1872" spans="8:8" x14ac:dyDescent="0.25">
      <c r="H1872" s="242"/>
    </row>
    <row r="1873" spans="8:8" x14ac:dyDescent="0.25">
      <c r="H1873" s="242"/>
    </row>
    <row r="1874" spans="8:8" x14ac:dyDescent="0.25">
      <c r="H1874" s="242"/>
    </row>
    <row r="1875" spans="8:8" x14ac:dyDescent="0.25">
      <c r="H1875" s="242"/>
    </row>
    <row r="1876" spans="8:8" x14ac:dyDescent="0.25">
      <c r="H1876" s="242"/>
    </row>
    <row r="1877" spans="8:8" x14ac:dyDescent="0.25">
      <c r="H1877" s="242"/>
    </row>
    <row r="1878" spans="8:8" x14ac:dyDescent="0.25">
      <c r="H1878" s="242"/>
    </row>
    <row r="1879" spans="8:8" x14ac:dyDescent="0.25">
      <c r="H1879" s="242"/>
    </row>
    <row r="1880" spans="8:8" x14ac:dyDescent="0.25">
      <c r="H1880" s="242"/>
    </row>
    <row r="1881" spans="8:8" x14ac:dyDescent="0.25">
      <c r="H1881" s="242"/>
    </row>
    <row r="1882" spans="8:8" x14ac:dyDescent="0.25">
      <c r="H1882" s="242"/>
    </row>
    <row r="1883" spans="8:8" x14ac:dyDescent="0.25">
      <c r="H1883" s="242"/>
    </row>
    <row r="1884" spans="8:8" x14ac:dyDescent="0.25">
      <c r="H1884" s="242"/>
    </row>
    <row r="1885" spans="8:8" x14ac:dyDescent="0.25">
      <c r="H1885" s="242"/>
    </row>
    <row r="1886" spans="8:8" x14ac:dyDescent="0.25">
      <c r="H1886" s="242"/>
    </row>
    <row r="1887" spans="8:8" x14ac:dyDescent="0.25">
      <c r="H1887" s="242"/>
    </row>
    <row r="1888" spans="8:8" x14ac:dyDescent="0.25">
      <c r="H1888" s="242"/>
    </row>
    <row r="1889" spans="8:8" x14ac:dyDescent="0.25">
      <c r="H1889" s="242"/>
    </row>
    <row r="1890" spans="8:8" x14ac:dyDescent="0.25">
      <c r="H1890" s="242"/>
    </row>
    <row r="1891" spans="8:8" x14ac:dyDescent="0.25">
      <c r="H1891" s="242"/>
    </row>
    <row r="1892" spans="8:8" x14ac:dyDescent="0.25">
      <c r="H1892" s="242"/>
    </row>
    <row r="1893" spans="8:8" x14ac:dyDescent="0.25">
      <c r="H1893" s="242"/>
    </row>
    <row r="1894" spans="8:8" x14ac:dyDescent="0.25">
      <c r="H1894" s="242"/>
    </row>
    <row r="1895" spans="8:8" x14ac:dyDescent="0.25">
      <c r="H1895" s="242"/>
    </row>
    <row r="1896" spans="8:8" x14ac:dyDescent="0.25">
      <c r="H1896" s="242"/>
    </row>
    <row r="1897" spans="8:8" x14ac:dyDescent="0.25">
      <c r="H1897" s="242"/>
    </row>
    <row r="1898" spans="8:8" x14ac:dyDescent="0.25">
      <c r="H1898" s="242"/>
    </row>
    <row r="1899" spans="8:8" x14ac:dyDescent="0.25">
      <c r="H1899" s="242"/>
    </row>
    <row r="1900" spans="8:8" x14ac:dyDescent="0.25">
      <c r="H1900" s="242"/>
    </row>
    <row r="1901" spans="8:8" x14ac:dyDescent="0.25">
      <c r="H1901" s="242"/>
    </row>
    <row r="1902" spans="8:8" x14ac:dyDescent="0.25">
      <c r="H1902" s="242"/>
    </row>
    <row r="1903" spans="8:8" x14ac:dyDescent="0.25">
      <c r="H1903" s="242"/>
    </row>
    <row r="1904" spans="8:8" x14ac:dyDescent="0.25">
      <c r="H1904" s="242"/>
    </row>
    <row r="1905" spans="8:8" x14ac:dyDescent="0.25">
      <c r="H1905" s="242"/>
    </row>
    <row r="1906" spans="8:8" x14ac:dyDescent="0.25">
      <c r="H1906" s="242"/>
    </row>
    <row r="1907" spans="8:8" x14ac:dyDescent="0.25">
      <c r="H1907" s="242"/>
    </row>
    <row r="1908" spans="8:8" x14ac:dyDescent="0.25">
      <c r="H1908" s="242"/>
    </row>
    <row r="1909" spans="8:8" x14ac:dyDescent="0.25">
      <c r="H1909" s="242"/>
    </row>
    <row r="1910" spans="8:8" x14ac:dyDescent="0.25">
      <c r="H1910" s="242"/>
    </row>
    <row r="1911" spans="8:8" x14ac:dyDescent="0.25">
      <c r="H1911" s="242"/>
    </row>
    <row r="1912" spans="8:8" x14ac:dyDescent="0.25">
      <c r="H1912" s="242"/>
    </row>
    <row r="1913" spans="8:8" x14ac:dyDescent="0.25">
      <c r="H1913" s="242"/>
    </row>
    <row r="1914" spans="8:8" x14ac:dyDescent="0.25">
      <c r="H1914" s="242"/>
    </row>
    <row r="1915" spans="8:8" x14ac:dyDescent="0.25">
      <c r="H1915" s="242"/>
    </row>
    <row r="1916" spans="8:8" x14ac:dyDescent="0.25">
      <c r="H1916" s="242"/>
    </row>
    <row r="1917" spans="8:8" x14ac:dyDescent="0.25">
      <c r="H1917" s="242"/>
    </row>
    <row r="1918" spans="8:8" x14ac:dyDescent="0.25">
      <c r="H1918" s="242"/>
    </row>
    <row r="1919" spans="8:8" x14ac:dyDescent="0.25">
      <c r="H1919" s="242"/>
    </row>
    <row r="1920" spans="8:8" x14ac:dyDescent="0.25">
      <c r="H1920" s="242"/>
    </row>
    <row r="1921" spans="8:8" x14ac:dyDescent="0.25">
      <c r="H1921" s="242"/>
    </row>
    <row r="1922" spans="8:8" x14ac:dyDescent="0.25">
      <c r="H1922" s="242"/>
    </row>
    <row r="1923" spans="8:8" x14ac:dyDescent="0.25">
      <c r="H1923" s="242"/>
    </row>
    <row r="1924" spans="8:8" x14ac:dyDescent="0.25">
      <c r="H1924" s="242"/>
    </row>
    <row r="1925" spans="8:8" x14ac:dyDescent="0.25">
      <c r="H1925" s="242"/>
    </row>
    <row r="1926" spans="8:8" x14ac:dyDescent="0.25">
      <c r="H1926" s="242"/>
    </row>
    <row r="1927" spans="8:8" x14ac:dyDescent="0.25">
      <c r="H1927" s="242"/>
    </row>
    <row r="1928" spans="8:8" x14ac:dyDescent="0.25">
      <c r="H1928" s="242"/>
    </row>
    <row r="1929" spans="8:8" x14ac:dyDescent="0.25">
      <c r="H1929" s="242"/>
    </row>
    <row r="1930" spans="8:8" x14ac:dyDescent="0.25">
      <c r="H1930" s="242"/>
    </row>
    <row r="1931" spans="8:8" x14ac:dyDescent="0.25">
      <c r="H1931" s="242"/>
    </row>
    <row r="1932" spans="8:8" x14ac:dyDescent="0.25">
      <c r="H1932" s="242"/>
    </row>
    <row r="1933" spans="8:8" x14ac:dyDescent="0.25">
      <c r="H1933" s="242"/>
    </row>
    <row r="1934" spans="8:8" x14ac:dyDescent="0.25">
      <c r="H1934" s="242"/>
    </row>
    <row r="1935" spans="8:8" x14ac:dyDescent="0.25">
      <c r="H1935" s="242"/>
    </row>
    <row r="1936" spans="8:8" x14ac:dyDescent="0.25">
      <c r="H1936" s="242"/>
    </row>
    <row r="1937" spans="8:8" x14ac:dyDescent="0.25">
      <c r="H1937" s="242"/>
    </row>
    <row r="1938" spans="8:8" x14ac:dyDescent="0.25">
      <c r="H1938" s="242"/>
    </row>
    <row r="1939" spans="8:8" x14ac:dyDescent="0.25">
      <c r="H1939" s="242"/>
    </row>
    <row r="1940" spans="8:8" x14ac:dyDescent="0.25">
      <c r="H1940" s="242"/>
    </row>
    <row r="1941" spans="8:8" x14ac:dyDescent="0.25">
      <c r="H1941" s="242"/>
    </row>
    <row r="1942" spans="8:8" x14ac:dyDescent="0.25">
      <c r="H1942" s="242"/>
    </row>
    <row r="1943" spans="8:8" x14ac:dyDescent="0.25">
      <c r="H1943" s="242"/>
    </row>
    <row r="1944" spans="8:8" x14ac:dyDescent="0.25">
      <c r="H1944" s="242"/>
    </row>
    <row r="1945" spans="8:8" x14ac:dyDescent="0.25">
      <c r="H1945" s="242"/>
    </row>
    <row r="1946" spans="8:8" x14ac:dyDescent="0.25">
      <c r="H1946" s="242"/>
    </row>
    <row r="1947" spans="8:8" x14ac:dyDescent="0.25">
      <c r="H1947" s="242"/>
    </row>
    <row r="1948" spans="8:8" x14ac:dyDescent="0.25">
      <c r="H1948" s="242"/>
    </row>
    <row r="1949" spans="8:8" x14ac:dyDescent="0.25">
      <c r="H1949" s="242"/>
    </row>
    <row r="1950" spans="8:8" x14ac:dyDescent="0.25">
      <c r="H1950" s="242"/>
    </row>
    <row r="1951" spans="8:8" x14ac:dyDescent="0.25">
      <c r="H1951" s="242"/>
    </row>
    <row r="1952" spans="8:8" x14ac:dyDescent="0.25">
      <c r="H1952" s="242"/>
    </row>
    <row r="1953" spans="8:8" x14ac:dyDescent="0.25">
      <c r="H1953" s="242"/>
    </row>
    <row r="1954" spans="8:8" x14ac:dyDescent="0.25">
      <c r="H1954" s="242"/>
    </row>
    <row r="1955" spans="8:8" x14ac:dyDescent="0.25">
      <c r="H1955" s="242"/>
    </row>
    <row r="1956" spans="8:8" x14ac:dyDescent="0.25">
      <c r="H1956" s="242"/>
    </row>
    <row r="1957" spans="8:8" x14ac:dyDescent="0.25">
      <c r="H1957" s="242"/>
    </row>
    <row r="1958" spans="8:8" x14ac:dyDescent="0.25">
      <c r="H1958" s="242"/>
    </row>
    <row r="1959" spans="8:8" x14ac:dyDescent="0.25">
      <c r="H1959" s="242"/>
    </row>
    <row r="1960" spans="8:8" x14ac:dyDescent="0.25">
      <c r="H1960" s="242"/>
    </row>
    <row r="1961" spans="8:8" x14ac:dyDescent="0.25">
      <c r="H1961" s="242"/>
    </row>
    <row r="1962" spans="8:8" x14ac:dyDescent="0.25">
      <c r="H1962" s="242"/>
    </row>
    <row r="1963" spans="8:8" x14ac:dyDescent="0.25">
      <c r="H1963" s="242"/>
    </row>
    <row r="1964" spans="8:8" x14ac:dyDescent="0.25">
      <c r="H1964" s="242"/>
    </row>
    <row r="1965" spans="8:8" x14ac:dyDescent="0.25">
      <c r="H1965" s="242"/>
    </row>
    <row r="1966" spans="8:8" x14ac:dyDescent="0.25">
      <c r="H1966" s="242"/>
    </row>
    <row r="1967" spans="8:8" x14ac:dyDescent="0.25">
      <c r="H1967" s="242"/>
    </row>
    <row r="1968" spans="8:8" x14ac:dyDescent="0.25">
      <c r="H1968" s="242"/>
    </row>
    <row r="1969" spans="8:8" x14ac:dyDescent="0.25">
      <c r="H1969" s="242"/>
    </row>
    <row r="1970" spans="8:8" x14ac:dyDescent="0.25">
      <c r="H1970" s="242"/>
    </row>
    <row r="1971" spans="8:8" x14ac:dyDescent="0.25">
      <c r="H1971" s="242"/>
    </row>
    <row r="1972" spans="8:8" x14ac:dyDescent="0.25">
      <c r="H1972" s="242"/>
    </row>
    <row r="1973" spans="8:8" x14ac:dyDescent="0.25">
      <c r="H1973" s="242"/>
    </row>
    <row r="1974" spans="8:8" x14ac:dyDescent="0.25">
      <c r="H1974" s="242"/>
    </row>
    <row r="1975" spans="8:8" x14ac:dyDescent="0.25">
      <c r="H1975" s="242"/>
    </row>
    <row r="1976" spans="8:8" x14ac:dyDescent="0.25">
      <c r="H1976" s="242"/>
    </row>
    <row r="1977" spans="8:8" x14ac:dyDescent="0.25">
      <c r="H1977" s="242"/>
    </row>
    <row r="1978" spans="8:8" x14ac:dyDescent="0.25">
      <c r="H1978" s="242"/>
    </row>
    <row r="1979" spans="8:8" x14ac:dyDescent="0.25">
      <c r="H1979" s="242"/>
    </row>
    <row r="1980" spans="8:8" x14ac:dyDescent="0.25">
      <c r="H1980" s="242"/>
    </row>
    <row r="1981" spans="8:8" x14ac:dyDescent="0.25">
      <c r="H1981" s="242"/>
    </row>
    <row r="1982" spans="8:8" x14ac:dyDescent="0.25">
      <c r="H1982" s="242"/>
    </row>
    <row r="1983" spans="8:8" x14ac:dyDescent="0.25">
      <c r="H1983" s="242"/>
    </row>
    <row r="1984" spans="8:8" x14ac:dyDescent="0.25">
      <c r="H1984" s="242"/>
    </row>
    <row r="1985" spans="8:8" x14ac:dyDescent="0.25">
      <c r="H1985" s="242"/>
    </row>
    <row r="1986" spans="8:8" x14ac:dyDescent="0.25">
      <c r="H1986" s="242"/>
    </row>
    <row r="1987" spans="8:8" x14ac:dyDescent="0.25">
      <c r="H1987" s="242"/>
    </row>
    <row r="1988" spans="8:8" x14ac:dyDescent="0.25">
      <c r="H1988" s="242"/>
    </row>
    <row r="1989" spans="8:8" x14ac:dyDescent="0.25">
      <c r="H1989" s="242"/>
    </row>
    <row r="1990" spans="8:8" x14ac:dyDescent="0.25">
      <c r="H1990" s="242"/>
    </row>
    <row r="1991" spans="8:8" x14ac:dyDescent="0.25">
      <c r="H1991" s="242"/>
    </row>
    <row r="1992" spans="8:8" x14ac:dyDescent="0.25">
      <c r="H1992" s="242"/>
    </row>
    <row r="1993" spans="8:8" x14ac:dyDescent="0.25">
      <c r="H1993" s="242"/>
    </row>
    <row r="1994" spans="8:8" x14ac:dyDescent="0.25">
      <c r="H1994" s="242"/>
    </row>
    <row r="1995" spans="8:8" x14ac:dyDescent="0.25">
      <c r="H1995" s="242"/>
    </row>
    <row r="1996" spans="8:8" x14ac:dyDescent="0.25">
      <c r="H1996" s="242"/>
    </row>
    <row r="1997" spans="8:8" x14ac:dyDescent="0.25">
      <c r="H1997" s="242"/>
    </row>
    <row r="1998" spans="8:8" x14ac:dyDescent="0.25">
      <c r="H1998" s="242"/>
    </row>
    <row r="1999" spans="8:8" x14ac:dyDescent="0.25">
      <c r="H1999" s="242"/>
    </row>
    <row r="2000" spans="8:8" x14ac:dyDescent="0.25">
      <c r="H2000" s="242"/>
    </row>
    <row r="2001" spans="8:8" x14ac:dyDescent="0.25">
      <c r="H2001" s="242"/>
    </row>
    <row r="2002" spans="8:8" x14ac:dyDescent="0.25">
      <c r="H2002" s="242"/>
    </row>
    <row r="2003" spans="8:8" x14ac:dyDescent="0.25">
      <c r="H2003" s="242"/>
    </row>
    <row r="2004" spans="8:8" x14ac:dyDescent="0.25">
      <c r="H2004" s="242"/>
    </row>
    <row r="2005" spans="8:8" x14ac:dyDescent="0.25">
      <c r="H2005" s="242"/>
    </row>
    <row r="2006" spans="8:8" x14ac:dyDescent="0.25">
      <c r="H2006" s="242"/>
    </row>
    <row r="2007" spans="8:8" x14ac:dyDescent="0.25">
      <c r="H2007" s="242"/>
    </row>
    <row r="2008" spans="8:8" x14ac:dyDescent="0.25">
      <c r="H2008" s="242"/>
    </row>
    <row r="2009" spans="8:8" x14ac:dyDescent="0.25">
      <c r="H2009" s="242"/>
    </row>
    <row r="2010" spans="8:8" x14ac:dyDescent="0.25">
      <c r="H2010" s="242"/>
    </row>
    <row r="2011" spans="8:8" x14ac:dyDescent="0.25">
      <c r="H2011" s="242"/>
    </row>
    <row r="2012" spans="8:8" x14ac:dyDescent="0.25">
      <c r="H2012" s="242"/>
    </row>
    <row r="2013" spans="8:8" x14ac:dyDescent="0.25">
      <c r="H2013" s="242"/>
    </row>
    <row r="2014" spans="8:8" x14ac:dyDescent="0.25">
      <c r="H2014" s="242"/>
    </row>
    <row r="2015" spans="8:8" x14ac:dyDescent="0.25">
      <c r="H2015" s="242"/>
    </row>
    <row r="2016" spans="8:8" x14ac:dyDescent="0.25">
      <c r="H2016" s="242"/>
    </row>
    <row r="2017" spans="8:8" x14ac:dyDescent="0.25">
      <c r="H2017" s="242"/>
    </row>
    <row r="2018" spans="8:8" x14ac:dyDescent="0.25">
      <c r="H2018" s="242"/>
    </row>
    <row r="2019" spans="8:8" x14ac:dyDescent="0.25">
      <c r="H2019" s="242"/>
    </row>
    <row r="2020" spans="8:8" x14ac:dyDescent="0.25">
      <c r="H2020" s="242"/>
    </row>
    <row r="2021" spans="8:8" x14ac:dyDescent="0.25">
      <c r="H2021" s="242"/>
    </row>
    <row r="2022" spans="8:8" x14ac:dyDescent="0.25">
      <c r="H2022" s="242"/>
    </row>
    <row r="2023" spans="8:8" x14ac:dyDescent="0.25">
      <c r="H2023" s="242"/>
    </row>
    <row r="2024" spans="8:8" x14ac:dyDescent="0.25">
      <c r="H2024" s="242"/>
    </row>
    <row r="2025" spans="8:8" x14ac:dyDescent="0.25">
      <c r="H2025" s="242"/>
    </row>
    <row r="2026" spans="8:8" x14ac:dyDescent="0.25">
      <c r="H2026" s="242"/>
    </row>
    <row r="2027" spans="8:8" x14ac:dyDescent="0.25">
      <c r="H2027" s="242"/>
    </row>
    <row r="2028" spans="8:8" x14ac:dyDescent="0.25">
      <c r="H2028" s="242"/>
    </row>
    <row r="2029" spans="8:8" x14ac:dyDescent="0.25">
      <c r="H2029" s="242"/>
    </row>
    <row r="2030" spans="8:8" x14ac:dyDescent="0.25">
      <c r="H2030" s="242"/>
    </row>
    <row r="2031" spans="8:8" x14ac:dyDescent="0.25">
      <c r="H2031" s="242"/>
    </row>
    <row r="2032" spans="8:8" x14ac:dyDescent="0.25">
      <c r="H2032" s="242"/>
    </row>
    <row r="2033" spans="8:8" x14ac:dyDescent="0.25">
      <c r="H2033" s="242"/>
    </row>
    <row r="2034" spans="8:8" x14ac:dyDescent="0.25">
      <c r="H2034" s="242"/>
    </row>
    <row r="2035" spans="8:8" x14ac:dyDescent="0.25">
      <c r="H2035" s="242"/>
    </row>
    <row r="2036" spans="8:8" x14ac:dyDescent="0.25">
      <c r="H2036" s="242"/>
    </row>
    <row r="2037" spans="8:8" x14ac:dyDescent="0.25">
      <c r="H2037" s="242"/>
    </row>
    <row r="2038" spans="8:8" x14ac:dyDescent="0.25">
      <c r="H2038" s="242"/>
    </row>
    <row r="2039" spans="8:8" x14ac:dyDescent="0.25">
      <c r="H2039" s="242"/>
    </row>
    <row r="2040" spans="8:8" x14ac:dyDescent="0.25">
      <c r="H2040" s="242"/>
    </row>
    <row r="2041" spans="8:8" x14ac:dyDescent="0.25">
      <c r="H2041" s="242"/>
    </row>
    <row r="2042" spans="8:8" x14ac:dyDescent="0.25">
      <c r="H2042" s="242"/>
    </row>
    <row r="2043" spans="8:8" x14ac:dyDescent="0.25">
      <c r="H2043" s="242"/>
    </row>
    <row r="2044" spans="8:8" x14ac:dyDescent="0.25">
      <c r="H2044" s="242"/>
    </row>
    <row r="2045" spans="8:8" x14ac:dyDescent="0.25">
      <c r="H2045" s="242"/>
    </row>
    <row r="2046" spans="8:8" x14ac:dyDescent="0.25">
      <c r="H2046" s="242"/>
    </row>
    <row r="2047" spans="8:8" x14ac:dyDescent="0.25">
      <c r="H2047" s="242"/>
    </row>
    <row r="2048" spans="8:8" x14ac:dyDescent="0.25">
      <c r="H2048" s="242"/>
    </row>
    <row r="2049" spans="8:8" x14ac:dyDescent="0.25">
      <c r="H2049" s="242"/>
    </row>
    <row r="2050" spans="8:8" x14ac:dyDescent="0.25">
      <c r="H2050" s="242"/>
    </row>
    <row r="2051" spans="8:8" x14ac:dyDescent="0.25">
      <c r="H2051" s="242"/>
    </row>
    <row r="2052" spans="8:8" x14ac:dyDescent="0.25">
      <c r="H2052" s="242"/>
    </row>
    <row r="2053" spans="8:8" x14ac:dyDescent="0.25">
      <c r="H2053" s="242"/>
    </row>
    <row r="2054" spans="8:8" x14ac:dyDescent="0.25">
      <c r="H2054" s="242"/>
    </row>
    <row r="2055" spans="8:8" x14ac:dyDescent="0.25">
      <c r="H2055" s="242"/>
    </row>
    <row r="2056" spans="8:8" x14ac:dyDescent="0.25">
      <c r="H2056" s="242"/>
    </row>
    <row r="2057" spans="8:8" x14ac:dyDescent="0.25">
      <c r="H2057" s="242"/>
    </row>
    <row r="2058" spans="8:8" x14ac:dyDescent="0.25">
      <c r="H2058" s="242"/>
    </row>
    <row r="2059" spans="8:8" x14ac:dyDescent="0.25">
      <c r="H2059" s="242"/>
    </row>
    <row r="2060" spans="8:8" x14ac:dyDescent="0.25">
      <c r="H2060" s="242"/>
    </row>
    <row r="2061" spans="8:8" x14ac:dyDescent="0.25">
      <c r="H2061" s="242"/>
    </row>
    <row r="2062" spans="8:8" x14ac:dyDescent="0.25">
      <c r="H2062" s="242"/>
    </row>
    <row r="2063" spans="8:8" x14ac:dyDescent="0.25">
      <c r="H2063" s="242"/>
    </row>
    <row r="2064" spans="8:8" x14ac:dyDescent="0.25">
      <c r="H2064" s="242"/>
    </row>
    <row r="2065" spans="8:8" x14ac:dyDescent="0.25">
      <c r="H2065" s="242"/>
    </row>
    <row r="2066" spans="8:8" x14ac:dyDescent="0.25">
      <c r="H2066" s="242"/>
    </row>
    <row r="2067" spans="8:8" x14ac:dyDescent="0.25">
      <c r="H2067" s="242"/>
    </row>
    <row r="2068" spans="8:8" x14ac:dyDescent="0.25">
      <c r="H2068" s="242"/>
    </row>
    <row r="2069" spans="8:8" x14ac:dyDescent="0.25">
      <c r="H2069" s="242"/>
    </row>
    <row r="2070" spans="8:8" x14ac:dyDescent="0.25">
      <c r="H2070" s="242"/>
    </row>
    <row r="2071" spans="8:8" x14ac:dyDescent="0.25">
      <c r="H2071" s="242"/>
    </row>
    <row r="2072" spans="8:8" x14ac:dyDescent="0.25">
      <c r="H2072" s="242"/>
    </row>
    <row r="2073" spans="8:8" x14ac:dyDescent="0.25">
      <c r="H2073" s="242"/>
    </row>
    <row r="2074" spans="8:8" x14ac:dyDescent="0.25">
      <c r="H2074" s="242"/>
    </row>
    <row r="2075" spans="8:8" x14ac:dyDescent="0.25">
      <c r="H2075" s="242"/>
    </row>
    <row r="2076" spans="8:8" x14ac:dyDescent="0.25">
      <c r="H2076" s="242"/>
    </row>
    <row r="2077" spans="8:8" x14ac:dyDescent="0.25">
      <c r="H2077" s="242"/>
    </row>
    <row r="2078" spans="8:8" x14ac:dyDescent="0.25">
      <c r="H2078" s="242"/>
    </row>
    <row r="2079" spans="8:8" x14ac:dyDescent="0.25">
      <c r="H2079" s="242"/>
    </row>
    <row r="2080" spans="8:8" x14ac:dyDescent="0.25">
      <c r="H2080" s="242"/>
    </row>
    <row r="2081" spans="8:8" x14ac:dyDescent="0.25">
      <c r="H2081" s="242"/>
    </row>
    <row r="2082" spans="8:8" x14ac:dyDescent="0.25">
      <c r="H2082" s="242"/>
    </row>
    <row r="2083" spans="8:8" x14ac:dyDescent="0.25">
      <c r="H2083" s="242"/>
    </row>
    <row r="2084" spans="8:8" x14ac:dyDescent="0.25">
      <c r="H2084" s="242"/>
    </row>
    <row r="2085" spans="8:8" x14ac:dyDescent="0.25">
      <c r="H2085" s="242"/>
    </row>
    <row r="2086" spans="8:8" x14ac:dyDescent="0.25">
      <c r="H2086" s="242"/>
    </row>
    <row r="2087" spans="8:8" x14ac:dyDescent="0.25">
      <c r="H2087" s="242"/>
    </row>
    <row r="2088" spans="8:8" x14ac:dyDescent="0.25">
      <c r="H2088" s="242"/>
    </row>
    <row r="2089" spans="8:8" x14ac:dyDescent="0.25">
      <c r="H2089" s="242"/>
    </row>
    <row r="2090" spans="8:8" x14ac:dyDescent="0.25">
      <c r="H2090" s="242"/>
    </row>
    <row r="2091" spans="8:8" x14ac:dyDescent="0.25">
      <c r="H2091" s="242"/>
    </row>
    <row r="2092" spans="8:8" x14ac:dyDescent="0.25">
      <c r="H2092" s="242"/>
    </row>
    <row r="2093" spans="8:8" x14ac:dyDescent="0.25">
      <c r="H2093" s="242"/>
    </row>
    <row r="2094" spans="8:8" x14ac:dyDescent="0.25">
      <c r="H2094" s="242"/>
    </row>
    <row r="2095" spans="8:8" x14ac:dyDescent="0.25">
      <c r="H2095" s="242"/>
    </row>
    <row r="2096" spans="8:8" x14ac:dyDescent="0.25">
      <c r="H2096" s="242"/>
    </row>
    <row r="2097" spans="8:8" x14ac:dyDescent="0.25">
      <c r="H2097" s="242"/>
    </row>
    <row r="2098" spans="8:8" x14ac:dyDescent="0.25">
      <c r="H2098" s="242"/>
    </row>
    <row r="2099" spans="8:8" x14ac:dyDescent="0.25">
      <c r="H2099" s="242"/>
    </row>
    <row r="2100" spans="8:8" x14ac:dyDescent="0.25">
      <c r="H2100" s="242"/>
    </row>
    <row r="2101" spans="8:8" x14ac:dyDescent="0.25">
      <c r="H2101" s="242"/>
    </row>
    <row r="2102" spans="8:8" x14ac:dyDescent="0.25">
      <c r="H2102" s="242"/>
    </row>
    <row r="2103" spans="8:8" x14ac:dyDescent="0.25">
      <c r="H2103" s="242"/>
    </row>
    <row r="2104" spans="8:8" x14ac:dyDescent="0.25">
      <c r="H2104" s="242"/>
    </row>
    <row r="2105" spans="8:8" x14ac:dyDescent="0.25">
      <c r="H2105" s="242"/>
    </row>
    <row r="2106" spans="8:8" x14ac:dyDescent="0.25">
      <c r="H2106" s="242"/>
    </row>
    <row r="2107" spans="8:8" x14ac:dyDescent="0.25">
      <c r="H2107" s="242"/>
    </row>
    <row r="2108" spans="8:8" x14ac:dyDescent="0.25">
      <c r="H2108" s="242"/>
    </row>
    <row r="2109" spans="8:8" x14ac:dyDescent="0.25">
      <c r="H2109" s="242"/>
    </row>
    <row r="2110" spans="8:8" x14ac:dyDescent="0.25">
      <c r="H2110" s="242"/>
    </row>
    <row r="2111" spans="8:8" x14ac:dyDescent="0.25">
      <c r="H2111" s="242"/>
    </row>
    <row r="2112" spans="8:8" x14ac:dyDescent="0.25">
      <c r="H2112" s="242"/>
    </row>
    <row r="2113" spans="8:8" x14ac:dyDescent="0.25">
      <c r="H2113" s="242"/>
    </row>
    <row r="2114" spans="8:8" x14ac:dyDescent="0.25">
      <c r="H2114" s="242"/>
    </row>
    <row r="2115" spans="8:8" x14ac:dyDescent="0.25">
      <c r="H2115" s="242"/>
    </row>
    <row r="2116" spans="8:8" x14ac:dyDescent="0.25">
      <c r="H2116" s="242"/>
    </row>
    <row r="2117" spans="8:8" x14ac:dyDescent="0.25">
      <c r="H2117" s="242"/>
    </row>
    <row r="2118" spans="8:8" x14ac:dyDescent="0.25">
      <c r="H2118" s="242"/>
    </row>
    <row r="2119" spans="8:8" x14ac:dyDescent="0.25">
      <c r="H2119" s="242"/>
    </row>
    <row r="2120" spans="8:8" x14ac:dyDescent="0.25">
      <c r="H2120" s="242"/>
    </row>
    <row r="2121" spans="8:8" x14ac:dyDescent="0.25">
      <c r="H2121" s="242"/>
    </row>
    <row r="2122" spans="8:8" x14ac:dyDescent="0.25">
      <c r="H2122" s="242"/>
    </row>
    <row r="2123" spans="8:8" x14ac:dyDescent="0.25">
      <c r="H2123" s="242"/>
    </row>
    <row r="2124" spans="8:8" x14ac:dyDescent="0.25">
      <c r="H2124" s="242"/>
    </row>
    <row r="2125" spans="8:8" x14ac:dyDescent="0.25">
      <c r="H2125" s="242"/>
    </row>
    <row r="2126" spans="8:8" x14ac:dyDescent="0.25">
      <c r="H2126" s="242"/>
    </row>
    <row r="2127" spans="8:8" x14ac:dyDescent="0.25">
      <c r="H2127" s="242"/>
    </row>
    <row r="2128" spans="8:8" x14ac:dyDescent="0.25">
      <c r="H2128" s="242"/>
    </row>
    <row r="2129" spans="8:8" x14ac:dyDescent="0.25">
      <c r="H2129" s="242"/>
    </row>
    <row r="2130" spans="8:8" x14ac:dyDescent="0.25">
      <c r="H2130" s="242"/>
    </row>
    <row r="2131" spans="8:8" x14ac:dyDescent="0.25">
      <c r="H2131" s="242"/>
    </row>
    <row r="2132" spans="8:8" x14ac:dyDescent="0.25">
      <c r="H2132" s="242"/>
    </row>
    <row r="2133" spans="8:8" x14ac:dyDescent="0.25">
      <c r="H2133" s="242"/>
    </row>
    <row r="2134" spans="8:8" x14ac:dyDescent="0.25">
      <c r="H2134" s="242"/>
    </row>
    <row r="2135" spans="8:8" x14ac:dyDescent="0.25">
      <c r="H2135" s="242"/>
    </row>
    <row r="2136" spans="8:8" x14ac:dyDescent="0.25">
      <c r="H2136" s="242"/>
    </row>
    <row r="2137" spans="8:8" x14ac:dyDescent="0.25">
      <c r="H2137" s="242"/>
    </row>
    <row r="2138" spans="8:8" x14ac:dyDescent="0.25">
      <c r="H2138" s="242"/>
    </row>
    <row r="2139" spans="8:8" x14ac:dyDescent="0.25">
      <c r="H2139" s="242"/>
    </row>
    <row r="2140" spans="8:8" x14ac:dyDescent="0.25">
      <c r="H2140" s="242"/>
    </row>
    <row r="2141" spans="8:8" x14ac:dyDescent="0.25">
      <c r="H2141" s="242"/>
    </row>
    <row r="2142" spans="8:8" x14ac:dyDescent="0.25">
      <c r="H2142" s="242"/>
    </row>
    <row r="2143" spans="8:8" x14ac:dyDescent="0.25">
      <c r="H2143" s="242"/>
    </row>
    <row r="2144" spans="8:8" x14ac:dyDescent="0.25">
      <c r="H2144" s="242"/>
    </row>
    <row r="2145" spans="8:8" x14ac:dyDescent="0.25">
      <c r="H2145" s="242"/>
    </row>
    <row r="2146" spans="8:8" x14ac:dyDescent="0.25">
      <c r="H2146" s="242"/>
    </row>
    <row r="2147" spans="8:8" x14ac:dyDescent="0.25">
      <c r="H2147" s="242"/>
    </row>
    <row r="2148" spans="8:8" x14ac:dyDescent="0.25">
      <c r="H2148" s="242"/>
    </row>
    <row r="2149" spans="8:8" x14ac:dyDescent="0.25">
      <c r="H2149" s="242"/>
    </row>
    <row r="2150" spans="8:8" x14ac:dyDescent="0.25">
      <c r="H2150" s="242"/>
    </row>
    <row r="2151" spans="8:8" x14ac:dyDescent="0.25">
      <c r="H2151" s="242"/>
    </row>
    <row r="2152" spans="8:8" x14ac:dyDescent="0.25">
      <c r="H2152" s="242"/>
    </row>
    <row r="2153" spans="8:8" x14ac:dyDescent="0.25">
      <c r="H2153" s="242"/>
    </row>
    <row r="2154" spans="8:8" x14ac:dyDescent="0.25">
      <c r="H2154" s="242"/>
    </row>
    <row r="2155" spans="8:8" x14ac:dyDescent="0.25">
      <c r="H2155" s="242"/>
    </row>
    <row r="2156" spans="8:8" x14ac:dyDescent="0.25">
      <c r="H2156" s="242"/>
    </row>
    <row r="2157" spans="8:8" x14ac:dyDescent="0.25">
      <c r="H2157" s="242"/>
    </row>
    <row r="2158" spans="8:8" x14ac:dyDescent="0.25">
      <c r="H2158" s="242"/>
    </row>
    <row r="2159" spans="8:8" x14ac:dyDescent="0.25">
      <c r="H2159" s="242"/>
    </row>
    <row r="2160" spans="8:8" x14ac:dyDescent="0.25">
      <c r="H2160" s="242"/>
    </row>
    <row r="2161" spans="8:8" x14ac:dyDescent="0.25">
      <c r="H2161" s="242"/>
    </row>
    <row r="2162" spans="8:8" x14ac:dyDescent="0.25">
      <c r="H2162" s="242"/>
    </row>
    <row r="2163" spans="8:8" x14ac:dyDescent="0.25">
      <c r="H2163" s="242"/>
    </row>
    <row r="2164" spans="8:8" x14ac:dyDescent="0.25">
      <c r="H2164" s="242"/>
    </row>
    <row r="2165" spans="8:8" x14ac:dyDescent="0.25">
      <c r="H2165" s="242"/>
    </row>
    <row r="2166" spans="8:8" x14ac:dyDescent="0.25">
      <c r="H2166" s="242"/>
    </row>
    <row r="2167" spans="8:8" x14ac:dyDescent="0.25">
      <c r="H2167" s="242"/>
    </row>
    <row r="2168" spans="8:8" x14ac:dyDescent="0.25">
      <c r="H2168" s="242"/>
    </row>
    <row r="2169" spans="8:8" x14ac:dyDescent="0.25">
      <c r="H2169" s="242"/>
    </row>
    <row r="2170" spans="8:8" x14ac:dyDescent="0.25">
      <c r="H2170" s="242"/>
    </row>
    <row r="2171" spans="8:8" x14ac:dyDescent="0.25">
      <c r="H2171" s="242"/>
    </row>
    <row r="2172" spans="8:8" x14ac:dyDescent="0.25">
      <c r="H2172" s="242"/>
    </row>
    <row r="2173" spans="8:8" x14ac:dyDescent="0.25">
      <c r="H2173" s="242"/>
    </row>
    <row r="2174" spans="8:8" x14ac:dyDescent="0.25">
      <c r="H2174" s="242"/>
    </row>
    <row r="2175" spans="8:8" x14ac:dyDescent="0.25">
      <c r="H2175" s="242"/>
    </row>
    <row r="2176" spans="8:8" x14ac:dyDescent="0.25">
      <c r="H2176" s="242"/>
    </row>
    <row r="2177" spans="8:8" x14ac:dyDescent="0.25">
      <c r="H2177" s="242"/>
    </row>
    <row r="2178" spans="8:8" x14ac:dyDescent="0.25">
      <c r="H2178" s="242"/>
    </row>
    <row r="2179" spans="8:8" x14ac:dyDescent="0.25">
      <c r="H2179" s="242"/>
    </row>
    <row r="2180" spans="8:8" x14ac:dyDescent="0.25">
      <c r="H2180" s="242"/>
    </row>
    <row r="2181" spans="8:8" x14ac:dyDescent="0.25">
      <c r="H2181" s="242"/>
    </row>
    <row r="2182" spans="8:8" x14ac:dyDescent="0.25">
      <c r="H2182" s="242"/>
    </row>
    <row r="2183" spans="8:8" x14ac:dyDescent="0.25">
      <c r="H2183" s="242"/>
    </row>
    <row r="2184" spans="8:8" x14ac:dyDescent="0.25">
      <c r="H2184" s="242"/>
    </row>
    <row r="2185" spans="8:8" x14ac:dyDescent="0.25">
      <c r="H2185" s="242"/>
    </row>
    <row r="2186" spans="8:8" x14ac:dyDescent="0.25">
      <c r="H2186" s="242"/>
    </row>
    <row r="2187" spans="8:8" x14ac:dyDescent="0.25">
      <c r="H2187" s="242"/>
    </row>
    <row r="2188" spans="8:8" x14ac:dyDescent="0.25">
      <c r="H2188" s="242"/>
    </row>
    <row r="2189" spans="8:8" x14ac:dyDescent="0.25">
      <c r="H2189" s="242"/>
    </row>
    <row r="2190" spans="8:8" x14ac:dyDescent="0.25">
      <c r="H2190" s="242"/>
    </row>
    <row r="2191" spans="8:8" x14ac:dyDescent="0.25">
      <c r="H2191" s="242"/>
    </row>
    <row r="2192" spans="8:8" x14ac:dyDescent="0.25">
      <c r="H2192" s="242"/>
    </row>
    <row r="2193" spans="8:8" x14ac:dyDescent="0.25">
      <c r="H2193" s="242"/>
    </row>
    <row r="2194" spans="8:8" x14ac:dyDescent="0.25">
      <c r="H2194" s="242"/>
    </row>
    <row r="2195" spans="8:8" x14ac:dyDescent="0.25">
      <c r="H2195" s="242"/>
    </row>
    <row r="2196" spans="8:8" x14ac:dyDescent="0.25">
      <c r="H2196" s="242"/>
    </row>
    <row r="2197" spans="8:8" x14ac:dyDescent="0.25">
      <c r="H2197" s="242"/>
    </row>
    <row r="2198" spans="8:8" x14ac:dyDescent="0.25">
      <c r="H2198" s="242"/>
    </row>
    <row r="2199" spans="8:8" x14ac:dyDescent="0.25">
      <c r="H2199" s="242"/>
    </row>
    <row r="2200" spans="8:8" x14ac:dyDescent="0.25">
      <c r="H2200" s="242"/>
    </row>
    <row r="2201" spans="8:8" x14ac:dyDescent="0.25">
      <c r="H2201" s="242"/>
    </row>
    <row r="2202" spans="8:8" x14ac:dyDescent="0.25">
      <c r="H2202" s="242"/>
    </row>
    <row r="2203" spans="8:8" x14ac:dyDescent="0.25">
      <c r="H2203" s="242"/>
    </row>
    <row r="2204" spans="8:8" x14ac:dyDescent="0.25">
      <c r="H2204" s="242"/>
    </row>
    <row r="2205" spans="8:8" x14ac:dyDescent="0.25">
      <c r="H2205" s="242"/>
    </row>
    <row r="2206" spans="8:8" x14ac:dyDescent="0.25">
      <c r="H2206" s="242"/>
    </row>
    <row r="2207" spans="8:8" x14ac:dyDescent="0.25">
      <c r="H2207" s="242"/>
    </row>
    <row r="2208" spans="8:8" x14ac:dyDescent="0.25">
      <c r="H2208" s="242"/>
    </row>
    <row r="2209" spans="8:8" x14ac:dyDescent="0.25">
      <c r="H2209" s="242"/>
    </row>
    <row r="2210" spans="8:8" x14ac:dyDescent="0.25">
      <c r="H2210" s="242"/>
    </row>
    <row r="2211" spans="8:8" x14ac:dyDescent="0.25">
      <c r="H2211" s="242"/>
    </row>
    <row r="2212" spans="8:8" x14ac:dyDescent="0.25">
      <c r="H2212" s="242"/>
    </row>
    <row r="2213" spans="8:8" x14ac:dyDescent="0.25">
      <c r="H2213" s="242"/>
    </row>
    <row r="2214" spans="8:8" x14ac:dyDescent="0.25">
      <c r="H2214" s="242"/>
    </row>
    <row r="2215" spans="8:8" x14ac:dyDescent="0.25">
      <c r="H2215" s="242"/>
    </row>
    <row r="2216" spans="8:8" x14ac:dyDescent="0.25">
      <c r="H2216" s="242"/>
    </row>
    <row r="2217" spans="8:8" x14ac:dyDescent="0.25">
      <c r="H2217" s="242"/>
    </row>
    <row r="2218" spans="8:8" x14ac:dyDescent="0.25">
      <c r="H2218" s="242"/>
    </row>
    <row r="2219" spans="8:8" x14ac:dyDescent="0.25">
      <c r="H2219" s="242"/>
    </row>
    <row r="2220" spans="8:8" x14ac:dyDescent="0.25">
      <c r="H2220" s="242"/>
    </row>
    <row r="2221" spans="8:8" x14ac:dyDescent="0.25">
      <c r="H2221" s="242"/>
    </row>
    <row r="2222" spans="8:8" x14ac:dyDescent="0.25">
      <c r="H2222" s="242"/>
    </row>
    <row r="2223" spans="8:8" x14ac:dyDescent="0.25">
      <c r="H2223" s="242"/>
    </row>
    <row r="2224" spans="8:8" x14ac:dyDescent="0.25">
      <c r="H2224" s="242"/>
    </row>
    <row r="2225" spans="8:8" x14ac:dyDescent="0.25">
      <c r="H2225" s="242"/>
    </row>
    <row r="2226" spans="8:8" x14ac:dyDescent="0.25">
      <c r="H2226" s="242"/>
    </row>
    <row r="2227" spans="8:8" x14ac:dyDescent="0.25">
      <c r="H2227" s="242"/>
    </row>
    <row r="2228" spans="8:8" x14ac:dyDescent="0.25">
      <c r="H2228" s="242"/>
    </row>
    <row r="2229" spans="8:8" x14ac:dyDescent="0.25">
      <c r="H2229" s="242"/>
    </row>
    <row r="2230" spans="8:8" x14ac:dyDescent="0.25">
      <c r="H2230" s="242"/>
    </row>
    <row r="2231" spans="8:8" x14ac:dyDescent="0.25">
      <c r="H2231" s="242"/>
    </row>
    <row r="2232" spans="8:8" x14ac:dyDescent="0.25">
      <c r="H2232" s="242"/>
    </row>
    <row r="2233" spans="8:8" x14ac:dyDescent="0.25">
      <c r="H2233" s="242"/>
    </row>
    <row r="2234" spans="8:8" x14ac:dyDescent="0.25">
      <c r="H2234" s="242"/>
    </row>
    <row r="2235" spans="8:8" x14ac:dyDescent="0.25">
      <c r="H2235" s="242"/>
    </row>
    <row r="2236" spans="8:8" x14ac:dyDescent="0.25">
      <c r="H2236" s="242"/>
    </row>
    <row r="2237" spans="8:8" x14ac:dyDescent="0.25">
      <c r="H2237" s="242"/>
    </row>
    <row r="2238" spans="8:8" x14ac:dyDescent="0.25">
      <c r="H2238" s="242"/>
    </row>
    <row r="2239" spans="8:8" x14ac:dyDescent="0.25">
      <c r="H2239" s="242"/>
    </row>
    <row r="2240" spans="8:8" x14ac:dyDescent="0.25">
      <c r="H2240" s="242"/>
    </row>
    <row r="2241" spans="8:8" x14ac:dyDescent="0.25">
      <c r="H2241" s="242"/>
    </row>
    <row r="2242" spans="8:8" x14ac:dyDescent="0.25">
      <c r="H2242" s="242"/>
    </row>
    <row r="2243" spans="8:8" x14ac:dyDescent="0.25">
      <c r="H2243" s="242"/>
    </row>
    <row r="2244" spans="8:8" x14ac:dyDescent="0.25">
      <c r="H2244" s="242"/>
    </row>
    <row r="2245" spans="8:8" x14ac:dyDescent="0.25">
      <c r="H2245" s="242"/>
    </row>
    <row r="2246" spans="8:8" x14ac:dyDescent="0.25">
      <c r="H2246" s="242"/>
    </row>
    <row r="2247" spans="8:8" x14ac:dyDescent="0.25">
      <c r="H2247" s="242"/>
    </row>
    <row r="2248" spans="8:8" x14ac:dyDescent="0.25">
      <c r="H2248" s="242"/>
    </row>
    <row r="2249" spans="8:8" x14ac:dyDescent="0.25">
      <c r="H2249" s="242"/>
    </row>
    <row r="2250" spans="8:8" x14ac:dyDescent="0.25">
      <c r="H2250" s="242"/>
    </row>
    <row r="2251" spans="8:8" x14ac:dyDescent="0.25">
      <c r="H2251" s="242"/>
    </row>
    <row r="2252" spans="8:8" x14ac:dyDescent="0.25">
      <c r="H2252" s="242"/>
    </row>
    <row r="2253" spans="8:8" x14ac:dyDescent="0.25">
      <c r="H2253" s="242"/>
    </row>
    <row r="2254" spans="8:8" x14ac:dyDescent="0.25">
      <c r="H2254" s="242"/>
    </row>
    <row r="2255" spans="8:8" x14ac:dyDescent="0.25">
      <c r="H2255" s="242"/>
    </row>
    <row r="2256" spans="8:8" x14ac:dyDescent="0.25">
      <c r="H2256" s="242"/>
    </row>
    <row r="2257" spans="8:8" x14ac:dyDescent="0.25">
      <c r="H2257" s="242"/>
    </row>
    <row r="2258" spans="8:8" x14ac:dyDescent="0.25">
      <c r="H2258" s="242"/>
    </row>
    <row r="2259" spans="8:8" x14ac:dyDescent="0.25">
      <c r="H2259" s="242"/>
    </row>
    <row r="2260" spans="8:8" x14ac:dyDescent="0.25">
      <c r="H2260" s="242"/>
    </row>
    <row r="2261" spans="8:8" x14ac:dyDescent="0.25">
      <c r="H2261" s="242"/>
    </row>
    <row r="2262" spans="8:8" x14ac:dyDescent="0.25">
      <c r="H2262" s="242"/>
    </row>
    <row r="2263" spans="8:8" x14ac:dyDescent="0.25">
      <c r="H2263" s="242"/>
    </row>
    <row r="2264" spans="8:8" x14ac:dyDescent="0.25">
      <c r="H2264" s="242"/>
    </row>
    <row r="2265" spans="8:8" x14ac:dyDescent="0.25">
      <c r="H2265" s="242"/>
    </row>
    <row r="2266" spans="8:8" x14ac:dyDescent="0.25">
      <c r="H2266" s="242"/>
    </row>
    <row r="2267" spans="8:8" x14ac:dyDescent="0.25">
      <c r="H2267" s="242"/>
    </row>
    <row r="2268" spans="8:8" x14ac:dyDescent="0.25">
      <c r="H2268" s="242"/>
    </row>
    <row r="2269" spans="8:8" x14ac:dyDescent="0.25">
      <c r="H2269" s="242"/>
    </row>
    <row r="2270" spans="8:8" x14ac:dyDescent="0.25">
      <c r="H2270" s="242"/>
    </row>
    <row r="2271" spans="8:8" x14ac:dyDescent="0.25">
      <c r="H2271" s="242"/>
    </row>
    <row r="2272" spans="8:8" x14ac:dyDescent="0.25">
      <c r="H2272" s="242"/>
    </row>
    <row r="2273" spans="8:8" x14ac:dyDescent="0.25">
      <c r="H2273" s="242"/>
    </row>
    <row r="2274" spans="8:8" x14ac:dyDescent="0.25">
      <c r="H2274" s="242"/>
    </row>
    <row r="2275" spans="8:8" x14ac:dyDescent="0.25">
      <c r="H2275" s="242"/>
    </row>
    <row r="2276" spans="8:8" x14ac:dyDescent="0.25">
      <c r="H2276" s="242"/>
    </row>
    <row r="2277" spans="8:8" x14ac:dyDescent="0.25">
      <c r="H2277" s="242"/>
    </row>
    <row r="2278" spans="8:8" x14ac:dyDescent="0.25">
      <c r="H2278" s="242"/>
    </row>
    <row r="2279" spans="8:8" x14ac:dyDescent="0.25">
      <c r="H2279" s="242"/>
    </row>
    <row r="2280" spans="8:8" x14ac:dyDescent="0.25">
      <c r="H2280" s="242"/>
    </row>
    <row r="2281" spans="8:8" x14ac:dyDescent="0.25">
      <c r="H2281" s="242"/>
    </row>
    <row r="2282" spans="8:8" x14ac:dyDescent="0.25">
      <c r="H2282" s="242"/>
    </row>
    <row r="2283" spans="8:8" x14ac:dyDescent="0.25">
      <c r="H2283" s="242"/>
    </row>
    <row r="2284" spans="8:8" x14ac:dyDescent="0.25">
      <c r="H2284" s="242"/>
    </row>
    <row r="2285" spans="8:8" x14ac:dyDescent="0.25">
      <c r="H2285" s="242"/>
    </row>
    <row r="2286" spans="8:8" x14ac:dyDescent="0.25">
      <c r="H2286" s="242"/>
    </row>
    <row r="2287" spans="8:8" x14ac:dyDescent="0.25">
      <c r="H2287" s="242"/>
    </row>
    <row r="2288" spans="8:8" x14ac:dyDescent="0.25">
      <c r="H2288" s="242"/>
    </row>
    <row r="2289" spans="8:8" x14ac:dyDescent="0.25">
      <c r="H2289" s="242"/>
    </row>
    <row r="2290" spans="8:8" x14ac:dyDescent="0.25">
      <c r="H2290" s="242"/>
    </row>
    <row r="2291" spans="8:8" x14ac:dyDescent="0.25">
      <c r="H2291" s="242"/>
    </row>
    <row r="2292" spans="8:8" x14ac:dyDescent="0.25">
      <c r="H2292" s="242"/>
    </row>
    <row r="2293" spans="8:8" x14ac:dyDescent="0.25">
      <c r="H2293" s="242"/>
    </row>
    <row r="2294" spans="8:8" x14ac:dyDescent="0.25">
      <c r="H2294" s="242"/>
    </row>
    <row r="2295" spans="8:8" x14ac:dyDescent="0.25">
      <c r="H2295" s="242"/>
    </row>
    <row r="2296" spans="8:8" x14ac:dyDescent="0.25">
      <c r="H2296" s="242"/>
    </row>
    <row r="2297" spans="8:8" x14ac:dyDescent="0.25">
      <c r="H2297" s="242"/>
    </row>
    <row r="2298" spans="8:8" x14ac:dyDescent="0.25">
      <c r="H2298" s="242"/>
    </row>
    <row r="2299" spans="8:8" x14ac:dyDescent="0.25">
      <c r="H2299" s="242"/>
    </row>
    <row r="2300" spans="8:8" x14ac:dyDescent="0.25">
      <c r="H2300" s="242"/>
    </row>
    <row r="2301" spans="8:8" x14ac:dyDescent="0.25">
      <c r="H2301" s="242"/>
    </row>
    <row r="2302" spans="8:8" x14ac:dyDescent="0.25">
      <c r="H2302" s="242"/>
    </row>
    <row r="2303" spans="8:8" x14ac:dyDescent="0.25">
      <c r="H2303" s="242"/>
    </row>
    <row r="2304" spans="8:8" x14ac:dyDescent="0.25">
      <c r="H2304" s="242"/>
    </row>
    <row r="2305" spans="8:8" x14ac:dyDescent="0.25">
      <c r="H2305" s="242"/>
    </row>
    <row r="2306" spans="8:8" x14ac:dyDescent="0.25">
      <c r="H2306" s="242"/>
    </row>
    <row r="2307" spans="8:8" x14ac:dyDescent="0.25">
      <c r="H2307" s="242"/>
    </row>
    <row r="2308" spans="8:8" x14ac:dyDescent="0.25">
      <c r="H2308" s="242"/>
    </row>
    <row r="2309" spans="8:8" x14ac:dyDescent="0.25">
      <c r="H2309" s="242"/>
    </row>
    <row r="2310" spans="8:8" x14ac:dyDescent="0.25">
      <c r="H2310" s="242"/>
    </row>
    <row r="2311" spans="8:8" x14ac:dyDescent="0.25">
      <c r="H2311" s="242"/>
    </row>
    <row r="2312" spans="8:8" x14ac:dyDescent="0.25">
      <c r="H2312" s="242"/>
    </row>
    <row r="2313" spans="8:8" x14ac:dyDescent="0.25">
      <c r="H2313" s="242"/>
    </row>
    <row r="2314" spans="8:8" x14ac:dyDescent="0.25">
      <c r="H2314" s="242"/>
    </row>
    <row r="2315" spans="8:8" x14ac:dyDescent="0.25">
      <c r="H2315" s="242"/>
    </row>
    <row r="2316" spans="8:8" x14ac:dyDescent="0.25">
      <c r="H2316" s="242"/>
    </row>
    <row r="2317" spans="8:8" x14ac:dyDescent="0.25">
      <c r="H2317" s="242"/>
    </row>
    <row r="2318" spans="8:8" x14ac:dyDescent="0.25">
      <c r="H2318" s="242"/>
    </row>
    <row r="2319" spans="8:8" x14ac:dyDescent="0.25">
      <c r="H2319" s="242"/>
    </row>
    <row r="2320" spans="8:8" x14ac:dyDescent="0.25">
      <c r="H2320" s="242"/>
    </row>
    <row r="2321" spans="8:8" x14ac:dyDescent="0.25">
      <c r="H2321" s="242"/>
    </row>
    <row r="2322" spans="8:8" x14ac:dyDescent="0.25">
      <c r="H2322" s="242"/>
    </row>
    <row r="2323" spans="8:8" x14ac:dyDescent="0.25">
      <c r="H2323" s="242"/>
    </row>
    <row r="2324" spans="8:8" x14ac:dyDescent="0.25">
      <c r="H2324" s="242"/>
    </row>
    <row r="2325" spans="8:8" x14ac:dyDescent="0.25">
      <c r="H2325" s="242"/>
    </row>
    <row r="2326" spans="8:8" x14ac:dyDescent="0.25">
      <c r="H2326" s="242"/>
    </row>
    <row r="2327" spans="8:8" x14ac:dyDescent="0.25">
      <c r="H2327" s="242"/>
    </row>
    <row r="2328" spans="8:8" x14ac:dyDescent="0.25">
      <c r="H2328" s="242"/>
    </row>
    <row r="2329" spans="8:8" x14ac:dyDescent="0.25">
      <c r="H2329" s="242"/>
    </row>
    <row r="2330" spans="8:8" x14ac:dyDescent="0.25">
      <c r="H2330" s="242"/>
    </row>
    <row r="2331" spans="8:8" x14ac:dyDescent="0.25">
      <c r="H2331" s="242"/>
    </row>
    <row r="2332" spans="8:8" x14ac:dyDescent="0.25">
      <c r="H2332" s="242"/>
    </row>
    <row r="2333" spans="8:8" x14ac:dyDescent="0.25">
      <c r="H2333" s="242"/>
    </row>
    <row r="2334" spans="8:8" x14ac:dyDescent="0.25">
      <c r="H2334" s="242"/>
    </row>
    <row r="2335" spans="8:8" x14ac:dyDescent="0.25">
      <c r="H2335" s="242"/>
    </row>
    <row r="2336" spans="8:8" x14ac:dyDescent="0.25">
      <c r="H2336" s="242"/>
    </row>
    <row r="2337" spans="8:8" x14ac:dyDescent="0.25">
      <c r="H2337" s="242"/>
    </row>
    <row r="2338" spans="8:8" x14ac:dyDescent="0.25">
      <c r="H2338" s="242"/>
    </row>
    <row r="2339" spans="8:8" x14ac:dyDescent="0.25">
      <c r="H2339" s="242"/>
    </row>
    <row r="2340" spans="8:8" x14ac:dyDescent="0.25">
      <c r="H2340" s="242"/>
    </row>
    <row r="2341" spans="8:8" x14ac:dyDescent="0.25">
      <c r="H2341" s="242"/>
    </row>
    <row r="2342" spans="8:8" x14ac:dyDescent="0.25">
      <c r="H2342" s="242"/>
    </row>
    <row r="2343" spans="8:8" x14ac:dyDescent="0.25">
      <c r="H2343" s="242"/>
    </row>
    <row r="2344" spans="8:8" x14ac:dyDescent="0.25">
      <c r="H2344" s="242"/>
    </row>
    <row r="2345" spans="8:8" x14ac:dyDescent="0.25">
      <c r="H2345" s="242"/>
    </row>
    <row r="2346" spans="8:8" x14ac:dyDescent="0.25">
      <c r="H2346" s="242"/>
    </row>
    <row r="2347" spans="8:8" x14ac:dyDescent="0.25">
      <c r="H2347" s="242"/>
    </row>
    <row r="2348" spans="8:8" x14ac:dyDescent="0.25">
      <c r="H2348" s="242"/>
    </row>
    <row r="2349" spans="8:8" x14ac:dyDescent="0.25">
      <c r="H2349" s="242"/>
    </row>
    <row r="2350" spans="8:8" x14ac:dyDescent="0.25">
      <c r="H2350" s="242"/>
    </row>
    <row r="2351" spans="8:8" x14ac:dyDescent="0.25">
      <c r="H2351" s="242"/>
    </row>
    <row r="2352" spans="8:8" x14ac:dyDescent="0.25">
      <c r="H2352" s="242"/>
    </row>
    <row r="2353" spans="8:8" x14ac:dyDescent="0.25">
      <c r="H2353" s="242"/>
    </row>
    <row r="2354" spans="8:8" x14ac:dyDescent="0.25">
      <c r="H2354" s="242"/>
    </row>
    <row r="2355" spans="8:8" x14ac:dyDescent="0.25">
      <c r="H2355" s="242"/>
    </row>
    <row r="2356" spans="8:8" x14ac:dyDescent="0.25">
      <c r="H2356" s="242"/>
    </row>
    <row r="2357" spans="8:8" x14ac:dyDescent="0.25">
      <c r="H2357" s="242"/>
    </row>
    <row r="2358" spans="8:8" x14ac:dyDescent="0.25">
      <c r="H2358" s="242"/>
    </row>
    <row r="2359" spans="8:8" x14ac:dyDescent="0.25">
      <c r="H2359" s="242"/>
    </row>
    <row r="2360" spans="8:8" x14ac:dyDescent="0.25">
      <c r="H2360" s="242"/>
    </row>
    <row r="2361" spans="8:8" x14ac:dyDescent="0.25">
      <c r="H2361" s="242"/>
    </row>
    <row r="2362" spans="8:8" x14ac:dyDescent="0.25">
      <c r="H2362" s="242"/>
    </row>
    <row r="2363" spans="8:8" x14ac:dyDescent="0.25">
      <c r="H2363" s="242"/>
    </row>
    <row r="2364" spans="8:8" x14ac:dyDescent="0.25">
      <c r="H2364" s="242"/>
    </row>
    <row r="2365" spans="8:8" x14ac:dyDescent="0.25">
      <c r="H2365" s="242"/>
    </row>
    <row r="2366" spans="8:8" x14ac:dyDescent="0.25">
      <c r="H2366" s="242"/>
    </row>
    <row r="2367" spans="8:8" x14ac:dyDescent="0.25">
      <c r="H2367" s="242"/>
    </row>
    <row r="2368" spans="8:8" x14ac:dyDescent="0.25">
      <c r="H2368" s="242"/>
    </row>
    <row r="2369" spans="8:8" x14ac:dyDescent="0.25">
      <c r="H2369" s="242"/>
    </row>
    <row r="2370" spans="8:8" x14ac:dyDescent="0.25">
      <c r="H2370" s="242"/>
    </row>
    <row r="2371" spans="8:8" x14ac:dyDescent="0.25">
      <c r="H2371" s="242"/>
    </row>
    <row r="2372" spans="8:8" x14ac:dyDescent="0.25">
      <c r="H2372" s="242"/>
    </row>
    <row r="2373" spans="8:8" x14ac:dyDescent="0.25">
      <c r="H2373" s="242"/>
    </row>
    <row r="2374" spans="8:8" x14ac:dyDescent="0.25">
      <c r="H2374" s="242"/>
    </row>
    <row r="2375" spans="8:8" x14ac:dyDescent="0.25">
      <c r="H2375" s="242"/>
    </row>
    <row r="2376" spans="8:8" x14ac:dyDescent="0.25">
      <c r="H2376" s="242"/>
    </row>
    <row r="2377" spans="8:8" x14ac:dyDescent="0.25">
      <c r="H2377" s="242"/>
    </row>
    <row r="2378" spans="8:8" x14ac:dyDescent="0.25">
      <c r="H2378" s="242"/>
    </row>
    <row r="2379" spans="8:8" x14ac:dyDescent="0.25">
      <c r="H2379" s="242"/>
    </row>
    <row r="2380" spans="8:8" x14ac:dyDescent="0.25">
      <c r="H2380" s="242"/>
    </row>
    <row r="2381" spans="8:8" x14ac:dyDescent="0.25">
      <c r="H2381" s="242"/>
    </row>
    <row r="2382" spans="8:8" x14ac:dyDescent="0.25">
      <c r="H2382" s="242"/>
    </row>
    <row r="2383" spans="8:8" x14ac:dyDescent="0.25">
      <c r="H2383" s="242"/>
    </row>
    <row r="2384" spans="8:8" x14ac:dyDescent="0.25">
      <c r="H2384" s="242"/>
    </row>
    <row r="2385" spans="8:8" x14ac:dyDescent="0.25">
      <c r="H2385" s="242"/>
    </row>
    <row r="2386" spans="8:8" x14ac:dyDescent="0.25">
      <c r="H2386" s="242"/>
    </row>
    <row r="2387" spans="8:8" x14ac:dyDescent="0.25">
      <c r="H2387" s="242"/>
    </row>
    <row r="2388" spans="8:8" x14ac:dyDescent="0.25">
      <c r="H2388" s="242"/>
    </row>
    <row r="2389" spans="8:8" x14ac:dyDescent="0.25">
      <c r="H2389" s="242"/>
    </row>
    <row r="2390" spans="8:8" x14ac:dyDescent="0.25">
      <c r="H2390" s="242"/>
    </row>
    <row r="2391" spans="8:8" x14ac:dyDescent="0.25">
      <c r="H2391" s="242"/>
    </row>
    <row r="2392" spans="8:8" x14ac:dyDescent="0.25">
      <c r="H2392" s="242"/>
    </row>
    <row r="2393" spans="8:8" x14ac:dyDescent="0.25">
      <c r="H2393" s="242"/>
    </row>
    <row r="2394" spans="8:8" x14ac:dyDescent="0.25">
      <c r="H2394" s="242"/>
    </row>
    <row r="2395" spans="8:8" x14ac:dyDescent="0.25">
      <c r="H2395" s="242"/>
    </row>
    <row r="2396" spans="8:8" x14ac:dyDescent="0.25">
      <c r="H2396" s="242"/>
    </row>
    <row r="2397" spans="8:8" x14ac:dyDescent="0.25">
      <c r="H2397" s="242"/>
    </row>
    <row r="2398" spans="8:8" x14ac:dyDescent="0.25">
      <c r="H2398" s="242"/>
    </row>
    <row r="2399" spans="8:8" x14ac:dyDescent="0.25">
      <c r="H2399" s="242"/>
    </row>
    <row r="2400" spans="8:8" x14ac:dyDescent="0.25">
      <c r="H2400" s="242"/>
    </row>
    <row r="2401" spans="8:8" x14ac:dyDescent="0.25">
      <c r="H2401" s="242"/>
    </row>
    <row r="2402" spans="8:8" x14ac:dyDescent="0.25">
      <c r="H2402" s="242"/>
    </row>
    <row r="2403" spans="8:8" x14ac:dyDescent="0.25">
      <c r="H2403" s="242"/>
    </row>
    <row r="2404" spans="8:8" x14ac:dyDescent="0.25">
      <c r="H2404" s="242"/>
    </row>
    <row r="2405" spans="8:8" x14ac:dyDescent="0.25">
      <c r="H2405" s="242"/>
    </row>
    <row r="2406" spans="8:8" x14ac:dyDescent="0.25">
      <c r="H2406" s="242"/>
    </row>
    <row r="2407" spans="8:8" x14ac:dyDescent="0.25">
      <c r="H2407" s="242"/>
    </row>
    <row r="2408" spans="8:8" x14ac:dyDescent="0.25">
      <c r="H2408" s="242"/>
    </row>
    <row r="2409" spans="8:8" x14ac:dyDescent="0.25">
      <c r="H2409" s="242"/>
    </row>
    <row r="2410" spans="8:8" x14ac:dyDescent="0.25">
      <c r="H2410" s="242"/>
    </row>
    <row r="2411" spans="8:8" x14ac:dyDescent="0.25">
      <c r="H2411" s="242"/>
    </row>
    <row r="2412" spans="8:8" x14ac:dyDescent="0.25">
      <c r="H2412" s="242"/>
    </row>
    <row r="2413" spans="8:8" x14ac:dyDescent="0.25">
      <c r="H2413" s="242"/>
    </row>
    <row r="2414" spans="8:8" x14ac:dyDescent="0.25">
      <c r="H2414" s="242"/>
    </row>
    <row r="2415" spans="8:8" x14ac:dyDescent="0.25">
      <c r="H2415" s="242"/>
    </row>
    <row r="2416" spans="8:8" x14ac:dyDescent="0.25">
      <c r="H2416" s="242"/>
    </row>
    <row r="2417" spans="8:8" x14ac:dyDescent="0.25">
      <c r="H2417" s="242"/>
    </row>
    <row r="2418" spans="8:8" x14ac:dyDescent="0.25">
      <c r="H2418" s="242"/>
    </row>
    <row r="2419" spans="8:8" x14ac:dyDescent="0.25">
      <c r="H2419" s="242"/>
    </row>
    <row r="2420" spans="8:8" x14ac:dyDescent="0.25">
      <c r="H2420" s="242"/>
    </row>
    <row r="2421" spans="8:8" x14ac:dyDescent="0.25">
      <c r="H2421" s="242"/>
    </row>
    <row r="2422" spans="8:8" x14ac:dyDescent="0.25">
      <c r="H2422" s="242"/>
    </row>
    <row r="2423" spans="8:8" x14ac:dyDescent="0.25">
      <c r="H2423" s="242"/>
    </row>
    <row r="2424" spans="8:8" x14ac:dyDescent="0.25">
      <c r="H2424" s="242"/>
    </row>
    <row r="2425" spans="8:8" x14ac:dyDescent="0.25">
      <c r="H2425" s="242"/>
    </row>
    <row r="2426" spans="8:8" x14ac:dyDescent="0.25">
      <c r="H2426" s="242"/>
    </row>
    <row r="2427" spans="8:8" x14ac:dyDescent="0.25">
      <c r="H2427" s="242"/>
    </row>
    <row r="2428" spans="8:8" x14ac:dyDescent="0.25">
      <c r="H2428" s="242"/>
    </row>
    <row r="2429" spans="8:8" x14ac:dyDescent="0.25">
      <c r="H2429" s="242"/>
    </row>
    <row r="2430" spans="8:8" x14ac:dyDescent="0.25">
      <c r="H2430" s="242"/>
    </row>
    <row r="2431" spans="8:8" x14ac:dyDescent="0.25">
      <c r="H2431" s="242"/>
    </row>
    <row r="2432" spans="8:8" x14ac:dyDescent="0.25">
      <c r="H2432" s="242"/>
    </row>
    <row r="2433" spans="8:8" x14ac:dyDescent="0.25">
      <c r="H2433" s="242"/>
    </row>
    <row r="2434" spans="8:8" x14ac:dyDescent="0.25">
      <c r="H2434" s="242"/>
    </row>
    <row r="2435" spans="8:8" x14ac:dyDescent="0.25">
      <c r="H2435" s="242"/>
    </row>
    <row r="2436" spans="8:8" x14ac:dyDescent="0.25">
      <c r="H2436" s="242"/>
    </row>
    <row r="2437" spans="8:8" x14ac:dyDescent="0.25">
      <c r="H2437" s="242"/>
    </row>
    <row r="2438" spans="8:8" x14ac:dyDescent="0.25">
      <c r="H2438" s="242"/>
    </row>
    <row r="2439" spans="8:8" x14ac:dyDescent="0.25">
      <c r="H2439" s="242"/>
    </row>
    <row r="2440" spans="8:8" x14ac:dyDescent="0.25">
      <c r="H2440" s="242"/>
    </row>
    <row r="2441" spans="8:8" x14ac:dyDescent="0.25">
      <c r="H2441" s="242"/>
    </row>
    <row r="2442" spans="8:8" x14ac:dyDescent="0.25">
      <c r="H2442" s="242"/>
    </row>
    <row r="2443" spans="8:8" x14ac:dyDescent="0.25">
      <c r="H2443" s="242"/>
    </row>
    <row r="2444" spans="8:8" x14ac:dyDescent="0.25">
      <c r="H2444" s="242"/>
    </row>
    <row r="2445" spans="8:8" x14ac:dyDescent="0.25">
      <c r="H2445" s="242"/>
    </row>
    <row r="2446" spans="8:8" x14ac:dyDescent="0.25">
      <c r="H2446" s="242"/>
    </row>
    <row r="2447" spans="8:8" x14ac:dyDescent="0.25">
      <c r="H2447" s="242"/>
    </row>
    <row r="2448" spans="8:8" x14ac:dyDescent="0.25">
      <c r="H2448" s="242"/>
    </row>
    <row r="2449" spans="8:8" x14ac:dyDescent="0.25">
      <c r="H2449" s="242"/>
    </row>
    <row r="2450" spans="8:8" x14ac:dyDescent="0.25">
      <c r="H2450" s="242"/>
    </row>
    <row r="2451" spans="8:8" x14ac:dyDescent="0.25">
      <c r="H2451" s="242"/>
    </row>
    <row r="2452" spans="8:8" x14ac:dyDescent="0.25">
      <c r="H2452" s="242"/>
    </row>
    <row r="2453" spans="8:8" x14ac:dyDescent="0.25">
      <c r="H2453" s="242"/>
    </row>
    <row r="2454" spans="8:8" x14ac:dyDescent="0.25">
      <c r="H2454" s="242"/>
    </row>
    <row r="2455" spans="8:8" x14ac:dyDescent="0.25">
      <c r="H2455" s="242"/>
    </row>
    <row r="2456" spans="8:8" x14ac:dyDescent="0.25">
      <c r="H2456" s="242"/>
    </row>
    <row r="2457" spans="8:8" x14ac:dyDescent="0.25">
      <c r="H2457" s="242"/>
    </row>
    <row r="2458" spans="8:8" x14ac:dyDescent="0.25">
      <c r="H2458" s="242"/>
    </row>
    <row r="2459" spans="8:8" x14ac:dyDescent="0.25">
      <c r="H2459" s="242"/>
    </row>
    <row r="2460" spans="8:8" x14ac:dyDescent="0.25">
      <c r="H2460" s="242"/>
    </row>
    <row r="2461" spans="8:8" x14ac:dyDescent="0.25">
      <c r="H2461" s="242"/>
    </row>
    <row r="2462" spans="8:8" x14ac:dyDescent="0.25">
      <c r="H2462" s="242"/>
    </row>
    <row r="2463" spans="8:8" x14ac:dyDescent="0.25">
      <c r="H2463" s="242"/>
    </row>
    <row r="2464" spans="8:8" x14ac:dyDescent="0.25">
      <c r="H2464" s="242"/>
    </row>
    <row r="2465" spans="8:8" x14ac:dyDescent="0.25">
      <c r="H2465" s="242"/>
    </row>
    <row r="2466" spans="8:8" x14ac:dyDescent="0.25">
      <c r="H2466" s="242"/>
    </row>
    <row r="2467" spans="8:8" x14ac:dyDescent="0.25">
      <c r="H2467" s="242"/>
    </row>
    <row r="2468" spans="8:8" x14ac:dyDescent="0.25">
      <c r="H2468" s="242"/>
    </row>
    <row r="2469" spans="8:8" x14ac:dyDescent="0.25">
      <c r="H2469" s="242"/>
    </row>
    <row r="2470" spans="8:8" x14ac:dyDescent="0.25">
      <c r="H2470" s="242"/>
    </row>
    <row r="2471" spans="8:8" x14ac:dyDescent="0.25">
      <c r="H2471" s="242"/>
    </row>
    <row r="2472" spans="8:8" x14ac:dyDescent="0.25">
      <c r="H2472" s="242"/>
    </row>
    <row r="2473" spans="8:8" x14ac:dyDescent="0.25">
      <c r="H2473" s="242"/>
    </row>
    <row r="2474" spans="8:8" x14ac:dyDescent="0.25">
      <c r="H2474" s="242"/>
    </row>
    <row r="2475" spans="8:8" x14ac:dyDescent="0.25">
      <c r="H2475" s="242"/>
    </row>
    <row r="2476" spans="8:8" x14ac:dyDescent="0.25">
      <c r="H2476" s="242"/>
    </row>
    <row r="2477" spans="8:8" x14ac:dyDescent="0.25">
      <c r="H2477" s="242"/>
    </row>
    <row r="2478" spans="8:8" x14ac:dyDescent="0.25">
      <c r="H2478" s="242"/>
    </row>
    <row r="2479" spans="8:8" x14ac:dyDescent="0.25">
      <c r="H2479" s="242"/>
    </row>
    <row r="2480" spans="8:8" x14ac:dyDescent="0.25">
      <c r="H2480" s="242"/>
    </row>
    <row r="2481" spans="8:8" x14ac:dyDescent="0.25">
      <c r="H2481" s="242"/>
    </row>
    <row r="2482" spans="8:8" x14ac:dyDescent="0.25">
      <c r="H2482" s="242"/>
    </row>
    <row r="2483" spans="8:8" x14ac:dyDescent="0.25">
      <c r="H2483" s="242"/>
    </row>
    <row r="2484" spans="8:8" x14ac:dyDescent="0.25">
      <c r="H2484" s="242"/>
    </row>
    <row r="2485" spans="8:8" x14ac:dyDescent="0.25">
      <c r="H2485" s="242"/>
    </row>
    <row r="2486" spans="8:8" x14ac:dyDescent="0.25">
      <c r="H2486" s="242"/>
    </row>
    <row r="2487" spans="8:8" x14ac:dyDescent="0.25">
      <c r="H2487" s="242"/>
    </row>
    <row r="2488" spans="8:8" x14ac:dyDescent="0.25">
      <c r="H2488" s="242"/>
    </row>
    <row r="2489" spans="8:8" x14ac:dyDescent="0.25">
      <c r="H2489" s="242"/>
    </row>
    <row r="2490" spans="8:8" x14ac:dyDescent="0.25">
      <c r="H2490" s="242"/>
    </row>
    <row r="2491" spans="8:8" x14ac:dyDescent="0.25">
      <c r="H2491" s="242"/>
    </row>
    <row r="2492" spans="8:8" x14ac:dyDescent="0.25">
      <c r="H2492" s="242"/>
    </row>
    <row r="2493" spans="8:8" x14ac:dyDescent="0.25">
      <c r="H2493" s="242"/>
    </row>
    <row r="2494" spans="8:8" x14ac:dyDescent="0.25">
      <c r="H2494" s="242"/>
    </row>
    <row r="2495" spans="8:8" x14ac:dyDescent="0.25">
      <c r="H2495" s="242"/>
    </row>
    <row r="2496" spans="8:8" x14ac:dyDescent="0.25">
      <c r="H2496" s="242"/>
    </row>
    <row r="2497" spans="8:8" x14ac:dyDescent="0.25">
      <c r="H2497" s="242"/>
    </row>
    <row r="2498" spans="8:8" x14ac:dyDescent="0.25">
      <c r="H2498" s="242"/>
    </row>
    <row r="2499" spans="8:8" x14ac:dyDescent="0.25">
      <c r="H2499" s="242"/>
    </row>
    <row r="2500" spans="8:8" x14ac:dyDescent="0.25">
      <c r="H2500" s="242"/>
    </row>
    <row r="2501" spans="8:8" x14ac:dyDescent="0.25">
      <c r="H2501" s="242"/>
    </row>
    <row r="2502" spans="8:8" x14ac:dyDescent="0.25">
      <c r="H2502" s="242"/>
    </row>
    <row r="2503" spans="8:8" x14ac:dyDescent="0.25">
      <c r="H2503" s="242"/>
    </row>
    <row r="2504" spans="8:8" x14ac:dyDescent="0.25">
      <c r="H2504" s="242"/>
    </row>
    <row r="2505" spans="8:8" x14ac:dyDescent="0.25">
      <c r="H2505" s="242"/>
    </row>
    <row r="2506" spans="8:8" x14ac:dyDescent="0.25">
      <c r="H2506" s="242"/>
    </row>
    <row r="2507" spans="8:8" x14ac:dyDescent="0.25">
      <c r="H2507" s="242"/>
    </row>
    <row r="2508" spans="8:8" x14ac:dyDescent="0.25">
      <c r="H2508" s="242"/>
    </row>
    <row r="2509" spans="8:8" x14ac:dyDescent="0.25">
      <c r="H2509" s="242"/>
    </row>
    <row r="2510" spans="8:8" x14ac:dyDescent="0.25">
      <c r="H2510" s="242"/>
    </row>
    <row r="2511" spans="8:8" x14ac:dyDescent="0.25">
      <c r="H2511" s="242"/>
    </row>
    <row r="2512" spans="8:8" x14ac:dyDescent="0.25">
      <c r="H2512" s="242"/>
    </row>
    <row r="2513" spans="8:8" x14ac:dyDescent="0.25">
      <c r="H2513" s="242"/>
    </row>
    <row r="2514" spans="8:8" x14ac:dyDescent="0.25">
      <c r="H2514" s="242"/>
    </row>
    <row r="2515" spans="8:8" x14ac:dyDescent="0.25">
      <c r="H2515" s="242"/>
    </row>
    <row r="2516" spans="8:8" x14ac:dyDescent="0.25">
      <c r="H2516" s="242"/>
    </row>
    <row r="2517" spans="8:8" x14ac:dyDescent="0.25">
      <c r="H2517" s="242"/>
    </row>
    <row r="2518" spans="8:8" x14ac:dyDescent="0.25">
      <c r="H2518" s="242"/>
    </row>
    <row r="2519" spans="8:8" x14ac:dyDescent="0.25">
      <c r="H2519" s="242"/>
    </row>
    <row r="2520" spans="8:8" x14ac:dyDescent="0.25">
      <c r="H2520" s="242"/>
    </row>
    <row r="2521" spans="8:8" x14ac:dyDescent="0.25">
      <c r="H2521" s="242"/>
    </row>
    <row r="2522" spans="8:8" x14ac:dyDescent="0.25">
      <c r="H2522" s="242"/>
    </row>
    <row r="2523" spans="8:8" x14ac:dyDescent="0.25">
      <c r="H2523" s="242"/>
    </row>
    <row r="2524" spans="8:8" x14ac:dyDescent="0.25">
      <c r="H2524" s="242"/>
    </row>
    <row r="2525" spans="8:8" x14ac:dyDescent="0.25">
      <c r="H2525" s="242"/>
    </row>
    <row r="2526" spans="8:8" x14ac:dyDescent="0.25">
      <c r="H2526" s="242"/>
    </row>
    <row r="2527" spans="8:8" x14ac:dyDescent="0.25">
      <c r="H2527" s="242"/>
    </row>
    <row r="2528" spans="8:8" x14ac:dyDescent="0.25">
      <c r="H2528" s="242"/>
    </row>
    <row r="2529" spans="8:8" x14ac:dyDescent="0.25">
      <c r="H2529" s="242"/>
    </row>
    <row r="2530" spans="8:8" x14ac:dyDescent="0.25">
      <c r="H2530" s="242"/>
    </row>
    <row r="2531" spans="8:8" x14ac:dyDescent="0.25">
      <c r="H2531" s="242"/>
    </row>
    <row r="2532" spans="8:8" x14ac:dyDescent="0.25">
      <c r="H2532" s="242"/>
    </row>
    <row r="2533" spans="8:8" x14ac:dyDescent="0.25">
      <c r="H2533" s="242"/>
    </row>
    <row r="2534" spans="8:8" x14ac:dyDescent="0.25">
      <c r="H2534" s="242"/>
    </row>
    <row r="2535" spans="8:8" x14ac:dyDescent="0.25">
      <c r="H2535" s="242"/>
    </row>
    <row r="2536" spans="8:8" x14ac:dyDescent="0.25">
      <c r="H2536" s="242"/>
    </row>
    <row r="2537" spans="8:8" x14ac:dyDescent="0.25">
      <c r="H2537" s="242"/>
    </row>
    <row r="2538" spans="8:8" x14ac:dyDescent="0.25">
      <c r="H2538" s="242"/>
    </row>
    <row r="2539" spans="8:8" x14ac:dyDescent="0.25">
      <c r="H2539" s="242"/>
    </row>
    <row r="2540" spans="8:8" x14ac:dyDescent="0.25">
      <c r="H2540" s="242"/>
    </row>
    <row r="2541" spans="8:8" x14ac:dyDescent="0.25">
      <c r="H2541" s="242"/>
    </row>
    <row r="2542" spans="8:8" x14ac:dyDescent="0.25">
      <c r="H2542" s="242"/>
    </row>
    <row r="2543" spans="8:8" x14ac:dyDescent="0.25">
      <c r="H2543" s="242"/>
    </row>
    <row r="2544" spans="8:8" x14ac:dyDescent="0.25">
      <c r="H2544" s="242"/>
    </row>
    <row r="2545" spans="8:8" x14ac:dyDescent="0.25">
      <c r="H2545" s="242"/>
    </row>
    <row r="2546" spans="8:8" x14ac:dyDescent="0.25">
      <c r="H2546" s="242"/>
    </row>
    <row r="2547" spans="8:8" x14ac:dyDescent="0.25">
      <c r="H2547" s="242"/>
    </row>
    <row r="2548" spans="8:8" x14ac:dyDescent="0.25">
      <c r="H2548" s="242"/>
    </row>
    <row r="2549" spans="8:8" x14ac:dyDescent="0.25">
      <c r="H2549" s="242"/>
    </row>
    <row r="2550" spans="8:8" x14ac:dyDescent="0.25">
      <c r="H2550" s="242"/>
    </row>
    <row r="2551" spans="8:8" x14ac:dyDescent="0.25">
      <c r="H2551" s="242"/>
    </row>
    <row r="2552" spans="8:8" x14ac:dyDescent="0.25">
      <c r="H2552" s="242"/>
    </row>
    <row r="2553" spans="8:8" x14ac:dyDescent="0.25">
      <c r="H2553" s="242"/>
    </row>
    <row r="2554" spans="8:8" x14ac:dyDescent="0.25">
      <c r="H2554" s="242"/>
    </row>
    <row r="2555" spans="8:8" x14ac:dyDescent="0.25">
      <c r="H2555" s="242"/>
    </row>
    <row r="2556" spans="8:8" x14ac:dyDescent="0.25">
      <c r="H2556" s="242"/>
    </row>
    <row r="2557" spans="8:8" x14ac:dyDescent="0.25">
      <c r="H2557" s="242"/>
    </row>
    <row r="2558" spans="8:8" x14ac:dyDescent="0.25">
      <c r="H2558" s="242"/>
    </row>
    <row r="2559" spans="8:8" x14ac:dyDescent="0.25">
      <c r="H2559" s="242"/>
    </row>
    <row r="2560" spans="8:8" x14ac:dyDescent="0.25">
      <c r="H2560" s="242"/>
    </row>
    <row r="2561" spans="8:8" x14ac:dyDescent="0.25">
      <c r="H2561" s="242"/>
    </row>
    <row r="2562" spans="8:8" x14ac:dyDescent="0.25">
      <c r="H2562" s="242"/>
    </row>
    <row r="2563" spans="8:8" x14ac:dyDescent="0.25">
      <c r="H2563" s="242"/>
    </row>
    <row r="2564" spans="8:8" x14ac:dyDescent="0.25">
      <c r="H2564" s="242"/>
    </row>
    <row r="2565" spans="8:8" x14ac:dyDescent="0.25">
      <c r="H2565" s="242"/>
    </row>
    <row r="2566" spans="8:8" x14ac:dyDescent="0.25">
      <c r="H2566" s="242"/>
    </row>
    <row r="2567" spans="8:8" x14ac:dyDescent="0.25">
      <c r="H2567" s="242"/>
    </row>
    <row r="2568" spans="8:8" x14ac:dyDescent="0.25">
      <c r="H2568" s="242"/>
    </row>
    <row r="2569" spans="8:8" x14ac:dyDescent="0.25">
      <c r="H2569" s="242"/>
    </row>
    <row r="2570" spans="8:8" x14ac:dyDescent="0.25">
      <c r="H2570" s="242"/>
    </row>
    <row r="2571" spans="8:8" x14ac:dyDescent="0.25">
      <c r="H2571" s="242"/>
    </row>
    <row r="2572" spans="8:8" x14ac:dyDescent="0.25">
      <c r="H2572" s="242"/>
    </row>
    <row r="2573" spans="8:8" x14ac:dyDescent="0.25">
      <c r="H2573" s="242"/>
    </row>
    <row r="2574" spans="8:8" x14ac:dyDescent="0.25">
      <c r="H2574" s="242"/>
    </row>
    <row r="2575" spans="8:8" x14ac:dyDescent="0.25">
      <c r="H2575" s="242"/>
    </row>
    <row r="2576" spans="8:8" x14ac:dyDescent="0.25">
      <c r="H2576" s="242"/>
    </row>
    <row r="2577" spans="8:8" x14ac:dyDescent="0.25">
      <c r="H2577" s="242"/>
    </row>
    <row r="2578" spans="8:8" x14ac:dyDescent="0.25">
      <c r="H2578" s="242"/>
    </row>
    <row r="2579" spans="8:8" x14ac:dyDescent="0.25">
      <c r="H2579" s="242"/>
    </row>
    <row r="2580" spans="8:8" x14ac:dyDescent="0.25">
      <c r="H2580" s="242"/>
    </row>
    <row r="2581" spans="8:8" x14ac:dyDescent="0.25">
      <c r="H2581" s="242"/>
    </row>
    <row r="2582" spans="8:8" x14ac:dyDescent="0.25">
      <c r="H2582" s="242"/>
    </row>
    <row r="2583" spans="8:8" x14ac:dyDescent="0.25">
      <c r="H2583" s="242"/>
    </row>
    <row r="2584" spans="8:8" x14ac:dyDescent="0.25">
      <c r="H2584" s="242"/>
    </row>
    <row r="2585" spans="8:8" x14ac:dyDescent="0.25">
      <c r="H2585" s="242"/>
    </row>
    <row r="2586" spans="8:8" x14ac:dyDescent="0.25">
      <c r="H2586" s="242"/>
    </row>
    <row r="2587" spans="8:8" x14ac:dyDescent="0.25">
      <c r="H2587" s="242"/>
    </row>
    <row r="2588" spans="8:8" x14ac:dyDescent="0.25">
      <c r="H2588" s="242"/>
    </row>
    <row r="2589" spans="8:8" x14ac:dyDescent="0.25">
      <c r="H2589" s="242"/>
    </row>
    <row r="2590" spans="8:8" x14ac:dyDescent="0.25">
      <c r="H2590" s="242"/>
    </row>
    <row r="2591" spans="8:8" x14ac:dyDescent="0.25">
      <c r="H2591" s="242"/>
    </row>
    <row r="2592" spans="8:8" x14ac:dyDescent="0.25">
      <c r="H2592" s="242"/>
    </row>
    <row r="2593" spans="8:8" x14ac:dyDescent="0.25">
      <c r="H2593" s="242"/>
    </row>
    <row r="2594" spans="8:8" x14ac:dyDescent="0.25">
      <c r="H2594" s="242"/>
    </row>
    <row r="2595" spans="8:8" x14ac:dyDescent="0.25">
      <c r="H2595" s="242"/>
    </row>
    <row r="2596" spans="8:8" x14ac:dyDescent="0.25">
      <c r="H2596" s="242"/>
    </row>
    <row r="2597" spans="8:8" x14ac:dyDescent="0.25">
      <c r="H2597" s="242"/>
    </row>
    <row r="2598" spans="8:8" x14ac:dyDescent="0.25">
      <c r="H2598" s="242"/>
    </row>
    <row r="2599" spans="8:8" x14ac:dyDescent="0.25">
      <c r="H2599" s="242"/>
    </row>
    <row r="2600" spans="8:8" x14ac:dyDescent="0.25">
      <c r="H2600" s="242"/>
    </row>
    <row r="2601" spans="8:8" x14ac:dyDescent="0.25">
      <c r="H2601" s="242"/>
    </row>
    <row r="2602" spans="8:8" x14ac:dyDescent="0.25">
      <c r="H2602" s="242"/>
    </row>
    <row r="2603" spans="8:8" x14ac:dyDescent="0.25">
      <c r="H2603" s="242"/>
    </row>
    <row r="2604" spans="8:8" x14ac:dyDescent="0.25">
      <c r="H2604" s="242"/>
    </row>
    <row r="2605" spans="8:8" x14ac:dyDescent="0.25">
      <c r="H2605" s="242"/>
    </row>
    <row r="2606" spans="8:8" x14ac:dyDescent="0.25">
      <c r="H2606" s="242"/>
    </row>
    <row r="2607" spans="8:8" x14ac:dyDescent="0.25">
      <c r="H2607" s="242"/>
    </row>
    <row r="2608" spans="8:8" x14ac:dyDescent="0.25">
      <c r="H2608" s="242"/>
    </row>
    <row r="2609" spans="8:8" x14ac:dyDescent="0.25">
      <c r="H2609" s="242"/>
    </row>
    <row r="2610" spans="8:8" x14ac:dyDescent="0.25">
      <c r="H2610" s="242"/>
    </row>
    <row r="2611" spans="8:8" x14ac:dyDescent="0.25">
      <c r="H2611" s="242"/>
    </row>
    <row r="2612" spans="8:8" x14ac:dyDescent="0.25">
      <c r="H2612" s="242"/>
    </row>
    <row r="2613" spans="8:8" x14ac:dyDescent="0.25">
      <c r="H2613" s="242"/>
    </row>
    <row r="2614" spans="8:8" x14ac:dyDescent="0.25">
      <c r="H2614" s="242"/>
    </row>
    <row r="2615" spans="8:8" x14ac:dyDescent="0.25">
      <c r="H2615" s="242"/>
    </row>
    <row r="2616" spans="8:8" x14ac:dyDescent="0.25">
      <c r="H2616" s="242"/>
    </row>
    <row r="2617" spans="8:8" x14ac:dyDescent="0.25">
      <c r="H2617" s="242"/>
    </row>
    <row r="2618" spans="8:8" x14ac:dyDescent="0.25">
      <c r="H2618" s="242"/>
    </row>
    <row r="2619" spans="8:8" x14ac:dyDescent="0.25">
      <c r="H2619" s="242"/>
    </row>
    <row r="2620" spans="8:8" x14ac:dyDescent="0.25">
      <c r="H2620" s="242"/>
    </row>
    <row r="2621" spans="8:8" x14ac:dyDescent="0.25">
      <c r="H2621" s="242"/>
    </row>
    <row r="2622" spans="8:8" x14ac:dyDescent="0.25">
      <c r="H2622" s="242"/>
    </row>
    <row r="2623" spans="8:8" x14ac:dyDescent="0.25">
      <c r="H2623" s="242"/>
    </row>
    <row r="2624" spans="8:8" x14ac:dyDescent="0.25">
      <c r="H2624" s="242"/>
    </row>
    <row r="2625" spans="8:8" x14ac:dyDescent="0.25">
      <c r="H2625" s="242"/>
    </row>
    <row r="2626" spans="8:8" x14ac:dyDescent="0.25">
      <c r="H2626" s="242"/>
    </row>
    <row r="2627" spans="8:8" x14ac:dyDescent="0.25">
      <c r="H2627" s="242"/>
    </row>
    <row r="2628" spans="8:8" x14ac:dyDescent="0.25">
      <c r="H2628" s="242"/>
    </row>
    <row r="2629" spans="8:8" x14ac:dyDescent="0.25">
      <c r="H2629" s="242"/>
    </row>
    <row r="2630" spans="8:8" x14ac:dyDescent="0.25">
      <c r="H2630" s="242"/>
    </row>
    <row r="2631" spans="8:8" x14ac:dyDescent="0.25">
      <c r="H2631" s="242"/>
    </row>
    <row r="2632" spans="8:8" x14ac:dyDescent="0.25">
      <c r="H2632" s="242"/>
    </row>
    <row r="2633" spans="8:8" x14ac:dyDescent="0.25">
      <c r="H2633" s="242"/>
    </row>
    <row r="2634" spans="8:8" x14ac:dyDescent="0.25">
      <c r="H2634" s="242"/>
    </row>
    <row r="2635" spans="8:8" x14ac:dyDescent="0.25">
      <c r="H2635" s="242"/>
    </row>
    <row r="2636" spans="8:8" x14ac:dyDescent="0.25">
      <c r="H2636" s="242"/>
    </row>
    <row r="2637" spans="8:8" x14ac:dyDescent="0.25">
      <c r="H2637" s="242"/>
    </row>
    <row r="2638" spans="8:8" x14ac:dyDescent="0.25">
      <c r="H2638" s="242"/>
    </row>
    <row r="2639" spans="8:8" x14ac:dyDescent="0.25">
      <c r="H2639" s="242"/>
    </row>
    <row r="2640" spans="8:8" x14ac:dyDescent="0.25">
      <c r="H2640" s="242"/>
    </row>
    <row r="2641" spans="8:8" x14ac:dyDescent="0.25">
      <c r="H2641" s="242"/>
    </row>
    <row r="2642" spans="8:8" x14ac:dyDescent="0.25">
      <c r="H2642" s="242"/>
    </row>
    <row r="2643" spans="8:8" x14ac:dyDescent="0.25">
      <c r="H2643" s="242"/>
    </row>
    <row r="2644" spans="8:8" x14ac:dyDescent="0.25">
      <c r="H2644" s="242"/>
    </row>
    <row r="2645" spans="8:8" x14ac:dyDescent="0.25">
      <c r="H2645" s="242"/>
    </row>
    <row r="2646" spans="8:8" x14ac:dyDescent="0.25">
      <c r="H2646" s="242"/>
    </row>
    <row r="2647" spans="8:8" x14ac:dyDescent="0.25">
      <c r="H2647" s="242"/>
    </row>
    <row r="2648" spans="8:8" x14ac:dyDescent="0.25">
      <c r="H2648" s="242"/>
    </row>
    <row r="2649" spans="8:8" x14ac:dyDescent="0.25">
      <c r="H2649" s="242"/>
    </row>
    <row r="2650" spans="8:8" x14ac:dyDescent="0.25">
      <c r="H2650" s="242"/>
    </row>
    <row r="2651" spans="8:8" x14ac:dyDescent="0.25">
      <c r="H2651" s="242"/>
    </row>
    <row r="2652" spans="8:8" x14ac:dyDescent="0.25">
      <c r="H2652" s="242"/>
    </row>
    <row r="2653" spans="8:8" x14ac:dyDescent="0.25">
      <c r="H2653" s="242"/>
    </row>
    <row r="2654" spans="8:8" x14ac:dyDescent="0.25">
      <c r="H2654" s="242"/>
    </row>
    <row r="2655" spans="8:8" x14ac:dyDescent="0.25">
      <c r="H2655" s="242"/>
    </row>
    <row r="2656" spans="8:8" x14ac:dyDescent="0.25">
      <c r="H2656" s="242"/>
    </row>
    <row r="2657" spans="8:8" x14ac:dyDescent="0.25">
      <c r="H2657" s="242"/>
    </row>
    <row r="2658" spans="8:8" x14ac:dyDescent="0.25">
      <c r="H2658" s="242"/>
    </row>
    <row r="2659" spans="8:8" x14ac:dyDescent="0.25">
      <c r="H2659" s="242"/>
    </row>
    <row r="2660" spans="8:8" x14ac:dyDescent="0.25">
      <c r="H2660" s="242"/>
    </row>
    <row r="2661" spans="8:8" x14ac:dyDescent="0.25">
      <c r="H2661" s="242"/>
    </row>
    <row r="2662" spans="8:8" x14ac:dyDescent="0.25">
      <c r="H2662" s="242"/>
    </row>
    <row r="2663" spans="8:8" x14ac:dyDescent="0.25">
      <c r="H2663" s="242"/>
    </row>
    <row r="2664" spans="8:8" x14ac:dyDescent="0.25">
      <c r="H2664" s="242"/>
    </row>
    <row r="2665" spans="8:8" x14ac:dyDescent="0.25">
      <c r="H2665" s="242"/>
    </row>
    <row r="2666" spans="8:8" x14ac:dyDescent="0.25">
      <c r="H2666" s="242"/>
    </row>
    <row r="2667" spans="8:8" x14ac:dyDescent="0.25">
      <c r="H2667" s="242"/>
    </row>
    <row r="2668" spans="8:8" x14ac:dyDescent="0.25">
      <c r="H2668" s="242"/>
    </row>
    <row r="2669" spans="8:8" x14ac:dyDescent="0.25">
      <c r="H2669" s="242"/>
    </row>
    <row r="2670" spans="8:8" x14ac:dyDescent="0.25">
      <c r="H2670" s="242"/>
    </row>
    <row r="2671" spans="8:8" x14ac:dyDescent="0.25">
      <c r="H2671" s="242"/>
    </row>
    <row r="2672" spans="8:8" x14ac:dyDescent="0.25">
      <c r="H2672" s="242"/>
    </row>
    <row r="2673" spans="8:8" x14ac:dyDescent="0.25">
      <c r="H2673" s="242"/>
    </row>
    <row r="2674" spans="8:8" x14ac:dyDescent="0.25">
      <c r="H2674" s="242"/>
    </row>
    <row r="2675" spans="8:8" x14ac:dyDescent="0.25">
      <c r="H2675" s="242"/>
    </row>
    <row r="2676" spans="8:8" x14ac:dyDescent="0.25">
      <c r="H2676" s="242"/>
    </row>
    <row r="2677" spans="8:8" x14ac:dyDescent="0.25">
      <c r="H2677" s="242"/>
    </row>
    <row r="2678" spans="8:8" x14ac:dyDescent="0.25">
      <c r="H2678" s="242"/>
    </row>
    <row r="2679" spans="8:8" x14ac:dyDescent="0.25">
      <c r="H2679" s="242"/>
    </row>
    <row r="2680" spans="8:8" x14ac:dyDescent="0.25">
      <c r="H2680" s="242"/>
    </row>
    <row r="2681" spans="8:8" x14ac:dyDescent="0.25">
      <c r="H2681" s="242"/>
    </row>
    <row r="2682" spans="8:8" x14ac:dyDescent="0.25">
      <c r="H2682" s="242"/>
    </row>
    <row r="2683" spans="8:8" x14ac:dyDescent="0.25">
      <c r="H2683" s="242"/>
    </row>
    <row r="2684" spans="8:8" x14ac:dyDescent="0.25">
      <c r="H2684" s="242"/>
    </row>
    <row r="2685" spans="8:8" x14ac:dyDescent="0.25">
      <c r="H2685" s="242"/>
    </row>
    <row r="2686" spans="8:8" x14ac:dyDescent="0.25">
      <c r="H2686" s="242"/>
    </row>
    <row r="2687" spans="8:8" x14ac:dyDescent="0.25">
      <c r="H2687" s="242"/>
    </row>
    <row r="2688" spans="8:8" x14ac:dyDescent="0.25">
      <c r="H2688" s="242"/>
    </row>
    <row r="2689" spans="8:8" x14ac:dyDescent="0.25">
      <c r="H2689" s="242"/>
    </row>
    <row r="2690" spans="8:8" x14ac:dyDescent="0.25">
      <c r="H2690" s="242"/>
    </row>
    <row r="2691" spans="8:8" x14ac:dyDescent="0.25">
      <c r="H2691" s="242"/>
    </row>
    <row r="2692" spans="8:8" x14ac:dyDescent="0.25">
      <c r="H2692" s="242"/>
    </row>
    <row r="2693" spans="8:8" x14ac:dyDescent="0.25">
      <c r="H2693" s="242"/>
    </row>
    <row r="2694" spans="8:8" x14ac:dyDescent="0.25">
      <c r="H2694" s="242"/>
    </row>
    <row r="2695" spans="8:8" x14ac:dyDescent="0.25">
      <c r="H2695" s="242"/>
    </row>
    <row r="2696" spans="8:8" x14ac:dyDescent="0.25">
      <c r="H2696" s="242"/>
    </row>
    <row r="2697" spans="8:8" x14ac:dyDescent="0.25">
      <c r="H2697" s="242"/>
    </row>
    <row r="2698" spans="8:8" x14ac:dyDescent="0.25">
      <c r="H2698" s="242"/>
    </row>
    <row r="2699" spans="8:8" x14ac:dyDescent="0.25">
      <c r="H2699" s="242"/>
    </row>
    <row r="2700" spans="8:8" x14ac:dyDescent="0.25">
      <c r="H2700" s="242"/>
    </row>
    <row r="2701" spans="8:8" x14ac:dyDescent="0.25">
      <c r="H2701" s="242"/>
    </row>
    <row r="2702" spans="8:8" x14ac:dyDescent="0.25">
      <c r="H2702" s="242"/>
    </row>
    <row r="2703" spans="8:8" x14ac:dyDescent="0.25">
      <c r="H2703" s="242"/>
    </row>
    <row r="2704" spans="8:8" x14ac:dyDescent="0.25">
      <c r="H2704" s="242"/>
    </row>
    <row r="2705" spans="8:8" x14ac:dyDescent="0.25">
      <c r="H2705" s="242"/>
    </row>
    <row r="2706" spans="8:8" x14ac:dyDescent="0.25">
      <c r="H2706" s="242"/>
    </row>
    <row r="2707" spans="8:8" x14ac:dyDescent="0.25">
      <c r="H2707" s="242"/>
    </row>
    <row r="2708" spans="8:8" x14ac:dyDescent="0.25">
      <c r="H2708" s="242"/>
    </row>
    <row r="2709" spans="8:8" x14ac:dyDescent="0.25">
      <c r="H2709" s="242"/>
    </row>
    <row r="2710" spans="8:8" x14ac:dyDescent="0.25">
      <c r="H2710" s="242"/>
    </row>
    <row r="2711" spans="8:8" x14ac:dyDescent="0.25">
      <c r="H2711" s="242"/>
    </row>
    <row r="2712" spans="8:8" x14ac:dyDescent="0.25">
      <c r="H2712" s="242"/>
    </row>
    <row r="2713" spans="8:8" x14ac:dyDescent="0.25">
      <c r="H2713" s="242"/>
    </row>
    <row r="2714" spans="8:8" x14ac:dyDescent="0.25">
      <c r="H2714" s="242"/>
    </row>
    <row r="2715" spans="8:8" x14ac:dyDescent="0.25">
      <c r="H2715" s="242"/>
    </row>
    <row r="2716" spans="8:8" x14ac:dyDescent="0.25">
      <c r="H2716" s="242"/>
    </row>
    <row r="2717" spans="8:8" x14ac:dyDescent="0.25">
      <c r="H2717" s="242"/>
    </row>
    <row r="2718" spans="8:8" x14ac:dyDescent="0.25">
      <c r="H2718" s="242"/>
    </row>
    <row r="2719" spans="8:8" x14ac:dyDescent="0.25">
      <c r="H2719" s="242"/>
    </row>
    <row r="2720" spans="8:8" x14ac:dyDescent="0.25">
      <c r="H2720" s="242"/>
    </row>
    <row r="2721" spans="8:8" x14ac:dyDescent="0.25">
      <c r="H2721" s="242"/>
    </row>
    <row r="2722" spans="8:8" x14ac:dyDescent="0.25">
      <c r="H2722" s="242"/>
    </row>
    <row r="2723" spans="8:8" x14ac:dyDescent="0.25">
      <c r="H2723" s="242"/>
    </row>
    <row r="2724" spans="8:8" x14ac:dyDescent="0.25">
      <c r="H2724" s="242"/>
    </row>
    <row r="2725" spans="8:8" x14ac:dyDescent="0.25">
      <c r="H2725" s="242"/>
    </row>
    <row r="2726" spans="8:8" x14ac:dyDescent="0.25">
      <c r="H2726" s="242"/>
    </row>
    <row r="2727" spans="8:8" x14ac:dyDescent="0.25">
      <c r="H2727" s="242"/>
    </row>
    <row r="2728" spans="8:8" x14ac:dyDescent="0.25">
      <c r="H2728" s="242"/>
    </row>
    <row r="2729" spans="8:8" x14ac:dyDescent="0.25">
      <c r="H2729" s="242"/>
    </row>
    <row r="2730" spans="8:8" x14ac:dyDescent="0.25">
      <c r="H2730" s="242"/>
    </row>
    <row r="2731" spans="8:8" x14ac:dyDescent="0.25">
      <c r="H2731" s="242"/>
    </row>
    <row r="2732" spans="8:8" x14ac:dyDescent="0.25">
      <c r="H2732" s="242"/>
    </row>
    <row r="2733" spans="8:8" x14ac:dyDescent="0.25">
      <c r="H2733" s="242"/>
    </row>
    <row r="2734" spans="8:8" x14ac:dyDescent="0.25">
      <c r="H2734" s="242"/>
    </row>
    <row r="2735" spans="8:8" x14ac:dyDescent="0.25">
      <c r="H2735" s="242"/>
    </row>
    <row r="2736" spans="8:8" x14ac:dyDescent="0.25">
      <c r="H2736" s="242"/>
    </row>
    <row r="2737" spans="8:8" x14ac:dyDescent="0.25">
      <c r="H2737" s="242"/>
    </row>
    <row r="2738" spans="8:8" x14ac:dyDescent="0.25">
      <c r="H2738" s="242"/>
    </row>
    <row r="2739" spans="8:8" x14ac:dyDescent="0.25">
      <c r="H2739" s="242"/>
    </row>
    <row r="2740" spans="8:8" x14ac:dyDescent="0.25">
      <c r="H2740" s="242"/>
    </row>
    <row r="2741" spans="8:8" x14ac:dyDescent="0.25">
      <c r="H2741" s="242"/>
    </row>
    <row r="2742" spans="8:8" x14ac:dyDescent="0.25">
      <c r="H2742" s="242"/>
    </row>
    <row r="2743" spans="8:8" x14ac:dyDescent="0.25">
      <c r="H2743" s="242"/>
    </row>
    <row r="2744" spans="8:8" x14ac:dyDescent="0.25">
      <c r="H2744" s="242"/>
    </row>
    <row r="2745" spans="8:8" x14ac:dyDescent="0.25">
      <c r="H2745" s="242"/>
    </row>
    <row r="2746" spans="8:8" x14ac:dyDescent="0.25">
      <c r="H2746" s="242"/>
    </row>
    <row r="2747" spans="8:8" x14ac:dyDescent="0.25">
      <c r="H2747" s="242"/>
    </row>
    <row r="2748" spans="8:8" x14ac:dyDescent="0.25">
      <c r="H2748" s="242"/>
    </row>
    <row r="2749" spans="8:8" x14ac:dyDescent="0.25">
      <c r="H2749" s="242"/>
    </row>
    <row r="2750" spans="8:8" x14ac:dyDescent="0.25">
      <c r="H2750" s="242"/>
    </row>
    <row r="2751" spans="8:8" x14ac:dyDescent="0.25">
      <c r="H2751" s="242"/>
    </row>
    <row r="2752" spans="8:8" x14ac:dyDescent="0.25">
      <c r="H2752" s="242"/>
    </row>
    <row r="2753" spans="8:8" x14ac:dyDescent="0.25">
      <c r="H2753" s="242"/>
    </row>
    <row r="2754" spans="8:8" x14ac:dyDescent="0.25">
      <c r="H2754" s="242"/>
    </row>
    <row r="2755" spans="8:8" x14ac:dyDescent="0.25">
      <c r="H2755" s="242"/>
    </row>
    <row r="2756" spans="8:8" x14ac:dyDescent="0.25">
      <c r="H2756" s="242"/>
    </row>
    <row r="2757" spans="8:8" x14ac:dyDescent="0.25">
      <c r="H2757" s="242"/>
    </row>
    <row r="2758" spans="8:8" x14ac:dyDescent="0.25">
      <c r="H2758" s="242"/>
    </row>
    <row r="2759" spans="8:8" x14ac:dyDescent="0.25">
      <c r="H2759" s="242"/>
    </row>
    <row r="2760" spans="8:8" x14ac:dyDescent="0.25">
      <c r="H2760" s="242"/>
    </row>
    <row r="2761" spans="8:8" x14ac:dyDescent="0.25">
      <c r="H2761" s="242"/>
    </row>
    <row r="2762" spans="8:8" x14ac:dyDescent="0.25">
      <c r="H2762" s="242"/>
    </row>
    <row r="2763" spans="8:8" x14ac:dyDescent="0.25">
      <c r="H2763" s="242"/>
    </row>
    <row r="2764" spans="8:8" x14ac:dyDescent="0.25">
      <c r="H2764" s="242"/>
    </row>
    <row r="2765" spans="8:8" x14ac:dyDescent="0.25">
      <c r="H2765" s="242"/>
    </row>
    <row r="2766" spans="8:8" x14ac:dyDescent="0.25">
      <c r="H2766" s="242"/>
    </row>
    <row r="2767" spans="8:8" x14ac:dyDescent="0.25">
      <c r="H2767" s="242"/>
    </row>
    <row r="2768" spans="8:8" x14ac:dyDescent="0.25">
      <c r="H2768" s="242"/>
    </row>
    <row r="2769" spans="8:8" x14ac:dyDescent="0.25">
      <c r="H2769" s="242"/>
    </row>
    <row r="2770" spans="8:8" x14ac:dyDescent="0.25">
      <c r="H2770" s="242"/>
    </row>
    <row r="2771" spans="8:8" x14ac:dyDescent="0.25">
      <c r="H2771" s="242"/>
    </row>
    <row r="2772" spans="8:8" x14ac:dyDescent="0.25">
      <c r="H2772" s="242"/>
    </row>
    <row r="2773" spans="8:8" x14ac:dyDescent="0.25">
      <c r="H2773" s="242"/>
    </row>
    <row r="2774" spans="8:8" x14ac:dyDescent="0.25">
      <c r="H2774" s="242"/>
    </row>
    <row r="2775" spans="8:8" x14ac:dyDescent="0.25">
      <c r="H2775" s="242"/>
    </row>
    <row r="2776" spans="8:8" x14ac:dyDescent="0.25">
      <c r="H2776" s="242"/>
    </row>
    <row r="2777" spans="8:8" x14ac:dyDescent="0.25">
      <c r="H2777" s="242"/>
    </row>
    <row r="2778" spans="8:8" x14ac:dyDescent="0.25">
      <c r="H2778" s="242"/>
    </row>
    <row r="2779" spans="8:8" x14ac:dyDescent="0.25">
      <c r="H2779" s="242"/>
    </row>
    <row r="2780" spans="8:8" x14ac:dyDescent="0.25">
      <c r="H2780" s="242"/>
    </row>
    <row r="2781" spans="8:8" x14ac:dyDescent="0.25">
      <c r="H2781" s="242"/>
    </row>
    <row r="2782" spans="8:8" x14ac:dyDescent="0.25">
      <c r="H2782" s="242"/>
    </row>
    <row r="2783" spans="8:8" x14ac:dyDescent="0.25">
      <c r="H2783" s="242"/>
    </row>
    <row r="2784" spans="8:8" x14ac:dyDescent="0.25">
      <c r="H2784" s="242"/>
    </row>
    <row r="2785" spans="8:8" x14ac:dyDescent="0.25">
      <c r="H2785" s="242"/>
    </row>
    <row r="2786" spans="8:8" x14ac:dyDescent="0.25">
      <c r="H2786" s="242"/>
    </row>
    <row r="2787" spans="8:8" x14ac:dyDescent="0.25">
      <c r="H2787" s="242"/>
    </row>
    <row r="2788" spans="8:8" x14ac:dyDescent="0.25">
      <c r="H2788" s="242"/>
    </row>
    <row r="2789" spans="8:8" x14ac:dyDescent="0.25">
      <c r="H2789" s="242"/>
    </row>
    <row r="2790" spans="8:8" x14ac:dyDescent="0.25">
      <c r="H2790" s="242"/>
    </row>
    <row r="2791" spans="8:8" x14ac:dyDescent="0.25">
      <c r="H2791" s="242"/>
    </row>
    <row r="2792" spans="8:8" x14ac:dyDescent="0.25">
      <c r="H2792" s="242"/>
    </row>
    <row r="2793" spans="8:8" x14ac:dyDescent="0.25">
      <c r="H2793" s="242"/>
    </row>
    <row r="2794" spans="8:8" x14ac:dyDescent="0.25">
      <c r="H2794" s="242"/>
    </row>
    <row r="2795" spans="8:8" x14ac:dyDescent="0.25">
      <c r="H2795" s="242"/>
    </row>
    <row r="2796" spans="8:8" x14ac:dyDescent="0.25">
      <c r="H2796" s="242"/>
    </row>
    <row r="2797" spans="8:8" x14ac:dyDescent="0.25">
      <c r="H2797" s="242"/>
    </row>
    <row r="2798" spans="8:8" x14ac:dyDescent="0.25">
      <c r="H2798" s="242"/>
    </row>
    <row r="2799" spans="8:8" x14ac:dyDescent="0.25">
      <c r="H2799" s="242"/>
    </row>
    <row r="2800" spans="8:8" x14ac:dyDescent="0.25">
      <c r="H2800" s="242"/>
    </row>
    <row r="2801" spans="8:8" x14ac:dyDescent="0.25">
      <c r="H2801" s="242"/>
    </row>
    <row r="2802" spans="8:8" x14ac:dyDescent="0.25">
      <c r="H2802" s="242"/>
    </row>
    <row r="2803" spans="8:8" x14ac:dyDescent="0.25">
      <c r="H2803" s="242"/>
    </row>
    <row r="2804" spans="8:8" x14ac:dyDescent="0.25">
      <c r="H2804" s="242"/>
    </row>
    <row r="2805" spans="8:8" x14ac:dyDescent="0.25">
      <c r="H2805" s="242"/>
    </row>
    <row r="2806" spans="8:8" x14ac:dyDescent="0.25">
      <c r="H2806" s="242"/>
    </row>
    <row r="2807" spans="8:8" x14ac:dyDescent="0.25">
      <c r="H2807" s="242"/>
    </row>
    <row r="2808" spans="8:8" x14ac:dyDescent="0.25">
      <c r="H2808" s="242"/>
    </row>
    <row r="2809" spans="8:8" x14ac:dyDescent="0.25">
      <c r="H2809" s="242"/>
    </row>
    <row r="2810" spans="8:8" x14ac:dyDescent="0.25">
      <c r="H2810" s="242"/>
    </row>
    <row r="2811" spans="8:8" x14ac:dyDescent="0.25">
      <c r="H2811" s="242"/>
    </row>
    <row r="2812" spans="8:8" x14ac:dyDescent="0.25">
      <c r="H2812" s="242"/>
    </row>
    <row r="2813" spans="8:8" x14ac:dyDescent="0.25">
      <c r="H2813" s="242"/>
    </row>
    <row r="2814" spans="8:8" x14ac:dyDescent="0.25">
      <c r="H2814" s="242"/>
    </row>
    <row r="2815" spans="8:8" x14ac:dyDescent="0.25">
      <c r="H2815" s="242"/>
    </row>
    <row r="2816" spans="8:8" x14ac:dyDescent="0.25">
      <c r="H2816" s="242"/>
    </row>
    <row r="2817" spans="8:8" x14ac:dyDescent="0.25">
      <c r="H2817" s="242"/>
    </row>
    <row r="2818" spans="8:8" x14ac:dyDescent="0.25">
      <c r="H2818" s="242"/>
    </row>
    <row r="2819" spans="8:8" x14ac:dyDescent="0.25">
      <c r="H2819" s="242"/>
    </row>
    <row r="2820" spans="8:8" x14ac:dyDescent="0.25">
      <c r="H2820" s="242"/>
    </row>
    <row r="2821" spans="8:8" x14ac:dyDescent="0.25">
      <c r="H2821" s="242"/>
    </row>
    <row r="2822" spans="8:8" x14ac:dyDescent="0.25">
      <c r="H2822" s="242"/>
    </row>
    <row r="2823" spans="8:8" x14ac:dyDescent="0.25">
      <c r="H2823" s="242"/>
    </row>
    <row r="2824" spans="8:8" x14ac:dyDescent="0.25">
      <c r="H2824" s="242"/>
    </row>
    <row r="2825" spans="8:8" x14ac:dyDescent="0.25">
      <c r="H2825" s="242"/>
    </row>
    <row r="2826" spans="8:8" x14ac:dyDescent="0.25">
      <c r="H2826" s="242"/>
    </row>
    <row r="2827" spans="8:8" x14ac:dyDescent="0.25">
      <c r="H2827" s="242"/>
    </row>
    <row r="2828" spans="8:8" x14ac:dyDescent="0.25">
      <c r="H2828" s="242"/>
    </row>
    <row r="2829" spans="8:8" x14ac:dyDescent="0.25">
      <c r="H2829" s="242"/>
    </row>
    <row r="2830" spans="8:8" x14ac:dyDescent="0.25">
      <c r="H2830" s="242"/>
    </row>
    <row r="2831" spans="8:8" x14ac:dyDescent="0.25">
      <c r="H2831" s="242"/>
    </row>
    <row r="2832" spans="8:8" x14ac:dyDescent="0.25">
      <c r="H2832" s="242"/>
    </row>
    <row r="2833" spans="8:8" x14ac:dyDescent="0.25">
      <c r="H2833" s="242"/>
    </row>
    <row r="2834" spans="8:8" x14ac:dyDescent="0.25">
      <c r="H2834" s="242"/>
    </row>
    <row r="2835" spans="8:8" x14ac:dyDescent="0.25">
      <c r="H2835" s="242"/>
    </row>
    <row r="2836" spans="8:8" x14ac:dyDescent="0.25">
      <c r="H2836" s="242"/>
    </row>
    <row r="2837" spans="8:8" x14ac:dyDescent="0.25">
      <c r="H2837" s="242"/>
    </row>
    <row r="2838" spans="8:8" x14ac:dyDescent="0.25">
      <c r="H2838" s="242"/>
    </row>
    <row r="2839" spans="8:8" x14ac:dyDescent="0.25">
      <c r="H2839" s="242"/>
    </row>
    <row r="2840" spans="8:8" x14ac:dyDescent="0.25">
      <c r="H2840" s="242"/>
    </row>
    <row r="2841" spans="8:8" x14ac:dyDescent="0.25">
      <c r="H2841" s="242"/>
    </row>
    <row r="2842" spans="8:8" x14ac:dyDescent="0.25">
      <c r="H2842" s="242"/>
    </row>
    <row r="2843" spans="8:8" x14ac:dyDescent="0.25">
      <c r="H2843" s="242"/>
    </row>
    <row r="2844" spans="8:8" x14ac:dyDescent="0.25">
      <c r="H2844" s="242"/>
    </row>
    <row r="2845" spans="8:8" x14ac:dyDescent="0.25">
      <c r="H2845" s="242"/>
    </row>
    <row r="2846" spans="8:8" x14ac:dyDescent="0.25">
      <c r="H2846" s="242"/>
    </row>
    <row r="2847" spans="8:8" x14ac:dyDescent="0.25">
      <c r="H2847" s="242"/>
    </row>
    <row r="2848" spans="8:8" x14ac:dyDescent="0.25">
      <c r="H2848" s="242"/>
    </row>
    <row r="2849" spans="8:8" x14ac:dyDescent="0.25">
      <c r="H2849" s="242"/>
    </row>
    <row r="2850" spans="8:8" x14ac:dyDescent="0.25">
      <c r="H2850" s="242"/>
    </row>
    <row r="2851" spans="8:8" x14ac:dyDescent="0.25">
      <c r="H2851" s="242"/>
    </row>
    <row r="2852" spans="8:8" x14ac:dyDescent="0.25">
      <c r="H2852" s="242"/>
    </row>
    <row r="2853" spans="8:8" x14ac:dyDescent="0.25">
      <c r="H2853" s="242"/>
    </row>
    <row r="2854" spans="8:8" x14ac:dyDescent="0.25">
      <c r="H2854" s="242"/>
    </row>
    <row r="2855" spans="8:8" x14ac:dyDescent="0.25">
      <c r="H2855" s="242"/>
    </row>
    <row r="2856" spans="8:8" x14ac:dyDescent="0.25">
      <c r="H2856" s="242"/>
    </row>
    <row r="2857" spans="8:8" x14ac:dyDescent="0.25">
      <c r="H2857" s="242"/>
    </row>
    <row r="2858" spans="8:8" x14ac:dyDescent="0.25">
      <c r="H2858" s="242"/>
    </row>
    <row r="2859" spans="8:8" x14ac:dyDescent="0.25">
      <c r="H2859" s="242"/>
    </row>
    <row r="2860" spans="8:8" x14ac:dyDescent="0.25">
      <c r="H2860" s="242"/>
    </row>
    <row r="2861" spans="8:8" x14ac:dyDescent="0.25">
      <c r="H2861" s="242"/>
    </row>
    <row r="2862" spans="8:8" x14ac:dyDescent="0.25">
      <c r="H2862" s="242"/>
    </row>
    <row r="2863" spans="8:8" x14ac:dyDescent="0.25">
      <c r="H2863" s="242"/>
    </row>
    <row r="2864" spans="8:8" x14ac:dyDescent="0.25">
      <c r="H2864" s="242"/>
    </row>
    <row r="2865" spans="8:8" x14ac:dyDescent="0.25">
      <c r="H2865" s="242"/>
    </row>
    <row r="2866" spans="8:8" x14ac:dyDescent="0.25">
      <c r="H2866" s="242"/>
    </row>
    <row r="2867" spans="8:8" x14ac:dyDescent="0.25">
      <c r="H2867" s="242"/>
    </row>
    <row r="2868" spans="8:8" x14ac:dyDescent="0.25">
      <c r="H2868" s="242"/>
    </row>
    <row r="2869" spans="8:8" x14ac:dyDescent="0.25">
      <c r="H2869" s="242"/>
    </row>
    <row r="2870" spans="8:8" x14ac:dyDescent="0.25">
      <c r="H2870" s="242"/>
    </row>
    <row r="2871" spans="8:8" x14ac:dyDescent="0.25">
      <c r="H2871" s="242"/>
    </row>
    <row r="2872" spans="8:8" x14ac:dyDescent="0.25">
      <c r="H2872" s="242"/>
    </row>
    <row r="2873" spans="8:8" x14ac:dyDescent="0.25">
      <c r="H2873" s="242"/>
    </row>
    <row r="2874" spans="8:8" x14ac:dyDescent="0.25">
      <c r="H2874" s="242"/>
    </row>
    <row r="2875" spans="8:8" x14ac:dyDescent="0.25">
      <c r="H2875" s="242"/>
    </row>
    <row r="2876" spans="8:8" x14ac:dyDescent="0.25">
      <c r="H2876" s="242"/>
    </row>
    <row r="2877" spans="8:8" x14ac:dyDescent="0.25">
      <c r="H2877" s="242"/>
    </row>
    <row r="2878" spans="8:8" x14ac:dyDescent="0.25">
      <c r="H2878" s="242"/>
    </row>
    <row r="2879" spans="8:8" x14ac:dyDescent="0.25">
      <c r="H2879" s="242"/>
    </row>
    <row r="2880" spans="8:8" x14ac:dyDescent="0.25">
      <c r="H2880" s="242"/>
    </row>
    <row r="2881" spans="8:8" x14ac:dyDescent="0.25">
      <c r="H2881" s="242"/>
    </row>
    <row r="2882" spans="8:8" x14ac:dyDescent="0.25">
      <c r="H2882" s="242"/>
    </row>
    <row r="2883" spans="8:8" x14ac:dyDescent="0.25">
      <c r="H2883" s="242"/>
    </row>
    <row r="2884" spans="8:8" x14ac:dyDescent="0.25">
      <c r="H2884" s="242"/>
    </row>
    <row r="2885" spans="8:8" x14ac:dyDescent="0.25">
      <c r="H2885" s="242"/>
    </row>
    <row r="2886" spans="8:8" x14ac:dyDescent="0.25">
      <c r="H2886" s="242"/>
    </row>
    <row r="2887" spans="8:8" x14ac:dyDescent="0.25">
      <c r="H2887" s="242"/>
    </row>
    <row r="2888" spans="8:8" x14ac:dyDescent="0.25">
      <c r="H2888" s="242"/>
    </row>
    <row r="2889" spans="8:8" x14ac:dyDescent="0.25">
      <c r="H2889" s="242"/>
    </row>
    <row r="2890" spans="8:8" x14ac:dyDescent="0.25">
      <c r="H2890" s="242"/>
    </row>
    <row r="2891" spans="8:8" x14ac:dyDescent="0.25">
      <c r="H2891" s="242"/>
    </row>
    <row r="2892" spans="8:8" x14ac:dyDescent="0.25">
      <c r="H2892" s="242"/>
    </row>
    <row r="2893" spans="8:8" x14ac:dyDescent="0.25">
      <c r="H2893" s="242"/>
    </row>
    <row r="2894" spans="8:8" x14ac:dyDescent="0.25">
      <c r="H2894" s="242"/>
    </row>
    <row r="2895" spans="8:8" x14ac:dyDescent="0.25">
      <c r="H2895" s="242"/>
    </row>
    <row r="2896" spans="8:8" x14ac:dyDescent="0.25">
      <c r="H2896" s="242"/>
    </row>
    <row r="2897" spans="8:8" x14ac:dyDescent="0.25">
      <c r="H2897" s="242"/>
    </row>
    <row r="2898" spans="8:8" x14ac:dyDescent="0.25">
      <c r="H2898" s="242"/>
    </row>
    <row r="2899" spans="8:8" x14ac:dyDescent="0.25">
      <c r="H2899" s="242"/>
    </row>
    <row r="2900" spans="8:8" x14ac:dyDescent="0.25">
      <c r="H2900" s="242"/>
    </row>
    <row r="2901" spans="8:8" x14ac:dyDescent="0.25">
      <c r="H2901" s="242"/>
    </row>
    <row r="2902" spans="8:8" x14ac:dyDescent="0.25">
      <c r="H2902" s="242"/>
    </row>
    <row r="2903" spans="8:8" x14ac:dyDescent="0.25">
      <c r="H2903" s="242"/>
    </row>
    <row r="2904" spans="8:8" x14ac:dyDescent="0.25">
      <c r="H2904" s="242"/>
    </row>
    <row r="2905" spans="8:8" x14ac:dyDescent="0.25">
      <c r="H2905" s="242"/>
    </row>
    <row r="2906" spans="8:8" x14ac:dyDescent="0.25">
      <c r="H2906" s="242"/>
    </row>
    <row r="2907" spans="8:8" x14ac:dyDescent="0.25">
      <c r="H2907" s="242"/>
    </row>
    <row r="2908" spans="8:8" x14ac:dyDescent="0.25">
      <c r="H2908" s="242"/>
    </row>
    <row r="2909" spans="8:8" x14ac:dyDescent="0.25">
      <c r="H2909" s="242"/>
    </row>
    <row r="2910" spans="8:8" x14ac:dyDescent="0.25">
      <c r="H2910" s="242"/>
    </row>
    <row r="2911" spans="8:8" x14ac:dyDescent="0.25">
      <c r="H2911" s="242"/>
    </row>
    <row r="2912" spans="8:8" x14ac:dyDescent="0.25">
      <c r="H2912" s="242"/>
    </row>
    <row r="2913" spans="8:8" x14ac:dyDescent="0.25">
      <c r="H2913" s="242"/>
    </row>
    <row r="2914" spans="8:8" x14ac:dyDescent="0.25">
      <c r="H2914" s="242"/>
    </row>
    <row r="2915" spans="8:8" x14ac:dyDescent="0.25">
      <c r="H2915" s="242"/>
    </row>
    <row r="2916" spans="8:8" x14ac:dyDescent="0.25">
      <c r="H2916" s="242"/>
    </row>
    <row r="2917" spans="8:8" x14ac:dyDescent="0.25">
      <c r="H2917" s="242"/>
    </row>
    <row r="2918" spans="8:8" x14ac:dyDescent="0.25">
      <c r="H2918" s="242"/>
    </row>
    <row r="2919" spans="8:8" x14ac:dyDescent="0.25">
      <c r="H2919" s="242"/>
    </row>
    <row r="2920" spans="8:8" x14ac:dyDescent="0.25">
      <c r="H2920" s="242"/>
    </row>
    <row r="2921" spans="8:8" x14ac:dyDescent="0.25">
      <c r="H2921" s="242"/>
    </row>
    <row r="2922" spans="8:8" x14ac:dyDescent="0.25">
      <c r="H2922" s="242"/>
    </row>
    <row r="2923" spans="8:8" x14ac:dyDescent="0.25">
      <c r="H2923" s="242"/>
    </row>
    <row r="2924" spans="8:8" x14ac:dyDescent="0.25">
      <c r="H2924" s="242"/>
    </row>
    <row r="2925" spans="8:8" x14ac:dyDescent="0.25">
      <c r="H2925" s="242"/>
    </row>
    <row r="2926" spans="8:8" x14ac:dyDescent="0.25">
      <c r="H2926" s="242"/>
    </row>
    <row r="2927" spans="8:8" x14ac:dyDescent="0.25">
      <c r="H2927" s="242"/>
    </row>
    <row r="2928" spans="8:8" x14ac:dyDescent="0.25">
      <c r="H2928" s="242"/>
    </row>
    <row r="2929" spans="8:8" x14ac:dyDescent="0.25">
      <c r="H2929" s="242"/>
    </row>
    <row r="2930" spans="8:8" x14ac:dyDescent="0.25">
      <c r="H2930" s="242"/>
    </row>
    <row r="2931" spans="8:8" x14ac:dyDescent="0.25">
      <c r="H2931" s="242"/>
    </row>
    <row r="2932" spans="8:8" x14ac:dyDescent="0.25">
      <c r="H2932" s="242"/>
    </row>
    <row r="2933" spans="8:8" x14ac:dyDescent="0.25">
      <c r="H2933" s="242"/>
    </row>
    <row r="2934" spans="8:8" x14ac:dyDescent="0.25">
      <c r="H2934" s="242"/>
    </row>
    <row r="2935" spans="8:8" x14ac:dyDescent="0.25">
      <c r="H2935" s="242"/>
    </row>
    <row r="2936" spans="8:8" x14ac:dyDescent="0.25">
      <c r="H2936" s="242"/>
    </row>
    <row r="2937" spans="8:8" x14ac:dyDescent="0.25">
      <c r="H2937" s="242"/>
    </row>
    <row r="2938" spans="8:8" x14ac:dyDescent="0.25">
      <c r="H2938" s="242"/>
    </row>
    <row r="2939" spans="8:8" x14ac:dyDescent="0.25">
      <c r="H2939" s="242"/>
    </row>
    <row r="2940" spans="8:8" x14ac:dyDescent="0.25">
      <c r="H2940" s="242"/>
    </row>
    <row r="2941" spans="8:8" x14ac:dyDescent="0.25">
      <c r="H2941" s="242"/>
    </row>
    <row r="2942" spans="8:8" x14ac:dyDescent="0.25">
      <c r="H2942" s="242"/>
    </row>
    <row r="2943" spans="8:8" x14ac:dyDescent="0.25">
      <c r="H2943" s="242"/>
    </row>
    <row r="2944" spans="8:8" x14ac:dyDescent="0.25">
      <c r="H2944" s="242"/>
    </row>
    <row r="2945" spans="8:8" x14ac:dyDescent="0.25">
      <c r="H2945" s="242"/>
    </row>
    <row r="2946" spans="8:8" x14ac:dyDescent="0.25">
      <c r="H2946" s="242"/>
    </row>
    <row r="2947" spans="8:8" x14ac:dyDescent="0.25">
      <c r="H2947" s="242"/>
    </row>
    <row r="2948" spans="8:8" x14ac:dyDescent="0.25">
      <c r="H2948" s="242"/>
    </row>
    <row r="2949" spans="8:8" x14ac:dyDescent="0.25">
      <c r="H2949" s="242"/>
    </row>
    <row r="2950" spans="8:8" x14ac:dyDescent="0.25">
      <c r="H2950" s="242"/>
    </row>
    <row r="2951" spans="8:8" x14ac:dyDescent="0.25">
      <c r="H2951" s="242"/>
    </row>
    <row r="2952" spans="8:8" x14ac:dyDescent="0.25">
      <c r="H2952" s="242"/>
    </row>
    <row r="2953" spans="8:8" x14ac:dyDescent="0.25">
      <c r="H2953" s="242"/>
    </row>
    <row r="2954" spans="8:8" x14ac:dyDescent="0.25">
      <c r="H2954" s="242"/>
    </row>
    <row r="2955" spans="8:8" x14ac:dyDescent="0.25">
      <c r="H2955" s="242"/>
    </row>
    <row r="2956" spans="8:8" x14ac:dyDescent="0.25">
      <c r="H2956" s="242"/>
    </row>
    <row r="2957" spans="8:8" x14ac:dyDescent="0.25">
      <c r="H2957" s="242"/>
    </row>
    <row r="2958" spans="8:8" x14ac:dyDescent="0.25">
      <c r="H2958" s="242"/>
    </row>
    <row r="2959" spans="8:8" x14ac:dyDescent="0.25">
      <c r="H2959" s="242"/>
    </row>
    <row r="2960" spans="8:8" x14ac:dyDescent="0.25">
      <c r="H2960" s="242"/>
    </row>
    <row r="2961" spans="8:8" x14ac:dyDescent="0.25">
      <c r="H2961" s="242"/>
    </row>
    <row r="2962" spans="8:8" x14ac:dyDescent="0.25">
      <c r="H2962" s="242"/>
    </row>
    <row r="2963" spans="8:8" x14ac:dyDescent="0.25">
      <c r="H2963" s="242"/>
    </row>
    <row r="2964" spans="8:8" x14ac:dyDescent="0.25">
      <c r="H2964" s="242"/>
    </row>
    <row r="2965" spans="8:8" x14ac:dyDescent="0.25">
      <c r="H2965" s="242"/>
    </row>
    <row r="2966" spans="8:8" x14ac:dyDescent="0.25">
      <c r="H2966" s="242"/>
    </row>
    <row r="2967" spans="8:8" x14ac:dyDescent="0.25">
      <c r="H2967" s="242"/>
    </row>
    <row r="2968" spans="8:8" x14ac:dyDescent="0.25">
      <c r="H2968" s="242"/>
    </row>
    <row r="2969" spans="8:8" x14ac:dyDescent="0.25">
      <c r="H2969" s="242"/>
    </row>
    <row r="2970" spans="8:8" x14ac:dyDescent="0.25">
      <c r="H2970" s="242"/>
    </row>
    <row r="2971" spans="8:8" x14ac:dyDescent="0.25">
      <c r="H2971" s="242"/>
    </row>
    <row r="2972" spans="8:8" x14ac:dyDescent="0.25">
      <c r="H2972" s="242"/>
    </row>
    <row r="2973" spans="8:8" x14ac:dyDescent="0.25">
      <c r="H2973" s="242"/>
    </row>
    <row r="2974" spans="8:8" x14ac:dyDescent="0.25">
      <c r="H2974" s="242"/>
    </row>
    <row r="2975" spans="8:8" x14ac:dyDescent="0.25">
      <c r="H2975" s="242"/>
    </row>
    <row r="2976" spans="8:8" x14ac:dyDescent="0.25">
      <c r="H2976" s="242"/>
    </row>
    <row r="2977" spans="8:8" x14ac:dyDescent="0.25">
      <c r="H2977" s="242"/>
    </row>
    <row r="2978" spans="8:8" x14ac:dyDescent="0.25">
      <c r="H2978" s="242"/>
    </row>
    <row r="2979" spans="8:8" x14ac:dyDescent="0.25">
      <c r="H2979" s="242"/>
    </row>
    <row r="2980" spans="8:8" x14ac:dyDescent="0.25">
      <c r="H2980" s="242"/>
    </row>
    <row r="2981" spans="8:8" x14ac:dyDescent="0.25">
      <c r="H2981" s="242"/>
    </row>
    <row r="2982" spans="8:8" x14ac:dyDescent="0.25">
      <c r="H2982" s="242"/>
    </row>
    <row r="2983" spans="8:8" x14ac:dyDescent="0.25">
      <c r="H2983" s="242"/>
    </row>
    <row r="2984" spans="8:8" x14ac:dyDescent="0.25">
      <c r="H2984" s="242"/>
    </row>
    <row r="2985" spans="8:8" x14ac:dyDescent="0.25">
      <c r="H2985" s="242"/>
    </row>
    <row r="2986" spans="8:8" x14ac:dyDescent="0.25">
      <c r="H2986" s="242"/>
    </row>
    <row r="2987" spans="8:8" x14ac:dyDescent="0.25">
      <c r="H2987" s="242"/>
    </row>
    <row r="2988" spans="8:8" x14ac:dyDescent="0.25">
      <c r="H2988" s="242"/>
    </row>
    <row r="2989" spans="8:8" x14ac:dyDescent="0.25">
      <c r="H2989" s="242"/>
    </row>
    <row r="2990" spans="8:8" x14ac:dyDescent="0.25">
      <c r="H2990" s="242"/>
    </row>
    <row r="2991" spans="8:8" x14ac:dyDescent="0.25">
      <c r="H2991" s="242"/>
    </row>
    <row r="2992" spans="8:8" x14ac:dyDescent="0.25">
      <c r="H2992" s="242"/>
    </row>
    <row r="2993" spans="8:8" x14ac:dyDescent="0.25">
      <c r="H2993" s="242"/>
    </row>
    <row r="2994" spans="8:8" x14ac:dyDescent="0.25">
      <c r="H2994" s="242"/>
    </row>
    <row r="2995" spans="8:8" x14ac:dyDescent="0.25">
      <c r="H2995" s="242"/>
    </row>
    <row r="2996" spans="8:8" x14ac:dyDescent="0.25">
      <c r="H2996" s="242"/>
    </row>
    <row r="2997" spans="8:8" x14ac:dyDescent="0.25">
      <c r="H2997" s="242"/>
    </row>
    <row r="2998" spans="8:8" x14ac:dyDescent="0.25">
      <c r="H2998" s="242"/>
    </row>
    <row r="2999" spans="8:8" x14ac:dyDescent="0.25">
      <c r="H2999" s="242"/>
    </row>
    <row r="3000" spans="8:8" x14ac:dyDescent="0.25">
      <c r="H3000" s="242"/>
    </row>
    <row r="3001" spans="8:8" x14ac:dyDescent="0.25">
      <c r="H3001" s="242"/>
    </row>
    <row r="3002" spans="8:8" x14ac:dyDescent="0.25">
      <c r="H3002" s="242"/>
    </row>
    <row r="3003" spans="8:8" x14ac:dyDescent="0.25">
      <c r="H3003" s="242"/>
    </row>
    <row r="3004" spans="8:8" x14ac:dyDescent="0.25">
      <c r="H3004" s="242"/>
    </row>
    <row r="3005" spans="8:8" x14ac:dyDescent="0.25">
      <c r="H3005" s="242"/>
    </row>
    <row r="3006" spans="8:8" x14ac:dyDescent="0.25">
      <c r="H3006" s="242"/>
    </row>
    <row r="3007" spans="8:8" x14ac:dyDescent="0.25">
      <c r="H3007" s="242"/>
    </row>
    <row r="3008" spans="8:8" x14ac:dyDescent="0.25">
      <c r="H3008" s="242"/>
    </row>
    <row r="3009" spans="8:8" x14ac:dyDescent="0.25">
      <c r="H3009" s="242"/>
    </row>
    <row r="3010" spans="8:8" x14ac:dyDescent="0.25">
      <c r="H3010" s="242"/>
    </row>
    <row r="3011" spans="8:8" x14ac:dyDescent="0.25">
      <c r="H3011" s="242"/>
    </row>
    <row r="3012" spans="8:8" x14ac:dyDescent="0.25">
      <c r="H3012" s="242"/>
    </row>
    <row r="3013" spans="8:8" x14ac:dyDescent="0.25">
      <c r="H3013" s="242"/>
    </row>
    <row r="3014" spans="8:8" x14ac:dyDescent="0.25">
      <c r="H3014" s="242"/>
    </row>
    <row r="3015" spans="8:8" x14ac:dyDescent="0.25">
      <c r="H3015" s="242"/>
    </row>
    <row r="3016" spans="8:8" x14ac:dyDescent="0.25">
      <c r="H3016" s="242"/>
    </row>
    <row r="3017" spans="8:8" x14ac:dyDescent="0.25">
      <c r="H3017" s="242"/>
    </row>
    <row r="3018" spans="8:8" x14ac:dyDescent="0.25">
      <c r="H3018" s="242"/>
    </row>
    <row r="3019" spans="8:8" x14ac:dyDescent="0.25">
      <c r="H3019" s="242"/>
    </row>
    <row r="3020" spans="8:8" x14ac:dyDescent="0.25">
      <c r="H3020" s="242"/>
    </row>
    <row r="3021" spans="8:8" x14ac:dyDescent="0.25">
      <c r="H3021" s="242"/>
    </row>
    <row r="3022" spans="8:8" x14ac:dyDescent="0.25">
      <c r="H3022" s="242"/>
    </row>
    <row r="3023" spans="8:8" x14ac:dyDescent="0.25">
      <c r="H3023" s="242"/>
    </row>
    <row r="3024" spans="8:8" x14ac:dyDescent="0.25">
      <c r="H3024" s="242"/>
    </row>
    <row r="3025" spans="8:8" x14ac:dyDescent="0.25">
      <c r="H3025" s="242"/>
    </row>
    <row r="3026" spans="8:8" x14ac:dyDescent="0.25">
      <c r="H3026" s="242"/>
    </row>
    <row r="3027" spans="8:8" x14ac:dyDescent="0.25">
      <c r="H3027" s="242"/>
    </row>
    <row r="3028" spans="8:8" x14ac:dyDescent="0.25">
      <c r="H3028" s="242"/>
    </row>
    <row r="3029" spans="8:8" x14ac:dyDescent="0.25">
      <c r="H3029" s="242"/>
    </row>
    <row r="3030" spans="8:8" x14ac:dyDescent="0.25">
      <c r="H3030" s="242"/>
    </row>
    <row r="3031" spans="8:8" x14ac:dyDescent="0.25">
      <c r="H3031" s="242"/>
    </row>
    <row r="3032" spans="8:8" x14ac:dyDescent="0.25">
      <c r="H3032" s="242"/>
    </row>
    <row r="3033" spans="8:8" x14ac:dyDescent="0.25">
      <c r="H3033" s="242"/>
    </row>
    <row r="3034" spans="8:8" x14ac:dyDescent="0.25">
      <c r="H3034" s="242"/>
    </row>
    <row r="3035" spans="8:8" x14ac:dyDescent="0.25">
      <c r="H3035" s="242"/>
    </row>
    <row r="3036" spans="8:8" x14ac:dyDescent="0.25">
      <c r="H3036" s="242"/>
    </row>
    <row r="3037" spans="8:8" x14ac:dyDescent="0.25">
      <c r="H3037" s="242"/>
    </row>
    <row r="3038" spans="8:8" x14ac:dyDescent="0.25">
      <c r="H3038" s="242"/>
    </row>
    <row r="3039" spans="8:8" x14ac:dyDescent="0.25">
      <c r="H3039" s="242"/>
    </row>
    <row r="3040" spans="8:8" x14ac:dyDescent="0.25">
      <c r="H3040" s="242"/>
    </row>
    <row r="3041" spans="8:8" x14ac:dyDescent="0.25">
      <c r="H3041" s="242"/>
    </row>
    <row r="3042" spans="8:8" x14ac:dyDescent="0.25">
      <c r="H3042" s="242"/>
    </row>
    <row r="3043" spans="8:8" x14ac:dyDescent="0.25">
      <c r="H3043" s="242"/>
    </row>
    <row r="3044" spans="8:8" x14ac:dyDescent="0.25">
      <c r="H3044" s="242"/>
    </row>
    <row r="3045" spans="8:8" x14ac:dyDescent="0.25">
      <c r="H3045" s="242"/>
    </row>
    <row r="3046" spans="8:8" x14ac:dyDescent="0.25">
      <c r="H3046" s="242"/>
    </row>
    <row r="3047" spans="8:8" x14ac:dyDescent="0.25">
      <c r="H3047" s="242"/>
    </row>
    <row r="3048" spans="8:8" x14ac:dyDescent="0.25">
      <c r="H3048" s="242"/>
    </row>
    <row r="3049" spans="8:8" x14ac:dyDescent="0.25">
      <c r="H3049" s="242"/>
    </row>
    <row r="3050" spans="8:8" x14ac:dyDescent="0.25">
      <c r="H3050" s="242"/>
    </row>
    <row r="3051" spans="8:8" x14ac:dyDescent="0.25">
      <c r="H3051" s="242"/>
    </row>
    <row r="3052" spans="8:8" x14ac:dyDescent="0.25">
      <c r="H3052" s="242"/>
    </row>
    <row r="3053" spans="8:8" x14ac:dyDescent="0.25">
      <c r="H3053" s="242"/>
    </row>
    <row r="3054" spans="8:8" x14ac:dyDescent="0.25">
      <c r="H3054" s="242"/>
    </row>
    <row r="3055" spans="8:8" x14ac:dyDescent="0.25">
      <c r="H3055" s="242"/>
    </row>
    <row r="3056" spans="8:8" x14ac:dyDescent="0.25">
      <c r="H3056" s="242"/>
    </row>
    <row r="3057" spans="8:8" x14ac:dyDescent="0.25">
      <c r="H3057" s="242"/>
    </row>
    <row r="3058" spans="8:8" x14ac:dyDescent="0.25">
      <c r="H3058" s="242"/>
    </row>
    <row r="3059" spans="8:8" x14ac:dyDescent="0.25">
      <c r="H3059" s="242"/>
    </row>
    <row r="3060" spans="8:8" x14ac:dyDescent="0.25">
      <c r="H3060" s="242"/>
    </row>
    <row r="3061" spans="8:8" x14ac:dyDescent="0.25">
      <c r="H3061" s="242"/>
    </row>
    <row r="3062" spans="8:8" x14ac:dyDescent="0.25">
      <c r="H3062" s="242"/>
    </row>
    <row r="3063" spans="8:8" x14ac:dyDescent="0.25">
      <c r="H3063" s="242"/>
    </row>
    <row r="3064" spans="8:8" x14ac:dyDescent="0.25">
      <c r="H3064" s="242"/>
    </row>
    <row r="3065" spans="8:8" x14ac:dyDescent="0.25">
      <c r="H3065" s="242"/>
    </row>
    <row r="3066" spans="8:8" x14ac:dyDescent="0.25">
      <c r="H3066" s="242"/>
    </row>
    <row r="3067" spans="8:8" x14ac:dyDescent="0.25">
      <c r="H3067" s="242"/>
    </row>
    <row r="3068" spans="8:8" x14ac:dyDescent="0.25">
      <c r="H3068" s="242"/>
    </row>
    <row r="3069" spans="8:8" x14ac:dyDescent="0.25">
      <c r="H3069" s="242"/>
    </row>
    <row r="3070" spans="8:8" x14ac:dyDescent="0.25">
      <c r="H3070" s="242"/>
    </row>
    <row r="3071" spans="8:8" x14ac:dyDescent="0.25">
      <c r="H3071" s="242"/>
    </row>
    <row r="3072" spans="8:8" x14ac:dyDescent="0.25">
      <c r="H3072" s="242"/>
    </row>
    <row r="3073" spans="8:8" x14ac:dyDescent="0.25">
      <c r="H3073" s="242"/>
    </row>
    <row r="3074" spans="8:8" x14ac:dyDescent="0.25">
      <c r="H3074" s="242"/>
    </row>
    <row r="3075" spans="8:8" x14ac:dyDescent="0.25">
      <c r="H3075" s="242"/>
    </row>
    <row r="3076" spans="8:8" x14ac:dyDescent="0.25">
      <c r="H3076" s="242"/>
    </row>
    <row r="3077" spans="8:8" x14ac:dyDescent="0.25">
      <c r="H3077" s="242"/>
    </row>
    <row r="3078" spans="8:8" x14ac:dyDescent="0.25">
      <c r="H3078" s="242"/>
    </row>
    <row r="3079" spans="8:8" x14ac:dyDescent="0.25">
      <c r="H3079" s="242"/>
    </row>
    <row r="3080" spans="8:8" x14ac:dyDescent="0.25">
      <c r="H3080" s="242"/>
    </row>
    <row r="3081" spans="8:8" x14ac:dyDescent="0.25">
      <c r="H3081" s="242"/>
    </row>
    <row r="3082" spans="8:8" x14ac:dyDescent="0.25">
      <c r="H3082" s="242"/>
    </row>
    <row r="3083" spans="8:8" x14ac:dyDescent="0.25">
      <c r="H3083" s="242"/>
    </row>
    <row r="3084" spans="8:8" x14ac:dyDescent="0.25">
      <c r="H3084" s="242"/>
    </row>
    <row r="3085" spans="8:8" x14ac:dyDescent="0.25">
      <c r="H3085" s="242"/>
    </row>
    <row r="3086" spans="8:8" x14ac:dyDescent="0.25">
      <c r="H3086" s="242"/>
    </row>
    <row r="3087" spans="8:8" x14ac:dyDescent="0.25">
      <c r="H3087" s="242"/>
    </row>
    <row r="3088" spans="8:8" x14ac:dyDescent="0.25">
      <c r="H3088" s="242"/>
    </row>
    <row r="3089" spans="8:8" x14ac:dyDescent="0.25">
      <c r="H3089" s="242"/>
    </row>
    <row r="3090" spans="8:8" x14ac:dyDescent="0.25">
      <c r="H3090" s="242"/>
    </row>
    <row r="3091" spans="8:8" x14ac:dyDescent="0.25">
      <c r="H3091" s="242"/>
    </row>
    <row r="3092" spans="8:8" x14ac:dyDescent="0.25">
      <c r="H3092" s="242"/>
    </row>
    <row r="3093" spans="8:8" x14ac:dyDescent="0.25">
      <c r="H3093" s="242"/>
    </row>
    <row r="3094" spans="8:8" x14ac:dyDescent="0.25">
      <c r="H3094" s="242"/>
    </row>
    <row r="3095" spans="8:8" x14ac:dyDescent="0.25">
      <c r="H3095" s="242"/>
    </row>
    <row r="3096" spans="8:8" x14ac:dyDescent="0.25">
      <c r="H3096" s="242"/>
    </row>
    <row r="3097" spans="8:8" x14ac:dyDescent="0.25">
      <c r="H3097" s="242"/>
    </row>
    <row r="3098" spans="8:8" x14ac:dyDescent="0.25">
      <c r="H3098" s="242"/>
    </row>
    <row r="3099" spans="8:8" x14ac:dyDescent="0.25">
      <c r="H3099" s="242"/>
    </row>
    <row r="3100" spans="8:8" x14ac:dyDescent="0.25">
      <c r="H3100" s="242"/>
    </row>
    <row r="3101" spans="8:8" x14ac:dyDescent="0.25">
      <c r="H3101" s="242"/>
    </row>
    <row r="3102" spans="8:8" x14ac:dyDescent="0.25">
      <c r="H3102" s="242"/>
    </row>
    <row r="3103" spans="8:8" x14ac:dyDescent="0.25">
      <c r="H3103" s="242"/>
    </row>
    <row r="3104" spans="8:8" x14ac:dyDescent="0.25">
      <c r="H3104" s="242"/>
    </row>
    <row r="3105" spans="8:8" x14ac:dyDescent="0.25">
      <c r="H3105" s="242"/>
    </row>
    <row r="3106" spans="8:8" x14ac:dyDescent="0.25">
      <c r="H3106" s="242"/>
    </row>
    <row r="3107" spans="8:8" x14ac:dyDescent="0.25">
      <c r="H3107" s="242"/>
    </row>
    <row r="3108" spans="8:8" x14ac:dyDescent="0.25">
      <c r="H3108" s="242"/>
    </row>
    <row r="3109" spans="8:8" x14ac:dyDescent="0.25">
      <c r="H3109" s="242"/>
    </row>
    <row r="3110" spans="8:8" x14ac:dyDescent="0.25">
      <c r="H3110" s="242"/>
    </row>
    <row r="3111" spans="8:8" x14ac:dyDescent="0.25">
      <c r="H3111" s="242"/>
    </row>
    <row r="3112" spans="8:8" x14ac:dyDescent="0.25">
      <c r="H3112" s="242"/>
    </row>
    <row r="3113" spans="8:8" x14ac:dyDescent="0.25">
      <c r="H3113" s="242"/>
    </row>
    <row r="3114" spans="8:8" x14ac:dyDescent="0.25">
      <c r="H3114" s="242"/>
    </row>
    <row r="3115" spans="8:8" x14ac:dyDescent="0.25">
      <c r="H3115" s="242"/>
    </row>
    <row r="3116" spans="8:8" x14ac:dyDescent="0.25">
      <c r="H3116" s="242"/>
    </row>
    <row r="3117" spans="8:8" x14ac:dyDescent="0.25">
      <c r="H3117" s="242"/>
    </row>
    <row r="3118" spans="8:8" x14ac:dyDescent="0.25">
      <c r="H3118" s="242"/>
    </row>
    <row r="3119" spans="8:8" x14ac:dyDescent="0.25">
      <c r="H3119" s="242"/>
    </row>
    <row r="3120" spans="8:8" x14ac:dyDescent="0.25">
      <c r="H3120" s="242"/>
    </row>
    <row r="3121" spans="8:8" x14ac:dyDescent="0.25">
      <c r="H3121" s="242"/>
    </row>
    <row r="3122" spans="8:8" x14ac:dyDescent="0.25">
      <c r="H3122" s="242"/>
    </row>
    <row r="3123" spans="8:8" x14ac:dyDescent="0.25">
      <c r="H3123" s="242"/>
    </row>
    <row r="3124" spans="8:8" x14ac:dyDescent="0.25">
      <c r="H3124" s="242"/>
    </row>
    <row r="3125" spans="8:8" x14ac:dyDescent="0.25">
      <c r="H3125" s="242"/>
    </row>
    <row r="3126" spans="8:8" x14ac:dyDescent="0.25">
      <c r="H3126" s="242"/>
    </row>
    <row r="3127" spans="8:8" x14ac:dyDescent="0.25">
      <c r="H3127" s="242"/>
    </row>
    <row r="3128" spans="8:8" x14ac:dyDescent="0.25">
      <c r="H3128" s="242"/>
    </row>
    <row r="3129" spans="8:8" x14ac:dyDescent="0.25">
      <c r="H3129" s="242"/>
    </row>
    <row r="3130" spans="8:8" x14ac:dyDescent="0.25">
      <c r="H3130" s="242"/>
    </row>
    <row r="3131" spans="8:8" x14ac:dyDescent="0.25">
      <c r="H3131" s="242"/>
    </row>
    <row r="3132" spans="8:8" x14ac:dyDescent="0.25">
      <c r="H3132" s="242"/>
    </row>
    <row r="3133" spans="8:8" x14ac:dyDescent="0.25">
      <c r="H3133" s="242"/>
    </row>
    <row r="3134" spans="8:8" x14ac:dyDescent="0.25">
      <c r="H3134" s="242"/>
    </row>
    <row r="3135" spans="8:8" x14ac:dyDescent="0.25">
      <c r="H3135" s="242"/>
    </row>
    <row r="3136" spans="8:8" x14ac:dyDescent="0.25">
      <c r="H3136" s="242"/>
    </row>
    <row r="3137" spans="8:8" x14ac:dyDescent="0.25">
      <c r="H3137" s="242"/>
    </row>
    <row r="3138" spans="8:8" x14ac:dyDescent="0.25">
      <c r="H3138" s="242"/>
    </row>
    <row r="3139" spans="8:8" x14ac:dyDescent="0.25">
      <c r="H3139" s="242"/>
    </row>
    <row r="3140" spans="8:8" x14ac:dyDescent="0.25">
      <c r="H3140" s="242"/>
    </row>
    <row r="3141" spans="8:8" x14ac:dyDescent="0.25">
      <c r="H3141" s="242"/>
    </row>
    <row r="3142" spans="8:8" x14ac:dyDescent="0.25">
      <c r="H3142" s="242"/>
    </row>
    <row r="3143" spans="8:8" x14ac:dyDescent="0.25">
      <c r="H3143" s="242"/>
    </row>
    <row r="3144" spans="8:8" x14ac:dyDescent="0.25">
      <c r="H3144" s="242"/>
    </row>
    <row r="3145" spans="8:8" x14ac:dyDescent="0.25">
      <c r="H3145" s="242"/>
    </row>
    <row r="3146" spans="8:8" x14ac:dyDescent="0.25">
      <c r="H3146" s="242"/>
    </row>
    <row r="3147" spans="8:8" x14ac:dyDescent="0.25">
      <c r="H3147" s="242"/>
    </row>
    <row r="3148" spans="8:8" x14ac:dyDescent="0.25">
      <c r="H3148" s="242"/>
    </row>
    <row r="3149" spans="8:8" x14ac:dyDescent="0.25">
      <c r="H3149" s="242"/>
    </row>
    <row r="3150" spans="8:8" x14ac:dyDescent="0.25">
      <c r="H3150" s="242"/>
    </row>
    <row r="3151" spans="8:8" x14ac:dyDescent="0.25">
      <c r="H3151" s="242"/>
    </row>
    <row r="3152" spans="8:8" x14ac:dyDescent="0.25">
      <c r="H3152" s="242"/>
    </row>
    <row r="3153" spans="8:8" x14ac:dyDescent="0.25">
      <c r="H3153" s="242"/>
    </row>
    <row r="3154" spans="8:8" x14ac:dyDescent="0.25">
      <c r="H3154" s="242"/>
    </row>
    <row r="3155" spans="8:8" x14ac:dyDescent="0.25">
      <c r="H3155" s="242"/>
    </row>
    <row r="3156" spans="8:8" x14ac:dyDescent="0.25">
      <c r="H3156" s="242"/>
    </row>
    <row r="3157" spans="8:8" x14ac:dyDescent="0.25">
      <c r="H3157" s="242"/>
    </row>
    <row r="3158" spans="8:8" x14ac:dyDescent="0.25">
      <c r="H3158" s="242"/>
    </row>
    <row r="3159" spans="8:8" x14ac:dyDescent="0.25">
      <c r="H3159" s="242"/>
    </row>
    <row r="3160" spans="8:8" x14ac:dyDescent="0.25">
      <c r="H3160" s="242"/>
    </row>
    <row r="3161" spans="8:8" x14ac:dyDescent="0.25">
      <c r="H3161" s="242"/>
    </row>
    <row r="3162" spans="8:8" x14ac:dyDescent="0.25">
      <c r="H3162" s="242"/>
    </row>
    <row r="3163" spans="8:8" x14ac:dyDescent="0.25">
      <c r="H3163" s="242"/>
    </row>
    <row r="3164" spans="8:8" x14ac:dyDescent="0.25">
      <c r="H3164" s="242"/>
    </row>
    <row r="3165" spans="8:8" x14ac:dyDescent="0.25">
      <c r="H3165" s="242"/>
    </row>
    <row r="3166" spans="8:8" x14ac:dyDescent="0.25">
      <c r="H3166" s="242"/>
    </row>
    <row r="3167" spans="8:8" x14ac:dyDescent="0.25">
      <c r="H3167" s="242"/>
    </row>
    <row r="3168" spans="8:8" x14ac:dyDescent="0.25">
      <c r="H3168" s="242"/>
    </row>
    <row r="3169" spans="8:8" x14ac:dyDescent="0.25">
      <c r="H3169" s="242"/>
    </row>
    <row r="3170" spans="8:8" x14ac:dyDescent="0.25">
      <c r="H3170" s="242"/>
    </row>
    <row r="3171" spans="8:8" x14ac:dyDescent="0.25">
      <c r="H3171" s="242"/>
    </row>
    <row r="3172" spans="8:8" x14ac:dyDescent="0.25">
      <c r="H3172" s="242"/>
    </row>
    <row r="3173" spans="8:8" x14ac:dyDescent="0.25">
      <c r="H3173" s="242"/>
    </row>
    <row r="3174" spans="8:8" x14ac:dyDescent="0.25">
      <c r="H3174" s="242"/>
    </row>
    <row r="3175" spans="8:8" x14ac:dyDescent="0.25">
      <c r="H3175" s="242"/>
    </row>
    <row r="3176" spans="8:8" x14ac:dyDescent="0.25">
      <c r="H3176" s="242"/>
    </row>
    <row r="3177" spans="8:8" x14ac:dyDescent="0.25">
      <c r="H3177" s="242"/>
    </row>
    <row r="3178" spans="8:8" x14ac:dyDescent="0.25">
      <c r="H3178" s="242"/>
    </row>
    <row r="3179" spans="8:8" x14ac:dyDescent="0.25">
      <c r="H3179" s="242"/>
    </row>
    <row r="3180" spans="8:8" x14ac:dyDescent="0.25">
      <c r="H3180" s="242"/>
    </row>
    <row r="3181" spans="8:8" x14ac:dyDescent="0.25">
      <c r="H3181" s="242"/>
    </row>
    <row r="3182" spans="8:8" x14ac:dyDescent="0.25">
      <c r="H3182" s="242"/>
    </row>
    <row r="3183" spans="8:8" x14ac:dyDescent="0.25">
      <c r="H3183" s="242"/>
    </row>
    <row r="3184" spans="8:8" x14ac:dyDescent="0.25">
      <c r="H3184" s="242"/>
    </row>
    <row r="3185" spans="8:8" x14ac:dyDescent="0.25">
      <c r="H3185" s="242"/>
    </row>
    <row r="3186" spans="8:8" x14ac:dyDescent="0.25">
      <c r="H3186" s="242"/>
    </row>
    <row r="3187" spans="8:8" x14ac:dyDescent="0.25">
      <c r="H3187" s="242"/>
    </row>
    <row r="3188" spans="8:8" x14ac:dyDescent="0.25">
      <c r="H3188" s="242"/>
    </row>
    <row r="3189" spans="8:8" x14ac:dyDescent="0.25">
      <c r="H3189" s="242"/>
    </row>
    <row r="3190" spans="8:8" x14ac:dyDescent="0.25">
      <c r="H3190" s="242"/>
    </row>
    <row r="3191" spans="8:8" x14ac:dyDescent="0.25">
      <c r="H3191" s="242"/>
    </row>
    <row r="3192" spans="8:8" x14ac:dyDescent="0.25">
      <c r="H3192" s="242"/>
    </row>
    <row r="3193" spans="8:8" x14ac:dyDescent="0.25">
      <c r="H3193" s="242"/>
    </row>
    <row r="3194" spans="8:8" x14ac:dyDescent="0.25">
      <c r="H3194" s="242"/>
    </row>
    <row r="3195" spans="8:8" x14ac:dyDescent="0.25">
      <c r="H3195" s="242"/>
    </row>
    <row r="3196" spans="8:8" x14ac:dyDescent="0.25">
      <c r="H3196" s="242"/>
    </row>
    <row r="3197" spans="8:8" x14ac:dyDescent="0.25">
      <c r="H3197" s="242"/>
    </row>
    <row r="3198" spans="8:8" x14ac:dyDescent="0.25">
      <c r="H3198" s="242"/>
    </row>
    <row r="3199" spans="8:8" x14ac:dyDescent="0.25">
      <c r="H3199" s="242"/>
    </row>
    <row r="3200" spans="8:8" x14ac:dyDescent="0.25">
      <c r="H3200" s="242"/>
    </row>
    <row r="3201" spans="8:8" x14ac:dyDescent="0.25">
      <c r="H3201" s="242"/>
    </row>
    <row r="3202" spans="8:8" x14ac:dyDescent="0.25">
      <c r="H3202" s="242"/>
    </row>
    <row r="3203" spans="8:8" x14ac:dyDescent="0.25">
      <c r="H3203" s="242"/>
    </row>
    <row r="3204" spans="8:8" x14ac:dyDescent="0.25">
      <c r="H3204" s="242"/>
    </row>
    <row r="3205" spans="8:8" x14ac:dyDescent="0.25">
      <c r="H3205" s="242"/>
    </row>
    <row r="3206" spans="8:8" x14ac:dyDescent="0.25">
      <c r="H3206" s="242"/>
    </row>
    <row r="3207" spans="8:8" x14ac:dyDescent="0.25">
      <c r="H3207" s="242"/>
    </row>
    <row r="3208" spans="8:8" x14ac:dyDescent="0.25">
      <c r="H3208" s="242"/>
    </row>
    <row r="3209" spans="8:8" x14ac:dyDescent="0.25">
      <c r="H3209" s="242"/>
    </row>
    <row r="3210" spans="8:8" x14ac:dyDescent="0.25">
      <c r="H3210" s="242"/>
    </row>
    <row r="3211" spans="8:8" x14ac:dyDescent="0.25">
      <c r="H3211" s="242"/>
    </row>
    <row r="3212" spans="8:8" x14ac:dyDescent="0.25">
      <c r="H3212" s="242"/>
    </row>
    <row r="3213" spans="8:8" x14ac:dyDescent="0.25">
      <c r="H3213" s="242"/>
    </row>
    <row r="3214" spans="8:8" x14ac:dyDescent="0.25">
      <c r="H3214" s="242"/>
    </row>
    <row r="3215" spans="8:8" x14ac:dyDescent="0.25">
      <c r="H3215" s="242"/>
    </row>
    <row r="3216" spans="8:8" x14ac:dyDescent="0.25">
      <c r="H3216" s="242"/>
    </row>
    <row r="3217" spans="8:8" x14ac:dyDescent="0.25">
      <c r="H3217" s="242"/>
    </row>
    <row r="3218" spans="8:8" x14ac:dyDescent="0.25">
      <c r="H3218" s="242"/>
    </row>
    <row r="3219" spans="8:8" x14ac:dyDescent="0.25">
      <c r="H3219" s="242"/>
    </row>
    <row r="3220" spans="8:8" x14ac:dyDescent="0.25">
      <c r="H3220" s="242"/>
    </row>
    <row r="3221" spans="8:8" x14ac:dyDescent="0.25">
      <c r="H3221" s="242"/>
    </row>
    <row r="3222" spans="8:8" x14ac:dyDescent="0.25">
      <c r="H3222" s="242"/>
    </row>
    <row r="3223" spans="8:8" x14ac:dyDescent="0.25">
      <c r="H3223" s="242"/>
    </row>
    <row r="3224" spans="8:8" x14ac:dyDescent="0.25">
      <c r="H3224" s="242"/>
    </row>
    <row r="3225" spans="8:8" x14ac:dyDescent="0.25">
      <c r="H3225" s="242"/>
    </row>
    <row r="3226" spans="8:8" x14ac:dyDescent="0.25">
      <c r="H3226" s="242"/>
    </row>
    <row r="3227" spans="8:8" x14ac:dyDescent="0.25">
      <c r="H3227" s="242"/>
    </row>
    <row r="3228" spans="8:8" x14ac:dyDescent="0.25">
      <c r="H3228" s="242"/>
    </row>
    <row r="3229" spans="8:8" x14ac:dyDescent="0.25">
      <c r="H3229" s="242"/>
    </row>
    <row r="3230" spans="8:8" x14ac:dyDescent="0.25">
      <c r="H3230" s="242"/>
    </row>
    <row r="3231" spans="8:8" x14ac:dyDescent="0.25">
      <c r="H3231" s="242"/>
    </row>
    <row r="3232" spans="8:8" x14ac:dyDescent="0.25">
      <c r="H3232" s="242"/>
    </row>
    <row r="3233" spans="8:8" x14ac:dyDescent="0.25">
      <c r="H3233" s="242"/>
    </row>
    <row r="3234" spans="8:8" x14ac:dyDescent="0.25">
      <c r="H3234" s="242"/>
    </row>
    <row r="3235" spans="8:8" x14ac:dyDescent="0.25">
      <c r="H3235" s="242"/>
    </row>
    <row r="3236" spans="8:8" x14ac:dyDescent="0.25">
      <c r="H3236" s="242"/>
    </row>
    <row r="3237" spans="8:8" x14ac:dyDescent="0.25">
      <c r="H3237" s="242"/>
    </row>
    <row r="3238" spans="8:8" x14ac:dyDescent="0.25">
      <c r="H3238" s="242"/>
    </row>
    <row r="3239" spans="8:8" x14ac:dyDescent="0.25">
      <c r="H3239" s="242"/>
    </row>
    <row r="3240" spans="8:8" x14ac:dyDescent="0.25">
      <c r="H3240" s="242"/>
    </row>
    <row r="3241" spans="8:8" x14ac:dyDescent="0.25">
      <c r="H3241" s="242"/>
    </row>
    <row r="3242" spans="8:8" x14ac:dyDescent="0.25">
      <c r="H3242" s="242"/>
    </row>
    <row r="3243" spans="8:8" x14ac:dyDescent="0.25">
      <c r="H3243" s="242"/>
    </row>
    <row r="3244" spans="8:8" x14ac:dyDescent="0.25">
      <c r="H3244" s="242"/>
    </row>
    <row r="3245" spans="8:8" x14ac:dyDescent="0.25">
      <c r="H3245" s="242"/>
    </row>
    <row r="3246" spans="8:8" x14ac:dyDescent="0.25">
      <c r="H3246" s="242"/>
    </row>
    <row r="3247" spans="8:8" x14ac:dyDescent="0.25">
      <c r="H3247" s="242"/>
    </row>
    <row r="3248" spans="8:8" x14ac:dyDescent="0.25">
      <c r="H3248" s="242"/>
    </row>
    <row r="3249" spans="8:8" x14ac:dyDescent="0.25">
      <c r="H3249" s="242"/>
    </row>
    <row r="3250" spans="8:8" x14ac:dyDescent="0.25">
      <c r="H3250" s="242"/>
    </row>
    <row r="3251" spans="8:8" x14ac:dyDescent="0.25">
      <c r="H3251" s="242"/>
    </row>
    <row r="3252" spans="8:8" x14ac:dyDescent="0.25">
      <c r="H3252" s="242"/>
    </row>
    <row r="3253" spans="8:8" x14ac:dyDescent="0.25">
      <c r="H3253" s="242"/>
    </row>
    <row r="3254" spans="8:8" x14ac:dyDescent="0.25">
      <c r="H3254" s="242"/>
    </row>
    <row r="3255" spans="8:8" x14ac:dyDescent="0.25">
      <c r="H3255" s="242"/>
    </row>
    <row r="3256" spans="8:8" x14ac:dyDescent="0.25">
      <c r="H3256" s="242"/>
    </row>
    <row r="3257" spans="8:8" x14ac:dyDescent="0.25">
      <c r="H3257" s="242"/>
    </row>
    <row r="3258" spans="8:8" x14ac:dyDescent="0.25">
      <c r="H3258" s="242"/>
    </row>
    <row r="3259" spans="8:8" x14ac:dyDescent="0.25">
      <c r="H3259" s="242"/>
    </row>
    <row r="3260" spans="8:8" x14ac:dyDescent="0.25">
      <c r="H3260" s="242"/>
    </row>
    <row r="3261" spans="8:8" x14ac:dyDescent="0.25">
      <c r="H3261" s="242"/>
    </row>
    <row r="3262" spans="8:8" x14ac:dyDescent="0.25">
      <c r="H3262" s="242"/>
    </row>
    <row r="3263" spans="8:8" x14ac:dyDescent="0.25">
      <c r="H3263" s="242"/>
    </row>
    <row r="3264" spans="8:8" x14ac:dyDescent="0.25">
      <c r="H3264" s="242"/>
    </row>
    <row r="3265" spans="8:8" x14ac:dyDescent="0.25">
      <c r="H3265" s="242"/>
    </row>
    <row r="3266" spans="8:8" x14ac:dyDescent="0.25">
      <c r="H3266" s="242"/>
    </row>
    <row r="3267" spans="8:8" x14ac:dyDescent="0.25">
      <c r="H3267" s="242"/>
    </row>
    <row r="3268" spans="8:8" x14ac:dyDescent="0.25">
      <c r="H3268" s="242"/>
    </row>
    <row r="3269" spans="8:8" x14ac:dyDescent="0.25">
      <c r="H3269" s="242"/>
    </row>
    <row r="3270" spans="8:8" x14ac:dyDescent="0.25">
      <c r="H3270" s="242"/>
    </row>
    <row r="3271" spans="8:8" x14ac:dyDescent="0.25">
      <c r="H3271" s="242"/>
    </row>
    <row r="3272" spans="8:8" x14ac:dyDescent="0.25">
      <c r="H3272" s="242"/>
    </row>
    <row r="3273" spans="8:8" x14ac:dyDescent="0.25">
      <c r="H3273" s="242"/>
    </row>
    <row r="3274" spans="8:8" x14ac:dyDescent="0.25">
      <c r="H3274" s="242"/>
    </row>
    <row r="3275" spans="8:8" x14ac:dyDescent="0.25">
      <c r="H3275" s="242"/>
    </row>
    <row r="3276" spans="8:8" x14ac:dyDescent="0.25">
      <c r="H3276" s="242"/>
    </row>
    <row r="3277" spans="8:8" x14ac:dyDescent="0.25">
      <c r="H3277" s="242"/>
    </row>
    <row r="3278" spans="8:8" x14ac:dyDescent="0.25">
      <c r="H3278" s="242"/>
    </row>
    <row r="3279" spans="8:8" x14ac:dyDescent="0.25">
      <c r="H3279" s="242"/>
    </row>
    <row r="3280" spans="8:8" x14ac:dyDescent="0.25">
      <c r="H3280" s="242"/>
    </row>
    <row r="3281" spans="8:8" x14ac:dyDescent="0.25">
      <c r="H3281" s="242"/>
    </row>
    <row r="3282" spans="8:8" x14ac:dyDescent="0.25">
      <c r="H3282" s="242"/>
    </row>
    <row r="3283" spans="8:8" x14ac:dyDescent="0.25">
      <c r="H3283" s="242"/>
    </row>
    <row r="3284" spans="8:8" x14ac:dyDescent="0.25">
      <c r="H3284" s="242"/>
    </row>
    <row r="3285" spans="8:8" x14ac:dyDescent="0.25">
      <c r="H3285" s="242"/>
    </row>
    <row r="3286" spans="8:8" x14ac:dyDescent="0.25">
      <c r="H3286" s="242"/>
    </row>
    <row r="3287" spans="8:8" x14ac:dyDescent="0.25">
      <c r="H3287" s="242"/>
    </row>
    <row r="3288" spans="8:8" x14ac:dyDescent="0.25">
      <c r="H3288" s="242"/>
    </row>
    <row r="3289" spans="8:8" x14ac:dyDescent="0.25">
      <c r="H3289" s="242"/>
    </row>
    <row r="3290" spans="8:8" x14ac:dyDescent="0.25">
      <c r="H3290" s="242"/>
    </row>
    <row r="3291" spans="8:8" x14ac:dyDescent="0.25">
      <c r="H3291" s="242"/>
    </row>
    <row r="3292" spans="8:8" x14ac:dyDescent="0.25">
      <c r="H3292" s="242"/>
    </row>
    <row r="3293" spans="8:8" x14ac:dyDescent="0.25">
      <c r="H3293" s="242"/>
    </row>
    <row r="3294" spans="8:8" x14ac:dyDescent="0.25">
      <c r="H3294" s="242"/>
    </row>
    <row r="3295" spans="8:8" x14ac:dyDescent="0.25">
      <c r="H3295" s="242"/>
    </row>
    <row r="3296" spans="8:8" x14ac:dyDescent="0.25">
      <c r="H3296" s="242"/>
    </row>
    <row r="3297" spans="8:8" x14ac:dyDescent="0.25">
      <c r="H3297" s="242"/>
    </row>
    <row r="3298" spans="8:8" x14ac:dyDescent="0.25">
      <c r="H3298" s="242"/>
    </row>
    <row r="3299" spans="8:8" x14ac:dyDescent="0.25">
      <c r="H3299" s="242"/>
    </row>
    <row r="3300" spans="8:8" x14ac:dyDescent="0.25">
      <c r="H3300" s="242"/>
    </row>
    <row r="3301" spans="8:8" x14ac:dyDescent="0.25">
      <c r="H3301" s="242"/>
    </row>
    <row r="3302" spans="8:8" x14ac:dyDescent="0.25">
      <c r="H3302" s="242"/>
    </row>
    <row r="3303" spans="8:8" x14ac:dyDescent="0.25">
      <c r="H3303" s="242"/>
    </row>
    <row r="3304" spans="8:8" x14ac:dyDescent="0.25">
      <c r="H3304" s="242"/>
    </row>
    <row r="3305" spans="8:8" x14ac:dyDescent="0.25">
      <c r="H3305" s="242"/>
    </row>
    <row r="3306" spans="8:8" x14ac:dyDescent="0.25">
      <c r="H3306" s="242"/>
    </row>
    <row r="3307" spans="8:8" x14ac:dyDescent="0.25">
      <c r="H3307" s="242"/>
    </row>
    <row r="3308" spans="8:8" x14ac:dyDescent="0.25">
      <c r="H3308" s="242"/>
    </row>
    <row r="3309" spans="8:8" x14ac:dyDescent="0.25">
      <c r="H3309" s="242"/>
    </row>
    <row r="3310" spans="8:8" x14ac:dyDescent="0.25">
      <c r="H3310" s="242"/>
    </row>
    <row r="3311" spans="8:8" x14ac:dyDescent="0.25">
      <c r="H3311" s="242"/>
    </row>
    <row r="3312" spans="8:8" x14ac:dyDescent="0.25">
      <c r="H3312" s="242"/>
    </row>
    <row r="3313" spans="8:8" x14ac:dyDescent="0.25">
      <c r="H3313" s="242"/>
    </row>
    <row r="3314" spans="8:8" x14ac:dyDescent="0.25">
      <c r="H3314" s="242"/>
    </row>
    <row r="3315" spans="8:8" x14ac:dyDescent="0.25">
      <c r="H3315" s="242"/>
    </row>
    <row r="3316" spans="8:8" x14ac:dyDescent="0.25">
      <c r="H3316" s="242"/>
    </row>
    <row r="3317" spans="8:8" x14ac:dyDescent="0.25">
      <c r="H3317" s="242"/>
    </row>
    <row r="3318" spans="8:8" x14ac:dyDescent="0.25">
      <c r="H3318" s="242"/>
    </row>
    <row r="3319" spans="8:8" x14ac:dyDescent="0.25">
      <c r="H3319" s="242"/>
    </row>
    <row r="3320" spans="8:8" x14ac:dyDescent="0.25">
      <c r="H3320" s="242"/>
    </row>
    <row r="3321" spans="8:8" x14ac:dyDescent="0.25">
      <c r="H3321" s="242"/>
    </row>
    <row r="3322" spans="8:8" x14ac:dyDescent="0.25">
      <c r="H3322" s="242"/>
    </row>
    <row r="3323" spans="8:8" x14ac:dyDescent="0.25">
      <c r="H3323" s="242"/>
    </row>
    <row r="3324" spans="8:8" x14ac:dyDescent="0.25">
      <c r="H3324" s="242"/>
    </row>
    <row r="3325" spans="8:8" x14ac:dyDescent="0.25">
      <c r="H3325" s="242"/>
    </row>
    <row r="3326" spans="8:8" x14ac:dyDescent="0.25">
      <c r="H3326" s="242"/>
    </row>
    <row r="3327" spans="8:8" x14ac:dyDescent="0.25">
      <c r="H3327" s="242"/>
    </row>
    <row r="3328" spans="8:8" x14ac:dyDescent="0.25">
      <c r="H3328" s="242"/>
    </row>
    <row r="3329" spans="8:8" x14ac:dyDescent="0.25">
      <c r="H3329" s="242"/>
    </row>
    <row r="3330" spans="8:8" x14ac:dyDescent="0.25">
      <c r="H3330" s="242"/>
    </row>
    <row r="3331" spans="8:8" x14ac:dyDescent="0.25">
      <c r="H3331" s="242"/>
    </row>
    <row r="3332" spans="8:8" x14ac:dyDescent="0.25">
      <c r="H3332" s="242"/>
    </row>
    <row r="3333" spans="8:8" x14ac:dyDescent="0.25">
      <c r="H3333" s="242"/>
    </row>
    <row r="3334" spans="8:8" x14ac:dyDescent="0.25">
      <c r="H3334" s="242"/>
    </row>
    <row r="3335" spans="8:8" x14ac:dyDescent="0.25">
      <c r="H3335" s="242"/>
    </row>
    <row r="3336" spans="8:8" x14ac:dyDescent="0.25">
      <c r="H3336" s="242"/>
    </row>
    <row r="3337" spans="8:8" x14ac:dyDescent="0.25">
      <c r="H3337" s="242"/>
    </row>
    <row r="3338" spans="8:8" x14ac:dyDescent="0.25">
      <c r="H3338" s="242"/>
    </row>
    <row r="3339" spans="8:8" x14ac:dyDescent="0.25">
      <c r="H3339" s="242"/>
    </row>
    <row r="3340" spans="8:8" x14ac:dyDescent="0.25">
      <c r="H3340" s="242"/>
    </row>
    <row r="3341" spans="8:8" x14ac:dyDescent="0.25">
      <c r="H3341" s="242"/>
    </row>
    <row r="3342" spans="8:8" x14ac:dyDescent="0.25">
      <c r="H3342" s="242"/>
    </row>
    <row r="3343" spans="8:8" x14ac:dyDescent="0.25">
      <c r="H3343" s="242"/>
    </row>
    <row r="3344" spans="8:8" x14ac:dyDescent="0.25">
      <c r="H3344" s="242"/>
    </row>
    <row r="3345" spans="8:8" x14ac:dyDescent="0.25">
      <c r="H3345" s="242"/>
    </row>
    <row r="3346" spans="8:8" x14ac:dyDescent="0.25">
      <c r="H3346" s="242"/>
    </row>
    <row r="3347" spans="8:8" x14ac:dyDescent="0.25">
      <c r="H3347" s="242"/>
    </row>
    <row r="3348" spans="8:8" x14ac:dyDescent="0.25">
      <c r="H3348" s="242"/>
    </row>
    <row r="3349" spans="8:8" x14ac:dyDescent="0.25">
      <c r="H3349" s="242"/>
    </row>
    <row r="3350" spans="8:8" x14ac:dyDescent="0.25">
      <c r="H3350" s="242"/>
    </row>
    <row r="3351" spans="8:8" x14ac:dyDescent="0.25">
      <c r="H3351" s="242"/>
    </row>
    <row r="3352" spans="8:8" x14ac:dyDescent="0.25">
      <c r="H3352" s="242"/>
    </row>
    <row r="3353" spans="8:8" x14ac:dyDescent="0.25">
      <c r="H3353" s="242"/>
    </row>
    <row r="3354" spans="8:8" x14ac:dyDescent="0.25">
      <c r="H3354" s="242"/>
    </row>
    <row r="3355" spans="8:8" x14ac:dyDescent="0.25">
      <c r="H3355" s="242"/>
    </row>
    <row r="3356" spans="8:8" x14ac:dyDescent="0.25">
      <c r="H3356" s="242"/>
    </row>
    <row r="3357" spans="8:8" x14ac:dyDescent="0.25">
      <c r="H3357" s="242"/>
    </row>
    <row r="3358" spans="8:8" x14ac:dyDescent="0.25">
      <c r="H3358" s="242"/>
    </row>
    <row r="3359" spans="8:8" x14ac:dyDescent="0.25">
      <c r="H3359" s="242"/>
    </row>
    <row r="3360" spans="8:8" x14ac:dyDescent="0.25">
      <c r="H3360" s="242"/>
    </row>
    <row r="3361" spans="8:8" x14ac:dyDescent="0.25">
      <c r="H3361" s="242"/>
    </row>
    <row r="3362" spans="8:8" x14ac:dyDescent="0.25">
      <c r="H3362" s="242"/>
    </row>
    <row r="3363" spans="8:8" x14ac:dyDescent="0.25">
      <c r="H3363" s="242"/>
    </row>
    <row r="3364" spans="8:8" x14ac:dyDescent="0.25">
      <c r="H3364" s="242"/>
    </row>
    <row r="3365" spans="8:8" x14ac:dyDescent="0.25">
      <c r="H3365" s="242"/>
    </row>
    <row r="3366" spans="8:8" x14ac:dyDescent="0.25">
      <c r="H3366" s="242"/>
    </row>
    <row r="3367" spans="8:8" x14ac:dyDescent="0.25">
      <c r="H3367" s="242"/>
    </row>
    <row r="3368" spans="8:8" x14ac:dyDescent="0.25">
      <c r="H3368" s="242"/>
    </row>
    <row r="3369" spans="8:8" x14ac:dyDescent="0.25">
      <c r="H3369" s="242"/>
    </row>
    <row r="3370" spans="8:8" x14ac:dyDescent="0.25">
      <c r="H3370" s="242"/>
    </row>
    <row r="3371" spans="8:8" x14ac:dyDescent="0.25">
      <c r="H3371" s="242"/>
    </row>
    <row r="3372" spans="8:8" x14ac:dyDescent="0.25">
      <c r="H3372" s="242"/>
    </row>
    <row r="3373" spans="8:8" x14ac:dyDescent="0.25">
      <c r="H3373" s="242"/>
    </row>
    <row r="3374" spans="8:8" x14ac:dyDescent="0.25">
      <c r="H3374" s="242"/>
    </row>
    <row r="3375" spans="8:8" x14ac:dyDescent="0.25">
      <c r="H3375" s="242"/>
    </row>
    <row r="3376" spans="8:8" x14ac:dyDescent="0.25">
      <c r="H3376" s="242"/>
    </row>
    <row r="3377" spans="8:8" x14ac:dyDescent="0.25">
      <c r="H3377" s="242"/>
    </row>
    <row r="3378" spans="8:8" x14ac:dyDescent="0.25">
      <c r="H3378" s="242"/>
    </row>
    <row r="3379" spans="8:8" x14ac:dyDescent="0.25">
      <c r="H3379" s="242"/>
    </row>
    <row r="3380" spans="8:8" x14ac:dyDescent="0.25">
      <c r="H3380" s="242"/>
    </row>
    <row r="3381" spans="8:8" x14ac:dyDescent="0.25">
      <c r="H3381" s="242"/>
    </row>
    <row r="3382" spans="8:8" x14ac:dyDescent="0.25">
      <c r="H3382" s="242"/>
    </row>
    <row r="3383" spans="8:8" x14ac:dyDescent="0.25">
      <c r="H3383" s="242"/>
    </row>
    <row r="3384" spans="8:8" x14ac:dyDescent="0.25">
      <c r="H3384" s="242"/>
    </row>
    <row r="3385" spans="8:8" x14ac:dyDescent="0.25">
      <c r="H3385" s="242"/>
    </row>
    <row r="3386" spans="8:8" x14ac:dyDescent="0.25">
      <c r="H3386" s="242"/>
    </row>
    <row r="3387" spans="8:8" x14ac:dyDescent="0.25">
      <c r="H3387" s="242"/>
    </row>
    <row r="3388" spans="8:8" x14ac:dyDescent="0.25">
      <c r="H3388" s="242"/>
    </row>
    <row r="3389" spans="8:8" x14ac:dyDescent="0.25">
      <c r="H3389" s="242"/>
    </row>
    <row r="3390" spans="8:8" x14ac:dyDescent="0.25">
      <c r="H3390" s="242"/>
    </row>
    <row r="3391" spans="8:8" x14ac:dyDescent="0.25">
      <c r="H3391" s="242"/>
    </row>
    <row r="3392" spans="8:8" x14ac:dyDescent="0.25">
      <c r="H3392" s="242"/>
    </row>
    <row r="3393" spans="8:8" x14ac:dyDescent="0.25">
      <c r="H3393" s="242"/>
    </row>
    <row r="3394" spans="8:8" x14ac:dyDescent="0.25">
      <c r="H3394" s="242"/>
    </row>
    <row r="3395" spans="8:8" x14ac:dyDescent="0.25">
      <c r="H3395" s="242"/>
    </row>
    <row r="3396" spans="8:8" x14ac:dyDescent="0.25">
      <c r="H3396" s="242"/>
    </row>
    <row r="3397" spans="8:8" x14ac:dyDescent="0.25">
      <c r="H3397" s="242"/>
    </row>
    <row r="3398" spans="8:8" x14ac:dyDescent="0.25">
      <c r="H3398" s="242"/>
    </row>
    <row r="3399" spans="8:8" x14ac:dyDescent="0.25">
      <c r="H3399" s="242"/>
    </row>
    <row r="3400" spans="8:8" x14ac:dyDescent="0.25">
      <c r="H3400" s="242"/>
    </row>
    <row r="3401" spans="8:8" x14ac:dyDescent="0.25">
      <c r="H3401" s="242"/>
    </row>
    <row r="3402" spans="8:8" x14ac:dyDescent="0.25">
      <c r="H3402" s="242"/>
    </row>
    <row r="3403" spans="8:8" x14ac:dyDescent="0.25">
      <c r="H3403" s="242"/>
    </row>
    <row r="3404" spans="8:8" x14ac:dyDescent="0.25">
      <c r="H3404" s="242"/>
    </row>
    <row r="3405" spans="8:8" x14ac:dyDescent="0.25">
      <c r="H3405" s="242"/>
    </row>
    <row r="3406" spans="8:8" x14ac:dyDescent="0.25">
      <c r="H3406" s="242"/>
    </row>
    <row r="3407" spans="8:8" x14ac:dyDescent="0.25">
      <c r="H3407" s="242"/>
    </row>
    <row r="3408" spans="8:8" x14ac:dyDescent="0.25">
      <c r="H3408" s="242"/>
    </row>
    <row r="3409" spans="8:8" x14ac:dyDescent="0.25">
      <c r="H3409" s="242"/>
    </row>
    <row r="3410" spans="8:8" x14ac:dyDescent="0.25">
      <c r="H3410" s="242"/>
    </row>
    <row r="3411" spans="8:8" x14ac:dyDescent="0.25">
      <c r="H3411" s="242"/>
    </row>
    <row r="3412" spans="8:8" x14ac:dyDescent="0.25">
      <c r="H3412" s="242"/>
    </row>
    <row r="3413" spans="8:8" x14ac:dyDescent="0.25">
      <c r="H3413" s="242"/>
    </row>
    <row r="3414" spans="8:8" x14ac:dyDescent="0.25">
      <c r="H3414" s="242"/>
    </row>
    <row r="3415" spans="8:8" x14ac:dyDescent="0.25">
      <c r="H3415" s="242"/>
    </row>
    <row r="3416" spans="8:8" x14ac:dyDescent="0.25">
      <c r="H3416" s="242"/>
    </row>
    <row r="3417" spans="8:8" x14ac:dyDescent="0.25">
      <c r="H3417" s="242"/>
    </row>
    <row r="3418" spans="8:8" x14ac:dyDescent="0.25">
      <c r="H3418" s="242"/>
    </row>
    <row r="3419" spans="8:8" x14ac:dyDescent="0.25">
      <c r="H3419" s="242"/>
    </row>
    <row r="3420" spans="8:8" x14ac:dyDescent="0.25">
      <c r="H3420" s="242"/>
    </row>
    <row r="3421" spans="8:8" x14ac:dyDescent="0.25">
      <c r="H3421" s="242"/>
    </row>
    <row r="3422" spans="8:8" x14ac:dyDescent="0.25">
      <c r="H3422" s="242"/>
    </row>
    <row r="3423" spans="8:8" x14ac:dyDescent="0.25">
      <c r="H3423" s="242"/>
    </row>
    <row r="3424" spans="8:8" x14ac:dyDescent="0.25">
      <c r="H3424" s="242"/>
    </row>
    <row r="3425" spans="8:8" x14ac:dyDescent="0.25">
      <c r="H3425" s="242"/>
    </row>
    <row r="3426" spans="8:8" x14ac:dyDescent="0.25">
      <c r="H3426" s="242"/>
    </row>
    <row r="3427" spans="8:8" x14ac:dyDescent="0.25">
      <c r="H3427" s="242"/>
    </row>
    <row r="3428" spans="8:8" x14ac:dyDescent="0.25">
      <c r="H3428" s="242"/>
    </row>
    <row r="3429" spans="8:8" x14ac:dyDescent="0.25">
      <c r="H3429" s="242"/>
    </row>
    <row r="3430" spans="8:8" x14ac:dyDescent="0.25">
      <c r="H3430" s="242"/>
    </row>
    <row r="3431" spans="8:8" x14ac:dyDescent="0.25">
      <c r="H3431" s="242"/>
    </row>
    <row r="3432" spans="8:8" x14ac:dyDescent="0.25">
      <c r="H3432" s="242"/>
    </row>
    <row r="3433" spans="8:8" x14ac:dyDescent="0.25">
      <c r="H3433" s="242"/>
    </row>
    <row r="3434" spans="8:8" x14ac:dyDescent="0.25">
      <c r="H3434" s="242"/>
    </row>
    <row r="3435" spans="8:8" x14ac:dyDescent="0.25">
      <c r="H3435" s="242"/>
    </row>
    <row r="3436" spans="8:8" x14ac:dyDescent="0.25">
      <c r="H3436" s="242"/>
    </row>
    <row r="3437" spans="8:8" x14ac:dyDescent="0.25">
      <c r="H3437" s="242"/>
    </row>
    <row r="3438" spans="8:8" x14ac:dyDescent="0.25">
      <c r="H3438" s="242"/>
    </row>
    <row r="3439" spans="8:8" x14ac:dyDescent="0.25">
      <c r="H3439" s="242"/>
    </row>
    <row r="3440" spans="8:8" x14ac:dyDescent="0.25">
      <c r="H3440" s="242"/>
    </row>
    <row r="3441" spans="8:8" x14ac:dyDescent="0.25">
      <c r="H3441" s="242"/>
    </row>
    <row r="3442" spans="8:8" x14ac:dyDescent="0.25">
      <c r="H3442" s="242"/>
    </row>
    <row r="3443" spans="8:8" x14ac:dyDescent="0.25">
      <c r="H3443" s="242"/>
    </row>
    <row r="3444" spans="8:8" x14ac:dyDescent="0.25">
      <c r="H3444" s="242"/>
    </row>
    <row r="3445" spans="8:8" x14ac:dyDescent="0.25">
      <c r="H3445" s="242"/>
    </row>
    <row r="3446" spans="8:8" x14ac:dyDescent="0.25">
      <c r="H3446" s="242"/>
    </row>
    <row r="3447" spans="8:8" x14ac:dyDescent="0.25">
      <c r="H3447" s="242"/>
    </row>
    <row r="3448" spans="8:8" x14ac:dyDescent="0.25">
      <c r="H3448" s="242"/>
    </row>
    <row r="3449" spans="8:8" x14ac:dyDescent="0.25">
      <c r="H3449" s="242"/>
    </row>
    <row r="3450" spans="8:8" x14ac:dyDescent="0.25">
      <c r="H3450" s="242"/>
    </row>
    <row r="3451" spans="8:8" x14ac:dyDescent="0.25">
      <c r="H3451" s="242"/>
    </row>
    <row r="3452" spans="8:8" x14ac:dyDescent="0.25">
      <c r="H3452" s="242"/>
    </row>
    <row r="3453" spans="8:8" x14ac:dyDescent="0.25">
      <c r="H3453" s="242"/>
    </row>
    <row r="3454" spans="8:8" x14ac:dyDescent="0.25">
      <c r="H3454" s="242"/>
    </row>
    <row r="3455" spans="8:8" x14ac:dyDescent="0.25">
      <c r="H3455" s="242"/>
    </row>
    <row r="3456" spans="8:8" x14ac:dyDescent="0.25">
      <c r="H3456" s="242"/>
    </row>
    <row r="3457" spans="8:8" x14ac:dyDescent="0.25">
      <c r="H3457" s="242"/>
    </row>
    <row r="3458" spans="8:8" x14ac:dyDescent="0.25">
      <c r="H3458" s="242"/>
    </row>
    <row r="3459" spans="8:8" x14ac:dyDescent="0.25">
      <c r="H3459" s="242"/>
    </row>
    <row r="3460" spans="8:8" x14ac:dyDescent="0.25">
      <c r="H3460" s="242"/>
    </row>
    <row r="3461" spans="8:8" x14ac:dyDescent="0.25">
      <c r="H3461" s="242"/>
    </row>
    <row r="3462" spans="8:8" x14ac:dyDescent="0.25">
      <c r="H3462" s="242"/>
    </row>
    <row r="3463" spans="8:8" x14ac:dyDescent="0.25">
      <c r="H3463" s="242"/>
    </row>
    <row r="3464" spans="8:8" x14ac:dyDescent="0.25">
      <c r="H3464" s="242"/>
    </row>
    <row r="3465" spans="8:8" x14ac:dyDescent="0.25">
      <c r="H3465" s="242"/>
    </row>
    <row r="3466" spans="8:8" x14ac:dyDescent="0.25">
      <c r="H3466" s="242"/>
    </row>
    <row r="3467" spans="8:8" x14ac:dyDescent="0.25">
      <c r="H3467" s="242"/>
    </row>
    <row r="3468" spans="8:8" x14ac:dyDescent="0.25">
      <c r="H3468" s="242"/>
    </row>
    <row r="3469" spans="8:8" x14ac:dyDescent="0.25">
      <c r="H3469" s="242"/>
    </row>
    <row r="3470" spans="8:8" x14ac:dyDescent="0.25">
      <c r="H3470" s="242"/>
    </row>
    <row r="3471" spans="8:8" x14ac:dyDescent="0.25">
      <c r="H3471" s="242"/>
    </row>
    <row r="3472" spans="8:8" x14ac:dyDescent="0.25">
      <c r="H3472" s="242"/>
    </row>
    <row r="3473" spans="8:8" x14ac:dyDescent="0.25">
      <c r="H3473" s="242"/>
    </row>
    <row r="3474" spans="8:8" x14ac:dyDescent="0.25">
      <c r="H3474" s="242"/>
    </row>
    <row r="3475" spans="8:8" x14ac:dyDescent="0.25">
      <c r="H3475" s="242"/>
    </row>
    <row r="3476" spans="8:8" x14ac:dyDescent="0.25">
      <c r="H3476" s="242"/>
    </row>
    <row r="3477" spans="8:8" x14ac:dyDescent="0.25">
      <c r="H3477" s="242"/>
    </row>
    <row r="3478" spans="8:8" x14ac:dyDescent="0.25">
      <c r="H3478" s="242"/>
    </row>
    <row r="3479" spans="8:8" x14ac:dyDescent="0.25">
      <c r="H3479" s="242"/>
    </row>
    <row r="3480" spans="8:8" x14ac:dyDescent="0.25">
      <c r="H3480" s="242"/>
    </row>
    <row r="3481" spans="8:8" x14ac:dyDescent="0.25">
      <c r="H3481" s="242"/>
    </row>
    <row r="3482" spans="8:8" x14ac:dyDescent="0.25">
      <c r="H3482" s="242"/>
    </row>
    <row r="3483" spans="8:8" x14ac:dyDescent="0.25">
      <c r="H3483" s="242"/>
    </row>
    <row r="3484" spans="8:8" x14ac:dyDescent="0.25">
      <c r="H3484" s="242"/>
    </row>
    <row r="3485" spans="8:8" x14ac:dyDescent="0.25">
      <c r="H3485" s="242"/>
    </row>
    <row r="3486" spans="8:8" x14ac:dyDescent="0.25">
      <c r="H3486" s="242"/>
    </row>
    <row r="3487" spans="8:8" x14ac:dyDescent="0.25">
      <c r="H3487" s="242"/>
    </row>
    <row r="3488" spans="8:8" x14ac:dyDescent="0.25">
      <c r="H3488" s="242"/>
    </row>
    <row r="3489" spans="8:8" x14ac:dyDescent="0.25">
      <c r="H3489" s="242"/>
    </row>
    <row r="3490" spans="8:8" x14ac:dyDescent="0.25">
      <c r="H3490" s="242"/>
    </row>
    <row r="3491" spans="8:8" x14ac:dyDescent="0.25">
      <c r="H3491" s="242"/>
    </row>
    <row r="3492" spans="8:8" x14ac:dyDescent="0.25">
      <c r="H3492" s="242"/>
    </row>
    <row r="3493" spans="8:8" x14ac:dyDescent="0.25">
      <c r="H3493" s="242"/>
    </row>
    <row r="3494" spans="8:8" x14ac:dyDescent="0.25">
      <c r="H3494" s="242"/>
    </row>
    <row r="3495" spans="8:8" x14ac:dyDescent="0.25">
      <c r="H3495" s="242"/>
    </row>
    <row r="3496" spans="8:8" x14ac:dyDescent="0.25">
      <c r="H3496" s="242"/>
    </row>
    <row r="3497" spans="8:8" x14ac:dyDescent="0.25">
      <c r="H3497" s="242"/>
    </row>
    <row r="3498" spans="8:8" x14ac:dyDescent="0.25">
      <c r="H3498" s="242"/>
    </row>
    <row r="3499" spans="8:8" x14ac:dyDescent="0.25">
      <c r="H3499" s="242"/>
    </row>
    <row r="3500" spans="8:8" x14ac:dyDescent="0.25">
      <c r="H3500" s="242"/>
    </row>
    <row r="3501" spans="8:8" x14ac:dyDescent="0.25">
      <c r="H3501" s="242"/>
    </row>
    <row r="3502" spans="8:8" x14ac:dyDescent="0.25">
      <c r="H3502" s="242"/>
    </row>
    <row r="3503" spans="8:8" x14ac:dyDescent="0.25">
      <c r="H3503" s="242"/>
    </row>
    <row r="3504" spans="8:8" x14ac:dyDescent="0.25">
      <c r="H3504" s="242"/>
    </row>
    <row r="3505" spans="8:8" x14ac:dyDescent="0.25">
      <c r="H3505" s="242"/>
    </row>
    <row r="3506" spans="8:8" x14ac:dyDescent="0.25">
      <c r="H3506" s="242"/>
    </row>
    <row r="3507" spans="8:8" x14ac:dyDescent="0.25">
      <c r="H3507" s="242"/>
    </row>
    <row r="3508" spans="8:8" x14ac:dyDescent="0.25">
      <c r="H3508" s="242"/>
    </row>
    <row r="3509" spans="8:8" x14ac:dyDescent="0.25">
      <c r="H3509" s="242"/>
    </row>
    <row r="3510" spans="8:8" x14ac:dyDescent="0.25">
      <c r="H3510" s="242"/>
    </row>
    <row r="3511" spans="8:8" x14ac:dyDescent="0.25">
      <c r="H3511" s="242"/>
    </row>
    <row r="3512" spans="8:8" x14ac:dyDescent="0.25">
      <c r="H3512" s="242"/>
    </row>
    <row r="3513" spans="8:8" x14ac:dyDescent="0.25">
      <c r="H3513" s="242"/>
    </row>
    <row r="3514" spans="8:8" x14ac:dyDescent="0.25">
      <c r="H3514" s="242"/>
    </row>
    <row r="3515" spans="8:8" x14ac:dyDescent="0.25">
      <c r="H3515" s="242"/>
    </row>
    <row r="3516" spans="8:8" x14ac:dyDescent="0.25">
      <c r="H3516" s="242"/>
    </row>
    <row r="3517" spans="8:8" x14ac:dyDescent="0.25">
      <c r="H3517" s="242"/>
    </row>
    <row r="3518" spans="8:8" x14ac:dyDescent="0.25">
      <c r="H3518" s="242"/>
    </row>
    <row r="3519" spans="8:8" x14ac:dyDescent="0.25">
      <c r="H3519" s="242"/>
    </row>
    <row r="3520" spans="8:8" x14ac:dyDescent="0.25">
      <c r="H3520" s="242"/>
    </row>
    <row r="3521" spans="8:8" x14ac:dyDescent="0.25">
      <c r="H3521" s="242"/>
    </row>
    <row r="3522" spans="8:8" x14ac:dyDescent="0.25">
      <c r="H3522" s="242"/>
    </row>
    <row r="3523" spans="8:8" x14ac:dyDescent="0.25">
      <c r="H3523" s="242"/>
    </row>
    <row r="3524" spans="8:8" x14ac:dyDescent="0.25">
      <c r="H3524" s="242"/>
    </row>
    <row r="3525" spans="8:8" x14ac:dyDescent="0.25">
      <c r="H3525" s="242"/>
    </row>
    <row r="3526" spans="8:8" x14ac:dyDescent="0.25">
      <c r="H3526" s="242"/>
    </row>
    <row r="3527" spans="8:8" x14ac:dyDescent="0.25">
      <c r="H3527" s="242"/>
    </row>
    <row r="3528" spans="8:8" x14ac:dyDescent="0.25">
      <c r="H3528" s="242"/>
    </row>
    <row r="3529" spans="8:8" x14ac:dyDescent="0.25">
      <c r="H3529" s="242"/>
    </row>
    <row r="3530" spans="8:8" x14ac:dyDescent="0.25">
      <c r="H3530" s="242"/>
    </row>
    <row r="3531" spans="8:8" x14ac:dyDescent="0.25">
      <c r="H3531" s="242"/>
    </row>
    <row r="3532" spans="8:8" x14ac:dyDescent="0.25">
      <c r="H3532" s="242"/>
    </row>
    <row r="3533" spans="8:8" x14ac:dyDescent="0.25">
      <c r="H3533" s="242"/>
    </row>
    <row r="3534" spans="8:8" x14ac:dyDescent="0.25">
      <c r="H3534" s="242"/>
    </row>
    <row r="3535" spans="8:8" x14ac:dyDescent="0.25">
      <c r="H3535" s="242"/>
    </row>
    <row r="3536" spans="8:8" x14ac:dyDescent="0.25">
      <c r="H3536" s="242"/>
    </row>
    <row r="3537" spans="8:8" x14ac:dyDescent="0.25">
      <c r="H3537" s="242"/>
    </row>
    <row r="3538" spans="8:8" x14ac:dyDescent="0.25">
      <c r="H3538" s="242"/>
    </row>
    <row r="3539" spans="8:8" x14ac:dyDescent="0.25">
      <c r="H3539" s="242"/>
    </row>
    <row r="3540" spans="8:8" x14ac:dyDescent="0.25">
      <c r="H3540" s="242"/>
    </row>
    <row r="3541" spans="8:8" x14ac:dyDescent="0.25">
      <c r="H3541" s="242"/>
    </row>
    <row r="3542" spans="8:8" x14ac:dyDescent="0.25">
      <c r="H3542" s="242"/>
    </row>
    <row r="3543" spans="8:8" x14ac:dyDescent="0.25">
      <c r="H3543" s="242"/>
    </row>
    <row r="3544" spans="8:8" x14ac:dyDescent="0.25">
      <c r="H3544" s="242"/>
    </row>
    <row r="3545" spans="8:8" x14ac:dyDescent="0.25">
      <c r="H3545" s="242"/>
    </row>
    <row r="3546" spans="8:8" x14ac:dyDescent="0.25">
      <c r="H3546" s="242"/>
    </row>
    <row r="3547" spans="8:8" x14ac:dyDescent="0.25">
      <c r="H3547" s="242"/>
    </row>
    <row r="3548" spans="8:8" x14ac:dyDescent="0.25">
      <c r="H3548" s="242"/>
    </row>
    <row r="3549" spans="8:8" x14ac:dyDescent="0.25">
      <c r="H3549" s="242"/>
    </row>
    <row r="3550" spans="8:8" x14ac:dyDescent="0.25">
      <c r="H3550" s="242"/>
    </row>
    <row r="3551" spans="8:8" x14ac:dyDescent="0.25">
      <c r="H3551" s="242"/>
    </row>
    <row r="3552" spans="8:8" x14ac:dyDescent="0.25">
      <c r="H3552" s="242"/>
    </row>
    <row r="3553" spans="8:8" x14ac:dyDescent="0.25">
      <c r="H3553" s="242"/>
    </row>
    <row r="3554" spans="8:8" x14ac:dyDescent="0.25">
      <c r="H3554" s="242"/>
    </row>
    <row r="3555" spans="8:8" x14ac:dyDescent="0.25">
      <c r="H3555" s="242"/>
    </row>
    <row r="3556" spans="8:8" x14ac:dyDescent="0.25">
      <c r="H3556" s="242"/>
    </row>
    <row r="3557" spans="8:8" x14ac:dyDescent="0.25">
      <c r="H3557" s="242"/>
    </row>
    <row r="3558" spans="8:8" x14ac:dyDescent="0.25">
      <c r="H3558" s="242"/>
    </row>
    <row r="3559" spans="8:8" x14ac:dyDescent="0.25">
      <c r="H3559" s="242"/>
    </row>
    <row r="3560" spans="8:8" x14ac:dyDescent="0.25">
      <c r="H3560" s="242"/>
    </row>
    <row r="3561" spans="8:8" x14ac:dyDescent="0.25">
      <c r="H3561" s="242"/>
    </row>
    <row r="3562" spans="8:8" x14ac:dyDescent="0.25">
      <c r="H3562" s="242"/>
    </row>
    <row r="3563" spans="8:8" x14ac:dyDescent="0.25">
      <c r="H3563" s="242"/>
    </row>
    <row r="3564" spans="8:8" x14ac:dyDescent="0.25">
      <c r="H3564" s="242"/>
    </row>
    <row r="3565" spans="8:8" x14ac:dyDescent="0.25">
      <c r="H3565" s="242"/>
    </row>
    <row r="3566" spans="8:8" x14ac:dyDescent="0.25">
      <c r="H3566" s="242"/>
    </row>
    <row r="3567" spans="8:8" x14ac:dyDescent="0.25">
      <c r="H3567" s="242"/>
    </row>
    <row r="3568" spans="8:8" x14ac:dyDescent="0.25">
      <c r="H3568" s="242"/>
    </row>
    <row r="3569" spans="8:8" x14ac:dyDescent="0.25">
      <c r="H3569" s="242"/>
    </row>
    <row r="3570" spans="8:8" x14ac:dyDescent="0.25">
      <c r="H3570" s="242"/>
    </row>
    <row r="3571" spans="8:8" x14ac:dyDescent="0.25">
      <c r="H3571" s="242"/>
    </row>
    <row r="3572" spans="8:8" x14ac:dyDescent="0.25">
      <c r="H3572" s="242"/>
    </row>
    <row r="3573" spans="8:8" x14ac:dyDescent="0.25">
      <c r="H3573" s="242"/>
    </row>
    <row r="3574" spans="8:8" x14ac:dyDescent="0.25">
      <c r="H3574" s="242"/>
    </row>
    <row r="3575" spans="8:8" x14ac:dyDescent="0.25">
      <c r="H3575" s="242"/>
    </row>
    <row r="3576" spans="8:8" x14ac:dyDescent="0.25">
      <c r="H3576" s="242"/>
    </row>
    <row r="3577" spans="8:8" x14ac:dyDescent="0.25">
      <c r="H3577" s="242"/>
    </row>
    <row r="3578" spans="8:8" x14ac:dyDescent="0.25">
      <c r="H3578" s="242"/>
    </row>
    <row r="3579" spans="8:8" x14ac:dyDescent="0.25">
      <c r="H3579" s="242"/>
    </row>
    <row r="3580" spans="8:8" x14ac:dyDescent="0.25">
      <c r="H3580" s="242"/>
    </row>
    <row r="3581" spans="8:8" x14ac:dyDescent="0.25">
      <c r="H3581" s="242"/>
    </row>
    <row r="3582" spans="8:8" x14ac:dyDescent="0.25">
      <c r="H3582" s="242"/>
    </row>
    <row r="3583" spans="8:8" x14ac:dyDescent="0.25">
      <c r="H3583" s="242"/>
    </row>
    <row r="3584" spans="8:8" x14ac:dyDescent="0.25">
      <c r="H3584" s="242"/>
    </row>
    <row r="3585" spans="8:8" x14ac:dyDescent="0.25">
      <c r="H3585" s="242"/>
    </row>
    <row r="3586" spans="8:8" x14ac:dyDescent="0.25">
      <c r="H3586" s="242"/>
    </row>
    <row r="3587" spans="8:8" x14ac:dyDescent="0.25">
      <c r="H3587" s="242"/>
    </row>
    <row r="3588" spans="8:8" x14ac:dyDescent="0.25">
      <c r="H3588" s="242"/>
    </row>
    <row r="3589" spans="8:8" x14ac:dyDescent="0.25">
      <c r="H3589" s="242"/>
    </row>
    <row r="3590" spans="8:8" x14ac:dyDescent="0.25">
      <c r="H3590" s="242"/>
    </row>
    <row r="3591" spans="8:8" x14ac:dyDescent="0.25">
      <c r="H3591" s="242"/>
    </row>
    <row r="3592" spans="8:8" x14ac:dyDescent="0.25">
      <c r="H3592" s="242"/>
    </row>
    <row r="3593" spans="8:8" x14ac:dyDescent="0.25">
      <c r="H3593" s="242"/>
    </row>
    <row r="3594" spans="8:8" x14ac:dyDescent="0.25">
      <c r="H3594" s="242"/>
    </row>
    <row r="3595" spans="8:8" x14ac:dyDescent="0.25">
      <c r="H3595" s="242"/>
    </row>
    <row r="3596" spans="8:8" x14ac:dyDescent="0.25">
      <c r="H3596" s="242"/>
    </row>
    <row r="3597" spans="8:8" x14ac:dyDescent="0.25">
      <c r="H3597" s="242"/>
    </row>
    <row r="3598" spans="8:8" x14ac:dyDescent="0.25">
      <c r="H3598" s="242"/>
    </row>
    <row r="3599" spans="8:8" x14ac:dyDescent="0.25">
      <c r="H3599" s="242"/>
    </row>
    <row r="3600" spans="8:8" x14ac:dyDescent="0.25">
      <c r="H3600" s="242"/>
    </row>
    <row r="3601" spans="8:8" x14ac:dyDescent="0.25">
      <c r="H3601" s="242"/>
    </row>
    <row r="3602" spans="8:8" x14ac:dyDescent="0.25">
      <c r="H3602" s="242"/>
    </row>
    <row r="3603" spans="8:8" x14ac:dyDescent="0.25">
      <c r="H3603" s="242"/>
    </row>
    <row r="3604" spans="8:8" x14ac:dyDescent="0.25">
      <c r="H3604" s="242"/>
    </row>
    <row r="3605" spans="8:8" x14ac:dyDescent="0.25">
      <c r="H3605" s="242"/>
    </row>
    <row r="3606" spans="8:8" x14ac:dyDescent="0.25">
      <c r="H3606" s="242"/>
    </row>
    <row r="3607" spans="8:8" x14ac:dyDescent="0.25">
      <c r="H3607" s="242"/>
    </row>
    <row r="3608" spans="8:8" x14ac:dyDescent="0.25">
      <c r="H3608" s="242"/>
    </row>
    <row r="3609" spans="8:8" x14ac:dyDescent="0.25">
      <c r="H3609" s="242"/>
    </row>
    <row r="3610" spans="8:8" x14ac:dyDescent="0.25">
      <c r="H3610" s="242"/>
    </row>
    <row r="3611" spans="8:8" x14ac:dyDescent="0.25">
      <c r="H3611" s="242"/>
    </row>
    <row r="3612" spans="8:8" x14ac:dyDescent="0.25">
      <c r="H3612" s="242"/>
    </row>
    <row r="3613" spans="8:8" x14ac:dyDescent="0.25">
      <c r="H3613" s="242"/>
    </row>
    <row r="3614" spans="8:8" x14ac:dyDescent="0.25">
      <c r="H3614" s="242"/>
    </row>
    <row r="3615" spans="8:8" x14ac:dyDescent="0.25">
      <c r="H3615" s="242"/>
    </row>
    <row r="3616" spans="8:8" x14ac:dyDescent="0.25">
      <c r="H3616" s="242"/>
    </row>
    <row r="3617" spans="8:8" x14ac:dyDescent="0.25">
      <c r="H3617" s="242"/>
    </row>
    <row r="3618" spans="8:8" x14ac:dyDescent="0.25">
      <c r="H3618" s="242"/>
    </row>
    <row r="3619" spans="8:8" x14ac:dyDescent="0.25">
      <c r="H3619" s="242"/>
    </row>
    <row r="3620" spans="8:8" x14ac:dyDescent="0.25">
      <c r="H3620" s="242"/>
    </row>
    <row r="3621" spans="8:8" x14ac:dyDescent="0.25">
      <c r="H3621" s="242"/>
    </row>
    <row r="3622" spans="8:8" x14ac:dyDescent="0.25">
      <c r="H3622" s="242"/>
    </row>
    <row r="3623" spans="8:8" x14ac:dyDescent="0.25">
      <c r="H3623" s="242"/>
    </row>
    <row r="3624" spans="8:8" x14ac:dyDescent="0.25">
      <c r="H3624" s="242"/>
    </row>
    <row r="3625" spans="8:8" x14ac:dyDescent="0.25">
      <c r="H3625" s="242"/>
    </row>
    <row r="3626" spans="8:8" x14ac:dyDescent="0.25">
      <c r="H3626" s="242"/>
    </row>
    <row r="3627" spans="8:8" x14ac:dyDescent="0.25">
      <c r="H3627" s="242"/>
    </row>
    <row r="3628" spans="8:8" x14ac:dyDescent="0.25">
      <c r="H3628" s="242"/>
    </row>
    <row r="3629" spans="8:8" x14ac:dyDescent="0.25">
      <c r="H3629" s="242"/>
    </row>
    <row r="3630" spans="8:8" x14ac:dyDescent="0.25">
      <c r="H3630" s="242"/>
    </row>
    <row r="3631" spans="8:8" x14ac:dyDescent="0.25">
      <c r="H3631" s="242"/>
    </row>
    <row r="3632" spans="8:8" x14ac:dyDescent="0.25">
      <c r="H3632" s="242"/>
    </row>
    <row r="3633" spans="8:8" x14ac:dyDescent="0.25">
      <c r="H3633" s="242"/>
    </row>
    <row r="3634" spans="8:8" x14ac:dyDescent="0.25">
      <c r="H3634" s="242"/>
    </row>
    <row r="3635" spans="8:8" x14ac:dyDescent="0.25">
      <c r="H3635" s="242"/>
    </row>
    <row r="3636" spans="8:8" x14ac:dyDescent="0.25">
      <c r="H3636" s="242"/>
    </row>
    <row r="3637" spans="8:8" x14ac:dyDescent="0.25">
      <c r="H3637" s="242"/>
    </row>
    <row r="3638" spans="8:8" x14ac:dyDescent="0.25">
      <c r="H3638" s="242"/>
    </row>
    <row r="3639" spans="8:8" x14ac:dyDescent="0.25">
      <c r="H3639" s="242"/>
    </row>
    <row r="3640" spans="8:8" x14ac:dyDescent="0.25">
      <c r="H3640" s="242"/>
    </row>
    <row r="3641" spans="8:8" x14ac:dyDescent="0.25">
      <c r="H3641" s="242"/>
    </row>
    <row r="3642" spans="8:8" x14ac:dyDescent="0.25">
      <c r="H3642" s="242"/>
    </row>
    <row r="3643" spans="8:8" x14ac:dyDescent="0.25">
      <c r="H3643" s="242"/>
    </row>
    <row r="3644" spans="8:8" x14ac:dyDescent="0.25">
      <c r="H3644" s="242"/>
    </row>
    <row r="3645" spans="8:8" x14ac:dyDescent="0.25">
      <c r="H3645" s="242"/>
    </row>
    <row r="3646" spans="8:8" x14ac:dyDescent="0.25">
      <c r="H3646" s="242"/>
    </row>
    <row r="3647" spans="8:8" x14ac:dyDescent="0.25">
      <c r="H3647" s="242"/>
    </row>
    <row r="3648" spans="8:8" x14ac:dyDescent="0.25">
      <c r="H3648" s="242"/>
    </row>
    <row r="3649" spans="8:8" x14ac:dyDescent="0.25">
      <c r="H3649" s="242"/>
    </row>
    <row r="3650" spans="8:8" x14ac:dyDescent="0.25">
      <c r="H3650" s="242"/>
    </row>
    <row r="3651" spans="8:8" x14ac:dyDescent="0.25">
      <c r="H3651" s="242"/>
    </row>
    <row r="3652" spans="8:8" x14ac:dyDescent="0.25">
      <c r="H3652" s="242"/>
    </row>
    <row r="3653" spans="8:8" x14ac:dyDescent="0.25">
      <c r="H3653" s="242"/>
    </row>
    <row r="3654" spans="8:8" x14ac:dyDescent="0.25">
      <c r="H3654" s="242"/>
    </row>
    <row r="3655" spans="8:8" x14ac:dyDescent="0.25">
      <c r="H3655" s="242"/>
    </row>
    <row r="3656" spans="8:8" x14ac:dyDescent="0.25">
      <c r="H3656" s="242"/>
    </row>
    <row r="3657" spans="8:8" x14ac:dyDescent="0.25">
      <c r="H3657" s="242"/>
    </row>
    <row r="3658" spans="8:8" x14ac:dyDescent="0.25">
      <c r="H3658" s="242"/>
    </row>
    <row r="3659" spans="8:8" x14ac:dyDescent="0.25">
      <c r="H3659" s="242"/>
    </row>
    <row r="3660" spans="8:8" x14ac:dyDescent="0.25">
      <c r="H3660" s="242"/>
    </row>
    <row r="3661" spans="8:8" x14ac:dyDescent="0.25">
      <c r="H3661" s="242"/>
    </row>
    <row r="3662" spans="8:8" x14ac:dyDescent="0.25">
      <c r="H3662" s="242"/>
    </row>
    <row r="3663" spans="8:8" x14ac:dyDescent="0.25">
      <c r="H3663" s="242"/>
    </row>
    <row r="3664" spans="8:8" x14ac:dyDescent="0.25">
      <c r="H3664" s="242"/>
    </row>
    <row r="3665" spans="8:8" x14ac:dyDescent="0.25">
      <c r="H3665" s="242"/>
    </row>
    <row r="3666" spans="8:8" x14ac:dyDescent="0.25">
      <c r="H3666" s="242"/>
    </row>
    <row r="3667" spans="8:8" x14ac:dyDescent="0.25">
      <c r="H3667" s="242"/>
    </row>
    <row r="3668" spans="8:8" x14ac:dyDescent="0.25">
      <c r="H3668" s="242"/>
    </row>
    <row r="3669" spans="8:8" x14ac:dyDescent="0.25">
      <c r="H3669" s="242"/>
    </row>
    <row r="3670" spans="8:8" x14ac:dyDescent="0.25">
      <c r="H3670" s="242"/>
    </row>
    <row r="3671" spans="8:8" x14ac:dyDescent="0.25">
      <c r="H3671" s="242"/>
    </row>
    <row r="3672" spans="8:8" x14ac:dyDescent="0.25">
      <c r="H3672" s="242"/>
    </row>
    <row r="3673" spans="8:8" x14ac:dyDescent="0.25">
      <c r="H3673" s="242"/>
    </row>
    <row r="3674" spans="8:8" x14ac:dyDescent="0.25">
      <c r="H3674" s="242"/>
    </row>
    <row r="3675" spans="8:8" x14ac:dyDescent="0.25">
      <c r="H3675" s="242"/>
    </row>
    <row r="3676" spans="8:8" x14ac:dyDescent="0.25">
      <c r="H3676" s="242"/>
    </row>
    <row r="3677" spans="8:8" x14ac:dyDescent="0.25">
      <c r="H3677" s="242"/>
    </row>
    <row r="3678" spans="8:8" x14ac:dyDescent="0.25">
      <c r="H3678" s="242"/>
    </row>
    <row r="3679" spans="8:8" x14ac:dyDescent="0.25">
      <c r="H3679" s="242"/>
    </row>
    <row r="3680" spans="8:8" x14ac:dyDescent="0.25">
      <c r="H3680" s="242"/>
    </row>
    <row r="3681" spans="8:8" x14ac:dyDescent="0.25">
      <c r="H3681" s="242"/>
    </row>
    <row r="3682" spans="8:8" x14ac:dyDescent="0.25">
      <c r="H3682" s="242"/>
    </row>
    <row r="3683" spans="8:8" x14ac:dyDescent="0.25">
      <c r="H3683" s="242"/>
    </row>
    <row r="3684" spans="8:8" x14ac:dyDescent="0.25">
      <c r="H3684" s="242"/>
    </row>
    <row r="3685" spans="8:8" x14ac:dyDescent="0.25">
      <c r="H3685" s="242"/>
    </row>
    <row r="3686" spans="8:8" x14ac:dyDescent="0.25">
      <c r="H3686" s="242"/>
    </row>
    <row r="3687" spans="8:8" x14ac:dyDescent="0.25">
      <c r="H3687" s="242"/>
    </row>
    <row r="3688" spans="8:8" x14ac:dyDescent="0.25">
      <c r="H3688" s="242"/>
    </row>
    <row r="3689" spans="8:8" x14ac:dyDescent="0.25">
      <c r="H3689" s="242"/>
    </row>
    <row r="3690" spans="8:8" x14ac:dyDescent="0.25">
      <c r="H3690" s="242"/>
    </row>
    <row r="3691" spans="8:8" x14ac:dyDescent="0.25">
      <c r="H3691" s="242"/>
    </row>
    <row r="3692" spans="8:8" x14ac:dyDescent="0.25">
      <c r="H3692" s="242"/>
    </row>
    <row r="3693" spans="8:8" x14ac:dyDescent="0.25">
      <c r="H3693" s="242"/>
    </row>
    <row r="3694" spans="8:8" x14ac:dyDescent="0.25">
      <c r="H3694" s="242"/>
    </row>
    <row r="3695" spans="8:8" x14ac:dyDescent="0.25">
      <c r="H3695" s="242"/>
    </row>
    <row r="3696" spans="8:8" x14ac:dyDescent="0.25">
      <c r="H3696" s="242"/>
    </row>
    <row r="3697" spans="8:8" x14ac:dyDescent="0.25">
      <c r="H3697" s="242"/>
    </row>
    <row r="3698" spans="8:8" x14ac:dyDescent="0.25">
      <c r="H3698" s="242"/>
    </row>
    <row r="3699" spans="8:8" x14ac:dyDescent="0.25">
      <c r="H3699" s="242"/>
    </row>
    <row r="3700" spans="8:8" x14ac:dyDescent="0.25">
      <c r="H3700" s="242"/>
    </row>
    <row r="3701" spans="8:8" x14ac:dyDescent="0.25">
      <c r="H3701" s="242"/>
    </row>
    <row r="3702" spans="8:8" x14ac:dyDescent="0.25">
      <c r="H3702" s="242"/>
    </row>
    <row r="3703" spans="8:8" x14ac:dyDescent="0.25">
      <c r="H3703" s="242"/>
    </row>
    <row r="3704" spans="8:8" x14ac:dyDescent="0.25">
      <c r="H3704" s="242"/>
    </row>
    <row r="3705" spans="8:8" x14ac:dyDescent="0.25">
      <c r="H3705" s="242"/>
    </row>
    <row r="3706" spans="8:8" x14ac:dyDescent="0.25">
      <c r="H3706" s="242"/>
    </row>
    <row r="3707" spans="8:8" x14ac:dyDescent="0.25">
      <c r="H3707" s="242"/>
    </row>
    <row r="3708" spans="8:8" x14ac:dyDescent="0.25">
      <c r="H3708" s="242"/>
    </row>
    <row r="3709" spans="8:8" x14ac:dyDescent="0.25">
      <c r="H3709" s="242"/>
    </row>
    <row r="3710" spans="8:8" x14ac:dyDescent="0.25">
      <c r="H3710" s="242"/>
    </row>
    <row r="3711" spans="8:8" x14ac:dyDescent="0.25">
      <c r="H3711" s="242"/>
    </row>
    <row r="3712" spans="8:8" x14ac:dyDescent="0.25">
      <c r="H3712" s="242"/>
    </row>
    <row r="3713" spans="8:8" x14ac:dyDescent="0.25">
      <c r="H3713" s="242"/>
    </row>
    <row r="3714" spans="8:8" x14ac:dyDescent="0.25">
      <c r="H3714" s="242"/>
    </row>
    <row r="3715" spans="8:8" x14ac:dyDescent="0.25">
      <c r="H3715" s="242"/>
    </row>
    <row r="3716" spans="8:8" x14ac:dyDescent="0.25">
      <c r="H3716" s="242"/>
    </row>
    <row r="3717" spans="8:8" x14ac:dyDescent="0.25">
      <c r="H3717" s="242"/>
    </row>
    <row r="3718" spans="8:8" x14ac:dyDescent="0.25">
      <c r="H3718" s="242"/>
    </row>
    <row r="3719" spans="8:8" x14ac:dyDescent="0.25">
      <c r="H3719" s="242"/>
    </row>
    <row r="3720" spans="8:8" x14ac:dyDescent="0.25">
      <c r="H3720" s="242"/>
    </row>
    <row r="3721" spans="8:8" x14ac:dyDescent="0.25">
      <c r="H3721" s="242"/>
    </row>
    <row r="3722" spans="8:8" x14ac:dyDescent="0.25">
      <c r="H3722" s="242"/>
    </row>
    <row r="3723" spans="8:8" x14ac:dyDescent="0.25">
      <c r="H3723" s="242"/>
    </row>
    <row r="3724" spans="8:8" x14ac:dyDescent="0.25">
      <c r="H3724" s="242"/>
    </row>
    <row r="3725" spans="8:8" x14ac:dyDescent="0.25">
      <c r="H3725" s="242"/>
    </row>
    <row r="3726" spans="8:8" x14ac:dyDescent="0.25">
      <c r="H3726" s="242"/>
    </row>
    <row r="3727" spans="8:8" x14ac:dyDescent="0.25">
      <c r="H3727" s="242"/>
    </row>
    <row r="3728" spans="8:8" x14ac:dyDescent="0.25">
      <c r="H3728" s="242"/>
    </row>
    <row r="3729" spans="8:8" x14ac:dyDescent="0.25">
      <c r="H3729" s="242"/>
    </row>
    <row r="3730" spans="8:8" x14ac:dyDescent="0.25">
      <c r="H3730" s="242"/>
    </row>
    <row r="3731" spans="8:8" x14ac:dyDescent="0.25">
      <c r="H3731" s="242"/>
    </row>
    <row r="3732" spans="8:8" x14ac:dyDescent="0.25">
      <c r="H3732" s="242"/>
    </row>
    <row r="3733" spans="8:8" x14ac:dyDescent="0.25">
      <c r="H3733" s="242"/>
    </row>
    <row r="3734" spans="8:8" x14ac:dyDescent="0.25">
      <c r="H3734" s="242"/>
    </row>
    <row r="3735" spans="8:8" x14ac:dyDescent="0.25">
      <c r="H3735" s="242"/>
    </row>
    <row r="3736" spans="8:8" x14ac:dyDescent="0.25">
      <c r="H3736" s="242"/>
    </row>
    <row r="3737" spans="8:8" x14ac:dyDescent="0.25">
      <c r="H3737" s="242"/>
    </row>
    <row r="3738" spans="8:8" x14ac:dyDescent="0.25">
      <c r="H3738" s="242"/>
    </row>
    <row r="3739" spans="8:8" x14ac:dyDescent="0.25">
      <c r="H3739" s="242"/>
    </row>
    <row r="3740" spans="8:8" x14ac:dyDescent="0.25">
      <c r="H3740" s="242"/>
    </row>
    <row r="3741" spans="8:8" x14ac:dyDescent="0.25">
      <c r="H3741" s="242"/>
    </row>
    <row r="3742" spans="8:8" x14ac:dyDescent="0.25">
      <c r="H3742" s="242"/>
    </row>
    <row r="3743" spans="8:8" x14ac:dyDescent="0.25">
      <c r="H3743" s="242"/>
    </row>
    <row r="3744" spans="8:8" x14ac:dyDescent="0.25">
      <c r="H3744" s="242"/>
    </row>
    <row r="3745" spans="8:8" x14ac:dyDescent="0.25">
      <c r="H3745" s="242"/>
    </row>
    <row r="3746" spans="8:8" x14ac:dyDescent="0.25">
      <c r="H3746" s="242"/>
    </row>
    <row r="3747" spans="8:8" x14ac:dyDescent="0.25">
      <c r="H3747" s="242"/>
    </row>
    <row r="3748" spans="8:8" x14ac:dyDescent="0.25">
      <c r="H3748" s="242"/>
    </row>
    <row r="3749" spans="8:8" x14ac:dyDescent="0.25">
      <c r="H3749" s="242"/>
    </row>
    <row r="3750" spans="8:8" x14ac:dyDescent="0.25">
      <c r="H3750" s="242"/>
    </row>
    <row r="3751" spans="8:8" x14ac:dyDescent="0.25">
      <c r="H3751" s="242"/>
    </row>
    <row r="3752" spans="8:8" x14ac:dyDescent="0.25">
      <c r="H3752" s="242"/>
    </row>
    <row r="3753" spans="8:8" x14ac:dyDescent="0.25">
      <c r="H3753" s="242"/>
    </row>
    <row r="3754" spans="8:8" x14ac:dyDescent="0.25">
      <c r="H3754" s="242"/>
    </row>
    <row r="3755" spans="8:8" x14ac:dyDescent="0.25">
      <c r="H3755" s="242"/>
    </row>
    <row r="3756" spans="8:8" x14ac:dyDescent="0.25">
      <c r="H3756" s="242"/>
    </row>
    <row r="3757" spans="8:8" x14ac:dyDescent="0.25">
      <c r="H3757" s="242"/>
    </row>
    <row r="3758" spans="8:8" x14ac:dyDescent="0.25">
      <c r="H3758" s="242"/>
    </row>
    <row r="3759" spans="8:8" x14ac:dyDescent="0.25">
      <c r="H3759" s="242"/>
    </row>
    <row r="3760" spans="8:8" x14ac:dyDescent="0.25">
      <c r="H3760" s="242"/>
    </row>
    <row r="3761" spans="8:8" x14ac:dyDescent="0.25">
      <c r="H3761" s="242"/>
    </row>
    <row r="3762" spans="8:8" x14ac:dyDescent="0.25">
      <c r="H3762" s="242"/>
    </row>
    <row r="3763" spans="8:8" x14ac:dyDescent="0.25">
      <c r="H3763" s="242"/>
    </row>
    <row r="3764" spans="8:8" x14ac:dyDescent="0.25">
      <c r="H3764" s="242"/>
    </row>
    <row r="3765" spans="8:8" x14ac:dyDescent="0.25">
      <c r="H3765" s="242"/>
    </row>
    <row r="3766" spans="8:8" x14ac:dyDescent="0.25">
      <c r="H3766" s="242"/>
    </row>
    <row r="3767" spans="8:8" x14ac:dyDescent="0.25">
      <c r="H3767" s="242"/>
    </row>
    <row r="3768" spans="8:8" x14ac:dyDescent="0.25">
      <c r="H3768" s="242"/>
    </row>
    <row r="3769" spans="8:8" x14ac:dyDescent="0.25">
      <c r="H3769" s="242"/>
    </row>
    <row r="3770" spans="8:8" x14ac:dyDescent="0.25">
      <c r="H3770" s="242"/>
    </row>
    <row r="3771" spans="8:8" x14ac:dyDescent="0.25">
      <c r="H3771" s="242"/>
    </row>
    <row r="3772" spans="8:8" x14ac:dyDescent="0.25">
      <c r="H3772" s="242"/>
    </row>
    <row r="3773" spans="8:8" x14ac:dyDescent="0.25">
      <c r="H3773" s="242"/>
    </row>
    <row r="3774" spans="8:8" x14ac:dyDescent="0.25">
      <c r="H3774" s="242"/>
    </row>
    <row r="3775" spans="8:8" x14ac:dyDescent="0.25">
      <c r="H3775" s="242"/>
    </row>
    <row r="3776" spans="8:8" x14ac:dyDescent="0.25">
      <c r="H3776" s="242"/>
    </row>
    <row r="3777" spans="8:8" x14ac:dyDescent="0.25">
      <c r="H3777" s="242"/>
    </row>
    <row r="3778" spans="8:8" x14ac:dyDescent="0.25">
      <c r="H3778" s="242"/>
    </row>
    <row r="3779" spans="8:8" x14ac:dyDescent="0.25">
      <c r="H3779" s="242"/>
    </row>
    <row r="3780" spans="8:8" x14ac:dyDescent="0.25">
      <c r="H3780" s="242"/>
    </row>
    <row r="3781" spans="8:8" x14ac:dyDescent="0.25">
      <c r="H3781" s="242"/>
    </row>
    <row r="3782" spans="8:8" x14ac:dyDescent="0.25">
      <c r="H3782" s="242"/>
    </row>
    <row r="3783" spans="8:8" x14ac:dyDescent="0.25">
      <c r="H3783" s="242"/>
    </row>
    <row r="3784" spans="8:8" x14ac:dyDescent="0.25">
      <c r="H3784" s="242"/>
    </row>
    <row r="3785" spans="8:8" x14ac:dyDescent="0.25">
      <c r="H3785" s="242"/>
    </row>
    <row r="3786" spans="8:8" x14ac:dyDescent="0.25">
      <c r="H3786" s="242"/>
    </row>
    <row r="3787" spans="8:8" x14ac:dyDescent="0.25">
      <c r="H3787" s="242"/>
    </row>
    <row r="3788" spans="8:8" x14ac:dyDescent="0.25">
      <c r="H3788" s="242"/>
    </row>
    <row r="3789" spans="8:8" x14ac:dyDescent="0.25">
      <c r="H3789" s="242"/>
    </row>
    <row r="3790" spans="8:8" x14ac:dyDescent="0.25">
      <c r="H3790" s="242"/>
    </row>
    <row r="3791" spans="8:8" x14ac:dyDescent="0.25">
      <c r="H3791" s="242"/>
    </row>
    <row r="3792" spans="8:8" x14ac:dyDescent="0.25">
      <c r="H3792" s="242"/>
    </row>
    <row r="3793" spans="8:8" x14ac:dyDescent="0.25">
      <c r="H3793" s="242"/>
    </row>
    <row r="3794" spans="8:8" x14ac:dyDescent="0.25">
      <c r="H3794" s="242"/>
    </row>
    <row r="3795" spans="8:8" x14ac:dyDescent="0.25">
      <c r="H3795" s="242"/>
    </row>
    <row r="3796" spans="8:8" x14ac:dyDescent="0.25">
      <c r="H3796" s="242"/>
    </row>
    <row r="3797" spans="8:8" x14ac:dyDescent="0.25">
      <c r="H3797" s="242"/>
    </row>
    <row r="3798" spans="8:8" x14ac:dyDescent="0.25">
      <c r="H3798" s="242"/>
    </row>
    <row r="3799" spans="8:8" x14ac:dyDescent="0.25">
      <c r="H3799" s="242"/>
    </row>
    <row r="3800" spans="8:8" x14ac:dyDescent="0.25">
      <c r="H3800" s="242"/>
    </row>
    <row r="3801" spans="8:8" x14ac:dyDescent="0.25">
      <c r="H3801" s="242"/>
    </row>
    <row r="3802" spans="8:8" x14ac:dyDescent="0.25">
      <c r="H3802" s="242"/>
    </row>
    <row r="3803" spans="8:8" x14ac:dyDescent="0.25">
      <c r="H3803" s="242"/>
    </row>
    <row r="3804" spans="8:8" x14ac:dyDescent="0.25">
      <c r="H3804" s="242"/>
    </row>
    <row r="3805" spans="8:8" x14ac:dyDescent="0.25">
      <c r="H3805" s="242"/>
    </row>
    <row r="3806" spans="8:8" x14ac:dyDescent="0.25">
      <c r="H3806" s="242"/>
    </row>
    <row r="3807" spans="8:8" x14ac:dyDescent="0.25">
      <c r="H3807" s="242"/>
    </row>
    <row r="3808" spans="8:8" x14ac:dyDescent="0.25">
      <c r="H3808" s="242"/>
    </row>
    <row r="3809" spans="8:8" x14ac:dyDescent="0.25">
      <c r="H3809" s="242"/>
    </row>
    <row r="3810" spans="8:8" x14ac:dyDescent="0.25">
      <c r="H3810" s="242"/>
    </row>
    <row r="3811" spans="8:8" x14ac:dyDescent="0.25">
      <c r="H3811" s="242"/>
    </row>
    <row r="3812" spans="8:8" x14ac:dyDescent="0.25">
      <c r="H3812" s="242"/>
    </row>
    <row r="3813" spans="8:8" x14ac:dyDescent="0.25">
      <c r="H3813" s="242"/>
    </row>
    <row r="3814" spans="8:8" x14ac:dyDescent="0.25">
      <c r="H3814" s="242"/>
    </row>
    <row r="3815" spans="8:8" x14ac:dyDescent="0.25">
      <c r="H3815" s="242"/>
    </row>
    <row r="3816" spans="8:8" x14ac:dyDescent="0.25">
      <c r="H3816" s="242"/>
    </row>
    <row r="3817" spans="8:8" x14ac:dyDescent="0.25">
      <c r="H3817" s="242"/>
    </row>
    <row r="3818" spans="8:8" x14ac:dyDescent="0.25">
      <c r="H3818" s="242"/>
    </row>
    <row r="3819" spans="8:8" x14ac:dyDescent="0.25">
      <c r="H3819" s="242"/>
    </row>
    <row r="3820" spans="8:8" x14ac:dyDescent="0.25">
      <c r="H3820" s="242"/>
    </row>
    <row r="3821" spans="8:8" x14ac:dyDescent="0.25">
      <c r="H3821" s="242"/>
    </row>
    <row r="3822" spans="8:8" x14ac:dyDescent="0.25">
      <c r="H3822" s="242"/>
    </row>
    <row r="3823" spans="8:8" x14ac:dyDescent="0.25">
      <c r="H3823" s="242"/>
    </row>
    <row r="3824" spans="8:8" x14ac:dyDescent="0.25">
      <c r="H3824" s="242"/>
    </row>
    <row r="3825" spans="8:8" x14ac:dyDescent="0.25">
      <c r="H3825" s="242"/>
    </row>
    <row r="3826" spans="8:8" x14ac:dyDescent="0.25">
      <c r="H3826" s="242"/>
    </row>
    <row r="3827" spans="8:8" x14ac:dyDescent="0.25">
      <c r="H3827" s="242"/>
    </row>
    <row r="3828" spans="8:8" x14ac:dyDescent="0.25">
      <c r="H3828" s="242"/>
    </row>
    <row r="3829" spans="8:8" x14ac:dyDescent="0.25">
      <c r="H3829" s="242"/>
    </row>
    <row r="3830" spans="8:8" x14ac:dyDescent="0.25">
      <c r="H3830" s="242"/>
    </row>
    <row r="3831" spans="8:8" x14ac:dyDescent="0.25">
      <c r="H3831" s="242"/>
    </row>
    <row r="3832" spans="8:8" x14ac:dyDescent="0.25">
      <c r="H3832" s="242"/>
    </row>
    <row r="3833" spans="8:8" x14ac:dyDescent="0.25">
      <c r="H3833" s="242"/>
    </row>
    <row r="3834" spans="8:8" x14ac:dyDescent="0.25">
      <c r="H3834" s="242"/>
    </row>
    <row r="3835" spans="8:8" x14ac:dyDescent="0.25">
      <c r="H3835" s="242"/>
    </row>
    <row r="3836" spans="8:8" x14ac:dyDescent="0.25">
      <c r="H3836" s="242"/>
    </row>
    <row r="3837" spans="8:8" x14ac:dyDescent="0.25">
      <c r="H3837" s="242"/>
    </row>
    <row r="3838" spans="8:8" x14ac:dyDescent="0.25">
      <c r="H3838" s="242"/>
    </row>
    <row r="3839" spans="8:8" x14ac:dyDescent="0.25">
      <c r="H3839" s="242"/>
    </row>
    <row r="3840" spans="8:8" x14ac:dyDescent="0.25">
      <c r="H3840" s="242"/>
    </row>
    <row r="3841" spans="8:8" x14ac:dyDescent="0.25">
      <c r="H3841" s="242"/>
    </row>
    <row r="3842" spans="8:8" x14ac:dyDescent="0.25">
      <c r="H3842" s="242"/>
    </row>
    <row r="3843" spans="8:8" x14ac:dyDescent="0.25">
      <c r="H3843" s="242"/>
    </row>
    <row r="3844" spans="8:8" x14ac:dyDescent="0.25">
      <c r="H3844" s="242"/>
    </row>
    <row r="3845" spans="8:8" x14ac:dyDescent="0.25">
      <c r="H3845" s="242"/>
    </row>
    <row r="3846" spans="8:8" x14ac:dyDescent="0.25">
      <c r="H3846" s="242"/>
    </row>
    <row r="3847" spans="8:8" x14ac:dyDescent="0.25">
      <c r="H3847" s="242"/>
    </row>
    <row r="3848" spans="8:8" x14ac:dyDescent="0.25">
      <c r="H3848" s="242"/>
    </row>
    <row r="3849" spans="8:8" x14ac:dyDescent="0.25">
      <c r="H3849" s="242"/>
    </row>
    <row r="3850" spans="8:8" x14ac:dyDescent="0.25">
      <c r="H3850" s="242"/>
    </row>
    <row r="3851" spans="8:8" x14ac:dyDescent="0.25">
      <c r="H3851" s="242"/>
    </row>
    <row r="3852" spans="8:8" x14ac:dyDescent="0.25">
      <c r="H3852" s="242"/>
    </row>
    <row r="3853" spans="8:8" x14ac:dyDescent="0.25">
      <c r="H3853" s="242"/>
    </row>
    <row r="3854" spans="8:8" x14ac:dyDescent="0.25">
      <c r="H3854" s="242"/>
    </row>
    <row r="3855" spans="8:8" x14ac:dyDescent="0.25">
      <c r="H3855" s="242"/>
    </row>
    <row r="3856" spans="8:8" x14ac:dyDescent="0.25">
      <c r="H3856" s="242"/>
    </row>
    <row r="3857" spans="8:8" x14ac:dyDescent="0.25">
      <c r="H3857" s="242"/>
    </row>
    <row r="3858" spans="8:8" x14ac:dyDescent="0.25">
      <c r="H3858" s="242"/>
    </row>
    <row r="3859" spans="8:8" x14ac:dyDescent="0.25">
      <c r="H3859" s="242"/>
    </row>
    <row r="3860" spans="8:8" x14ac:dyDescent="0.25">
      <c r="H3860" s="242"/>
    </row>
    <row r="3861" spans="8:8" x14ac:dyDescent="0.25">
      <c r="H3861" s="242"/>
    </row>
    <row r="3862" spans="8:8" x14ac:dyDescent="0.25">
      <c r="H3862" s="242"/>
    </row>
    <row r="3863" spans="8:8" x14ac:dyDescent="0.25">
      <c r="H3863" s="242"/>
    </row>
    <row r="3864" spans="8:8" x14ac:dyDescent="0.25">
      <c r="H3864" s="242"/>
    </row>
    <row r="3865" spans="8:8" x14ac:dyDescent="0.25">
      <c r="H3865" s="242"/>
    </row>
    <row r="3866" spans="8:8" x14ac:dyDescent="0.25">
      <c r="H3866" s="242"/>
    </row>
    <row r="3867" spans="8:8" x14ac:dyDescent="0.25">
      <c r="H3867" s="242"/>
    </row>
    <row r="3868" spans="8:8" x14ac:dyDescent="0.25">
      <c r="H3868" s="242"/>
    </row>
    <row r="3869" spans="8:8" x14ac:dyDescent="0.25">
      <c r="H3869" s="242"/>
    </row>
    <row r="3870" spans="8:8" x14ac:dyDescent="0.25">
      <c r="H3870" s="242"/>
    </row>
    <row r="3871" spans="8:8" x14ac:dyDescent="0.25">
      <c r="H3871" s="242"/>
    </row>
    <row r="3872" spans="8:8" x14ac:dyDescent="0.25">
      <c r="H3872" s="242"/>
    </row>
    <row r="3873" spans="8:8" x14ac:dyDescent="0.25">
      <c r="H3873" s="242"/>
    </row>
    <row r="3874" spans="8:8" x14ac:dyDescent="0.25">
      <c r="H3874" s="242"/>
    </row>
    <row r="3875" spans="8:8" x14ac:dyDescent="0.25">
      <c r="H3875" s="242"/>
    </row>
    <row r="3876" spans="8:8" x14ac:dyDescent="0.25">
      <c r="H3876" s="242"/>
    </row>
    <row r="3877" spans="8:8" x14ac:dyDescent="0.25">
      <c r="H3877" s="242"/>
    </row>
    <row r="3878" spans="8:8" x14ac:dyDescent="0.25">
      <c r="H3878" s="242"/>
    </row>
    <row r="3879" spans="8:8" x14ac:dyDescent="0.25">
      <c r="H3879" s="242"/>
    </row>
    <row r="3880" spans="8:8" x14ac:dyDescent="0.25">
      <c r="H3880" s="242"/>
    </row>
    <row r="3881" spans="8:8" x14ac:dyDescent="0.25">
      <c r="H3881" s="242"/>
    </row>
    <row r="3882" spans="8:8" x14ac:dyDescent="0.25">
      <c r="H3882" s="242"/>
    </row>
    <row r="3883" spans="8:8" x14ac:dyDescent="0.25">
      <c r="H3883" s="242"/>
    </row>
    <row r="3884" spans="8:8" x14ac:dyDescent="0.25">
      <c r="H3884" s="242"/>
    </row>
    <row r="3885" spans="8:8" x14ac:dyDescent="0.25">
      <c r="H3885" s="242"/>
    </row>
    <row r="3886" spans="8:8" x14ac:dyDescent="0.25">
      <c r="H3886" s="242"/>
    </row>
    <row r="3887" spans="8:8" x14ac:dyDescent="0.25">
      <c r="H3887" s="242"/>
    </row>
    <row r="3888" spans="8:8" x14ac:dyDescent="0.25">
      <c r="H3888" s="242"/>
    </row>
    <row r="3889" spans="8:8" x14ac:dyDescent="0.25">
      <c r="H3889" s="242"/>
    </row>
    <row r="3890" spans="8:8" x14ac:dyDescent="0.25">
      <c r="H3890" s="242"/>
    </row>
    <row r="3891" spans="8:8" x14ac:dyDescent="0.25">
      <c r="H3891" s="242"/>
    </row>
    <row r="3892" spans="8:8" x14ac:dyDescent="0.25">
      <c r="H3892" s="242"/>
    </row>
    <row r="3893" spans="8:8" x14ac:dyDescent="0.25">
      <c r="H3893" s="242"/>
    </row>
    <row r="3894" spans="8:8" x14ac:dyDescent="0.25">
      <c r="H3894" s="242"/>
    </row>
    <row r="3895" spans="8:8" x14ac:dyDescent="0.25">
      <c r="H3895" s="242"/>
    </row>
    <row r="3896" spans="8:8" x14ac:dyDescent="0.25">
      <c r="H3896" s="242"/>
    </row>
    <row r="3897" spans="8:8" x14ac:dyDescent="0.25">
      <c r="H3897" s="242"/>
    </row>
    <row r="3898" spans="8:8" x14ac:dyDescent="0.25">
      <c r="H3898" s="242"/>
    </row>
    <row r="3899" spans="8:8" x14ac:dyDescent="0.25">
      <c r="H3899" s="242"/>
    </row>
    <row r="3900" spans="8:8" x14ac:dyDescent="0.25">
      <c r="H3900" s="242"/>
    </row>
    <row r="3901" spans="8:8" x14ac:dyDescent="0.25">
      <c r="H3901" s="242"/>
    </row>
    <row r="3902" spans="8:8" x14ac:dyDescent="0.25">
      <c r="H3902" s="242"/>
    </row>
    <row r="3903" spans="8:8" x14ac:dyDescent="0.25">
      <c r="H3903" s="242"/>
    </row>
    <row r="3904" spans="8:8" x14ac:dyDescent="0.25">
      <c r="H3904" s="242"/>
    </row>
    <row r="3905" spans="8:8" x14ac:dyDescent="0.25">
      <c r="H3905" s="242"/>
    </row>
    <row r="3906" spans="8:8" x14ac:dyDescent="0.25">
      <c r="H3906" s="242"/>
    </row>
    <row r="3907" spans="8:8" x14ac:dyDescent="0.25">
      <c r="H3907" s="242"/>
    </row>
    <row r="3908" spans="8:8" x14ac:dyDescent="0.25">
      <c r="H3908" s="242"/>
    </row>
    <row r="3909" spans="8:8" x14ac:dyDescent="0.25">
      <c r="H3909" s="242"/>
    </row>
    <row r="3910" spans="8:8" x14ac:dyDescent="0.25">
      <c r="H3910" s="242"/>
    </row>
    <row r="3911" spans="8:8" x14ac:dyDescent="0.25">
      <c r="H3911" s="242"/>
    </row>
    <row r="3912" spans="8:8" x14ac:dyDescent="0.25">
      <c r="H3912" s="242"/>
    </row>
    <row r="3913" spans="8:8" x14ac:dyDescent="0.25">
      <c r="H3913" s="242"/>
    </row>
    <row r="3914" spans="8:8" x14ac:dyDescent="0.25">
      <c r="H3914" s="242"/>
    </row>
    <row r="3915" spans="8:8" x14ac:dyDescent="0.25">
      <c r="H3915" s="242"/>
    </row>
    <row r="3916" spans="8:8" x14ac:dyDescent="0.25">
      <c r="H3916" s="242"/>
    </row>
    <row r="3917" spans="8:8" x14ac:dyDescent="0.25">
      <c r="H3917" s="242"/>
    </row>
    <row r="3918" spans="8:8" x14ac:dyDescent="0.25">
      <c r="H3918" s="242"/>
    </row>
    <row r="3919" spans="8:8" x14ac:dyDescent="0.25">
      <c r="H3919" s="242"/>
    </row>
    <row r="3920" spans="8:8" x14ac:dyDescent="0.25">
      <c r="H3920" s="242"/>
    </row>
    <row r="3921" spans="8:8" x14ac:dyDescent="0.25">
      <c r="H3921" s="242"/>
    </row>
    <row r="3922" spans="8:8" x14ac:dyDescent="0.25">
      <c r="H3922" s="242"/>
    </row>
    <row r="3923" spans="8:8" x14ac:dyDescent="0.25">
      <c r="H3923" s="242"/>
    </row>
    <row r="3924" spans="8:8" x14ac:dyDescent="0.25">
      <c r="H3924" s="242"/>
    </row>
    <row r="3925" spans="8:8" x14ac:dyDescent="0.25">
      <c r="H3925" s="242"/>
    </row>
    <row r="3926" spans="8:8" x14ac:dyDescent="0.25">
      <c r="H3926" s="242"/>
    </row>
    <row r="3927" spans="8:8" x14ac:dyDescent="0.25">
      <c r="H3927" s="242"/>
    </row>
    <row r="3928" spans="8:8" x14ac:dyDescent="0.25">
      <c r="H3928" s="242"/>
    </row>
    <row r="3929" spans="8:8" x14ac:dyDescent="0.25">
      <c r="H3929" s="242"/>
    </row>
    <row r="3930" spans="8:8" x14ac:dyDescent="0.25">
      <c r="H3930" s="242"/>
    </row>
    <row r="3931" spans="8:8" x14ac:dyDescent="0.25">
      <c r="H3931" s="242"/>
    </row>
    <row r="3932" spans="8:8" x14ac:dyDescent="0.25">
      <c r="H3932" s="242"/>
    </row>
    <row r="3933" spans="8:8" x14ac:dyDescent="0.25">
      <c r="H3933" s="242"/>
    </row>
    <row r="3934" spans="8:8" x14ac:dyDescent="0.25">
      <c r="H3934" s="242"/>
    </row>
    <row r="3935" spans="8:8" x14ac:dyDescent="0.25">
      <c r="H3935" s="242"/>
    </row>
    <row r="3936" spans="8:8" x14ac:dyDescent="0.25">
      <c r="H3936" s="242"/>
    </row>
    <row r="3937" spans="8:8" x14ac:dyDescent="0.25">
      <c r="H3937" s="242"/>
    </row>
    <row r="3938" spans="8:8" x14ac:dyDescent="0.25">
      <c r="H3938" s="242"/>
    </row>
    <row r="3939" spans="8:8" x14ac:dyDescent="0.25">
      <c r="H3939" s="242"/>
    </row>
    <row r="3940" spans="8:8" x14ac:dyDescent="0.25">
      <c r="H3940" s="242"/>
    </row>
    <row r="3941" spans="8:8" x14ac:dyDescent="0.25">
      <c r="H3941" s="242"/>
    </row>
    <row r="3942" spans="8:8" x14ac:dyDescent="0.25">
      <c r="H3942" s="242"/>
    </row>
    <row r="3943" spans="8:8" x14ac:dyDescent="0.25">
      <c r="H3943" s="242"/>
    </row>
    <row r="3944" spans="8:8" x14ac:dyDescent="0.25">
      <c r="H3944" s="242"/>
    </row>
    <row r="3945" spans="8:8" x14ac:dyDescent="0.25">
      <c r="H3945" s="242"/>
    </row>
    <row r="3946" spans="8:8" x14ac:dyDescent="0.25">
      <c r="H3946" s="242"/>
    </row>
    <row r="3947" spans="8:8" x14ac:dyDescent="0.25">
      <c r="H3947" s="242"/>
    </row>
    <row r="3948" spans="8:8" x14ac:dyDescent="0.25">
      <c r="H3948" s="242"/>
    </row>
    <row r="3949" spans="8:8" x14ac:dyDescent="0.25">
      <c r="H3949" s="242"/>
    </row>
    <row r="3950" spans="8:8" x14ac:dyDescent="0.25">
      <c r="H3950" s="242"/>
    </row>
    <row r="3951" spans="8:8" x14ac:dyDescent="0.25">
      <c r="H3951" s="242"/>
    </row>
    <row r="3952" spans="8:8" x14ac:dyDescent="0.25">
      <c r="H3952" s="242"/>
    </row>
    <row r="3953" spans="8:8" x14ac:dyDescent="0.25">
      <c r="H3953" s="242"/>
    </row>
    <row r="3954" spans="8:8" x14ac:dyDescent="0.25">
      <c r="H3954" s="242"/>
    </row>
    <row r="3955" spans="8:8" x14ac:dyDescent="0.25">
      <c r="H3955" s="242"/>
    </row>
    <row r="3956" spans="8:8" x14ac:dyDescent="0.25">
      <c r="H3956" s="242"/>
    </row>
    <row r="3957" spans="8:8" x14ac:dyDescent="0.25">
      <c r="H3957" s="242"/>
    </row>
    <row r="3958" spans="8:8" x14ac:dyDescent="0.25">
      <c r="H3958" s="242"/>
    </row>
    <row r="3959" spans="8:8" x14ac:dyDescent="0.25">
      <c r="H3959" s="242"/>
    </row>
    <row r="3960" spans="8:8" x14ac:dyDescent="0.25">
      <c r="H3960" s="242"/>
    </row>
    <row r="3961" spans="8:8" x14ac:dyDescent="0.25">
      <c r="H3961" s="242"/>
    </row>
    <row r="3962" spans="8:8" x14ac:dyDescent="0.25">
      <c r="H3962" s="242"/>
    </row>
    <row r="3963" spans="8:8" x14ac:dyDescent="0.25">
      <c r="H3963" s="242"/>
    </row>
    <row r="3964" spans="8:8" x14ac:dyDescent="0.25">
      <c r="H3964" s="242"/>
    </row>
    <row r="3965" spans="8:8" x14ac:dyDescent="0.25">
      <c r="H3965" s="242"/>
    </row>
    <row r="3966" spans="8:8" x14ac:dyDescent="0.25">
      <c r="H3966" s="242"/>
    </row>
    <row r="3967" spans="8:8" x14ac:dyDescent="0.25">
      <c r="H3967" s="242"/>
    </row>
    <row r="3968" spans="8:8" x14ac:dyDescent="0.25">
      <c r="H3968" s="242"/>
    </row>
    <row r="3969" spans="8:8" x14ac:dyDescent="0.25">
      <c r="H3969" s="242"/>
    </row>
    <row r="3970" spans="8:8" x14ac:dyDescent="0.25">
      <c r="H3970" s="242"/>
    </row>
    <row r="3971" spans="8:8" x14ac:dyDescent="0.25">
      <c r="H3971" s="242"/>
    </row>
    <row r="3972" spans="8:8" x14ac:dyDescent="0.25">
      <c r="H3972" s="242"/>
    </row>
    <row r="3973" spans="8:8" x14ac:dyDescent="0.25">
      <c r="H3973" s="242"/>
    </row>
    <row r="3974" spans="8:8" x14ac:dyDescent="0.25">
      <c r="H3974" s="242"/>
    </row>
    <row r="3975" spans="8:8" x14ac:dyDescent="0.25">
      <c r="H3975" s="242"/>
    </row>
    <row r="3976" spans="8:8" x14ac:dyDescent="0.25">
      <c r="H3976" s="242"/>
    </row>
    <row r="3977" spans="8:8" x14ac:dyDescent="0.25">
      <c r="H3977" s="242"/>
    </row>
    <row r="3978" spans="8:8" x14ac:dyDescent="0.25">
      <c r="H3978" s="242"/>
    </row>
    <row r="3979" spans="8:8" x14ac:dyDescent="0.25">
      <c r="H3979" s="242"/>
    </row>
    <row r="3980" spans="8:8" x14ac:dyDescent="0.25">
      <c r="H3980" s="242"/>
    </row>
    <row r="3981" spans="8:8" x14ac:dyDescent="0.25">
      <c r="H3981" s="242"/>
    </row>
    <row r="3982" spans="8:8" x14ac:dyDescent="0.25">
      <c r="H3982" s="242"/>
    </row>
    <row r="3983" spans="8:8" x14ac:dyDescent="0.25">
      <c r="H3983" s="242"/>
    </row>
    <row r="3984" spans="8:8" x14ac:dyDescent="0.25">
      <c r="H3984" s="242"/>
    </row>
    <row r="3985" spans="8:8" x14ac:dyDescent="0.25">
      <c r="H3985" s="242"/>
    </row>
    <row r="3986" spans="8:8" x14ac:dyDescent="0.25">
      <c r="H3986" s="242"/>
    </row>
    <row r="3987" spans="8:8" x14ac:dyDescent="0.25">
      <c r="H3987" s="242"/>
    </row>
    <row r="3988" spans="8:8" x14ac:dyDescent="0.25">
      <c r="H3988" s="242"/>
    </row>
    <row r="3989" spans="8:8" x14ac:dyDescent="0.25">
      <c r="H3989" s="242"/>
    </row>
    <row r="3990" spans="8:8" x14ac:dyDescent="0.25">
      <c r="H3990" s="242"/>
    </row>
    <row r="3991" spans="8:8" x14ac:dyDescent="0.25">
      <c r="H3991" s="242"/>
    </row>
    <row r="3992" spans="8:8" x14ac:dyDescent="0.25">
      <c r="H3992" s="242"/>
    </row>
    <row r="3993" spans="8:8" x14ac:dyDescent="0.25">
      <c r="H3993" s="242"/>
    </row>
    <row r="3994" spans="8:8" x14ac:dyDescent="0.25">
      <c r="H3994" s="242"/>
    </row>
    <row r="3995" spans="8:8" x14ac:dyDescent="0.25">
      <c r="H3995" s="242"/>
    </row>
    <row r="3996" spans="8:8" x14ac:dyDescent="0.25">
      <c r="H3996" s="242"/>
    </row>
    <row r="3997" spans="8:8" x14ac:dyDescent="0.25">
      <c r="H3997" s="242"/>
    </row>
    <row r="3998" spans="8:8" x14ac:dyDescent="0.25">
      <c r="H3998" s="242"/>
    </row>
    <row r="3999" spans="8:8" x14ac:dyDescent="0.25">
      <c r="H3999" s="242"/>
    </row>
    <row r="4000" spans="8:8" x14ac:dyDescent="0.25">
      <c r="H4000" s="242"/>
    </row>
    <row r="4001" spans="8:8" x14ac:dyDescent="0.25">
      <c r="H4001" s="242"/>
    </row>
    <row r="4002" spans="8:8" x14ac:dyDescent="0.25">
      <c r="H4002" s="242"/>
    </row>
    <row r="4003" spans="8:8" x14ac:dyDescent="0.25">
      <c r="H4003" s="242"/>
    </row>
    <row r="4004" spans="8:8" x14ac:dyDescent="0.25">
      <c r="H4004" s="242"/>
    </row>
    <row r="4005" spans="8:8" x14ac:dyDescent="0.25">
      <c r="H4005" s="242"/>
    </row>
    <row r="4006" spans="8:8" x14ac:dyDescent="0.25">
      <c r="H4006" s="242"/>
    </row>
    <row r="4007" spans="8:8" x14ac:dyDescent="0.25">
      <c r="H4007" s="242"/>
    </row>
    <row r="4008" spans="8:8" x14ac:dyDescent="0.25">
      <c r="H4008" s="242"/>
    </row>
    <row r="4009" spans="8:8" x14ac:dyDescent="0.25">
      <c r="H4009" s="242"/>
    </row>
    <row r="4010" spans="8:8" x14ac:dyDescent="0.25">
      <c r="H4010" s="242"/>
    </row>
    <row r="4011" spans="8:8" x14ac:dyDescent="0.25">
      <c r="H4011" s="242"/>
    </row>
    <row r="4012" spans="8:8" x14ac:dyDescent="0.25">
      <c r="H4012" s="242"/>
    </row>
    <row r="4013" spans="8:8" x14ac:dyDescent="0.25">
      <c r="H4013" s="242"/>
    </row>
    <row r="4014" spans="8:8" x14ac:dyDescent="0.25">
      <c r="H4014" s="242"/>
    </row>
    <row r="4015" spans="8:8" x14ac:dyDescent="0.25">
      <c r="H4015" s="242"/>
    </row>
    <row r="4016" spans="8:8" x14ac:dyDescent="0.25">
      <c r="H4016" s="242"/>
    </row>
    <row r="4017" spans="8:8" x14ac:dyDescent="0.25">
      <c r="H4017" s="242"/>
    </row>
    <row r="4018" spans="8:8" x14ac:dyDescent="0.25">
      <c r="H4018" s="242"/>
    </row>
    <row r="4019" spans="8:8" x14ac:dyDescent="0.25">
      <c r="H4019" s="242"/>
    </row>
    <row r="4020" spans="8:8" x14ac:dyDescent="0.25">
      <c r="H4020" s="242"/>
    </row>
    <row r="4021" spans="8:8" x14ac:dyDescent="0.25">
      <c r="H4021" s="242"/>
    </row>
    <row r="4022" spans="8:8" x14ac:dyDescent="0.25">
      <c r="H4022" s="242"/>
    </row>
    <row r="4023" spans="8:8" x14ac:dyDescent="0.25">
      <c r="H4023" s="242"/>
    </row>
    <row r="4024" spans="8:8" x14ac:dyDescent="0.25">
      <c r="H4024" s="242"/>
    </row>
    <row r="4025" spans="8:8" x14ac:dyDescent="0.25">
      <c r="H4025" s="242"/>
    </row>
    <row r="4026" spans="8:8" x14ac:dyDescent="0.25">
      <c r="H4026" s="242"/>
    </row>
    <row r="4027" spans="8:8" x14ac:dyDescent="0.25">
      <c r="H4027" s="242"/>
    </row>
    <row r="4028" spans="8:8" x14ac:dyDescent="0.25">
      <c r="H4028" s="242"/>
    </row>
    <row r="4029" spans="8:8" x14ac:dyDescent="0.25">
      <c r="H4029" s="242"/>
    </row>
    <row r="4030" spans="8:8" x14ac:dyDescent="0.25">
      <c r="H4030" s="242"/>
    </row>
    <row r="4031" spans="8:8" x14ac:dyDescent="0.25">
      <c r="H4031" s="242"/>
    </row>
    <row r="4032" spans="8:8" x14ac:dyDescent="0.25">
      <c r="H4032" s="242"/>
    </row>
    <row r="4033" spans="8:8" x14ac:dyDescent="0.25">
      <c r="H4033" s="242"/>
    </row>
    <row r="4034" spans="8:8" x14ac:dyDescent="0.25">
      <c r="H4034" s="242"/>
    </row>
    <row r="4035" spans="8:8" x14ac:dyDescent="0.25">
      <c r="H4035" s="242"/>
    </row>
    <row r="4036" spans="8:8" x14ac:dyDescent="0.25">
      <c r="H4036" s="242"/>
    </row>
    <row r="4037" spans="8:8" x14ac:dyDescent="0.25">
      <c r="H4037" s="242"/>
    </row>
    <row r="4038" spans="8:8" x14ac:dyDescent="0.25">
      <c r="H4038" s="242"/>
    </row>
    <row r="4039" spans="8:8" x14ac:dyDescent="0.25">
      <c r="H4039" s="242"/>
    </row>
    <row r="4040" spans="8:8" x14ac:dyDescent="0.25">
      <c r="H4040" s="242"/>
    </row>
    <row r="4041" spans="8:8" x14ac:dyDescent="0.25">
      <c r="H4041" s="242"/>
    </row>
    <row r="4042" spans="8:8" x14ac:dyDescent="0.25">
      <c r="H4042" s="242"/>
    </row>
    <row r="4043" spans="8:8" x14ac:dyDescent="0.25">
      <c r="H4043" s="242"/>
    </row>
    <row r="4044" spans="8:8" x14ac:dyDescent="0.25">
      <c r="H4044" s="242"/>
    </row>
    <row r="4045" spans="8:8" x14ac:dyDescent="0.25">
      <c r="H4045" s="242"/>
    </row>
    <row r="4046" spans="8:8" x14ac:dyDescent="0.25">
      <c r="H4046" s="242"/>
    </row>
    <row r="4047" spans="8:8" x14ac:dyDescent="0.25">
      <c r="H4047" s="242"/>
    </row>
    <row r="4048" spans="8:8" x14ac:dyDescent="0.25">
      <c r="H4048" s="242"/>
    </row>
    <row r="4049" spans="8:8" x14ac:dyDescent="0.25">
      <c r="H4049" s="242"/>
    </row>
    <row r="4050" spans="8:8" x14ac:dyDescent="0.25">
      <c r="H4050" s="242"/>
    </row>
    <row r="4051" spans="8:8" x14ac:dyDescent="0.25">
      <c r="H4051" s="242"/>
    </row>
    <row r="4052" spans="8:8" x14ac:dyDescent="0.25">
      <c r="H4052" s="242"/>
    </row>
    <row r="4053" spans="8:8" x14ac:dyDescent="0.25">
      <c r="H4053" s="242"/>
    </row>
    <row r="4054" spans="8:8" x14ac:dyDescent="0.25">
      <c r="H4054" s="242"/>
    </row>
    <row r="4055" spans="8:8" x14ac:dyDescent="0.25">
      <c r="H4055" s="242"/>
    </row>
    <row r="4056" spans="8:8" x14ac:dyDescent="0.25">
      <c r="H4056" s="242"/>
    </row>
    <row r="4057" spans="8:8" x14ac:dyDescent="0.25">
      <c r="H4057" s="242"/>
    </row>
    <row r="4058" spans="8:8" x14ac:dyDescent="0.25">
      <c r="H4058" s="242"/>
    </row>
    <row r="4059" spans="8:8" x14ac:dyDescent="0.25">
      <c r="H4059" s="242"/>
    </row>
    <row r="4060" spans="8:8" x14ac:dyDescent="0.25">
      <c r="H4060" s="242"/>
    </row>
    <row r="4061" spans="8:8" x14ac:dyDescent="0.25">
      <c r="H4061" s="242"/>
    </row>
    <row r="4062" spans="8:8" x14ac:dyDescent="0.25">
      <c r="H4062" s="242"/>
    </row>
    <row r="4063" spans="8:8" x14ac:dyDescent="0.25">
      <c r="H4063" s="242"/>
    </row>
    <row r="4064" spans="8:8" x14ac:dyDescent="0.25">
      <c r="H4064" s="242"/>
    </row>
    <row r="4065" spans="8:8" x14ac:dyDescent="0.25">
      <c r="H4065" s="242"/>
    </row>
    <row r="4066" spans="8:8" x14ac:dyDescent="0.25">
      <c r="H4066" s="242"/>
    </row>
    <row r="4067" spans="8:8" x14ac:dyDescent="0.25">
      <c r="H4067" s="242"/>
    </row>
    <row r="4068" spans="8:8" x14ac:dyDescent="0.25">
      <c r="H4068" s="242"/>
    </row>
    <row r="4069" spans="8:8" x14ac:dyDescent="0.25">
      <c r="H4069" s="242"/>
    </row>
    <row r="4070" spans="8:8" x14ac:dyDescent="0.25">
      <c r="H4070" s="242"/>
    </row>
    <row r="4071" spans="8:8" x14ac:dyDescent="0.25">
      <c r="H4071" s="242"/>
    </row>
    <row r="4072" spans="8:8" x14ac:dyDescent="0.25">
      <c r="H4072" s="242"/>
    </row>
    <row r="4073" spans="8:8" x14ac:dyDescent="0.25">
      <c r="H4073" s="242"/>
    </row>
    <row r="4074" spans="8:8" x14ac:dyDescent="0.25">
      <c r="H4074" s="242"/>
    </row>
    <row r="4075" spans="8:8" x14ac:dyDescent="0.25">
      <c r="H4075" s="242"/>
    </row>
    <row r="4076" spans="8:8" x14ac:dyDescent="0.25">
      <c r="H4076" s="242"/>
    </row>
    <row r="4077" spans="8:8" x14ac:dyDescent="0.25">
      <c r="H4077" s="242"/>
    </row>
    <row r="4078" spans="8:8" x14ac:dyDescent="0.25">
      <c r="H4078" s="242"/>
    </row>
    <row r="4079" spans="8:8" x14ac:dyDescent="0.25">
      <c r="H4079" s="242"/>
    </row>
    <row r="4080" spans="8:8" x14ac:dyDescent="0.25">
      <c r="H4080" s="242"/>
    </row>
    <row r="4081" spans="8:8" x14ac:dyDescent="0.25">
      <c r="H4081" s="242"/>
    </row>
    <row r="4082" spans="8:8" x14ac:dyDescent="0.25">
      <c r="H4082" s="242"/>
    </row>
    <row r="4083" spans="8:8" x14ac:dyDescent="0.25">
      <c r="H4083" s="242"/>
    </row>
    <row r="4084" spans="8:8" x14ac:dyDescent="0.25">
      <c r="H4084" s="242"/>
    </row>
    <row r="4085" spans="8:8" x14ac:dyDescent="0.25">
      <c r="H4085" s="242"/>
    </row>
    <row r="4086" spans="8:8" x14ac:dyDescent="0.25">
      <c r="H4086" s="242"/>
    </row>
    <row r="4087" spans="8:8" x14ac:dyDescent="0.25">
      <c r="H4087" s="242"/>
    </row>
    <row r="4088" spans="8:8" x14ac:dyDescent="0.25">
      <c r="H4088" s="242"/>
    </row>
    <row r="4089" spans="8:8" x14ac:dyDescent="0.25">
      <c r="H4089" s="242"/>
    </row>
    <row r="4090" spans="8:8" x14ac:dyDescent="0.25">
      <c r="H4090" s="242"/>
    </row>
    <row r="4091" spans="8:8" x14ac:dyDescent="0.25">
      <c r="H4091" s="242"/>
    </row>
    <row r="4092" spans="8:8" x14ac:dyDescent="0.25">
      <c r="H4092" s="242"/>
    </row>
    <row r="4093" spans="8:8" x14ac:dyDescent="0.25">
      <c r="H4093" s="242"/>
    </row>
    <row r="4094" spans="8:8" x14ac:dyDescent="0.25">
      <c r="H4094" s="242"/>
    </row>
    <row r="4095" spans="8:8" x14ac:dyDescent="0.25">
      <c r="H4095" s="242"/>
    </row>
    <row r="4096" spans="8:8" x14ac:dyDescent="0.25">
      <c r="H4096" s="242"/>
    </row>
    <row r="4097" spans="8:8" x14ac:dyDescent="0.25">
      <c r="H4097" s="242"/>
    </row>
    <row r="4098" spans="8:8" x14ac:dyDescent="0.25">
      <c r="H4098" s="242"/>
    </row>
    <row r="4099" spans="8:8" x14ac:dyDescent="0.25">
      <c r="H4099" s="242"/>
    </row>
    <row r="4100" spans="8:8" x14ac:dyDescent="0.25">
      <c r="H4100" s="242"/>
    </row>
    <row r="4101" spans="8:8" x14ac:dyDescent="0.25">
      <c r="H4101" s="242"/>
    </row>
    <row r="4102" spans="8:8" x14ac:dyDescent="0.25">
      <c r="H4102" s="242"/>
    </row>
    <row r="4103" spans="8:8" x14ac:dyDescent="0.25">
      <c r="H4103" s="242"/>
    </row>
    <row r="4104" spans="8:8" x14ac:dyDescent="0.25">
      <c r="H4104" s="242"/>
    </row>
    <row r="4105" spans="8:8" x14ac:dyDescent="0.25">
      <c r="H4105" s="242"/>
    </row>
    <row r="4106" spans="8:8" x14ac:dyDescent="0.25">
      <c r="H4106" s="242"/>
    </row>
    <row r="4107" spans="8:8" x14ac:dyDescent="0.25">
      <c r="H4107" s="242"/>
    </row>
    <row r="4108" spans="8:8" x14ac:dyDescent="0.25">
      <c r="H4108" s="242"/>
    </row>
    <row r="4109" spans="8:8" x14ac:dyDescent="0.25">
      <c r="H4109" s="242"/>
    </row>
    <row r="4110" spans="8:8" x14ac:dyDescent="0.25">
      <c r="H4110" s="242"/>
    </row>
    <row r="4111" spans="8:8" x14ac:dyDescent="0.25">
      <c r="H4111" s="242"/>
    </row>
    <row r="4112" spans="8:8" x14ac:dyDescent="0.25">
      <c r="H4112" s="242"/>
    </row>
    <row r="4113" spans="8:8" x14ac:dyDescent="0.25">
      <c r="H4113" s="242"/>
    </row>
    <row r="4114" spans="8:8" x14ac:dyDescent="0.25">
      <c r="H4114" s="242"/>
    </row>
    <row r="4115" spans="8:8" x14ac:dyDescent="0.25">
      <c r="H4115" s="242"/>
    </row>
    <row r="4116" spans="8:8" x14ac:dyDescent="0.25">
      <c r="H4116" s="242"/>
    </row>
    <row r="4117" spans="8:8" x14ac:dyDescent="0.25">
      <c r="H4117" s="242"/>
    </row>
    <row r="4118" spans="8:8" x14ac:dyDescent="0.25">
      <c r="H4118" s="242"/>
    </row>
    <row r="4119" spans="8:8" x14ac:dyDescent="0.25">
      <c r="H4119" s="242"/>
    </row>
    <row r="4120" spans="8:8" x14ac:dyDescent="0.25">
      <c r="H4120" s="242"/>
    </row>
    <row r="4121" spans="8:8" x14ac:dyDescent="0.25">
      <c r="H4121" s="242"/>
    </row>
    <row r="4122" spans="8:8" x14ac:dyDescent="0.25">
      <c r="H4122" s="242"/>
    </row>
    <row r="4123" spans="8:8" x14ac:dyDescent="0.25">
      <c r="H4123" s="242"/>
    </row>
    <row r="4124" spans="8:8" x14ac:dyDescent="0.25">
      <c r="H4124" s="242"/>
    </row>
    <row r="4125" spans="8:8" x14ac:dyDescent="0.25">
      <c r="H4125" s="242"/>
    </row>
    <row r="4126" spans="8:8" x14ac:dyDescent="0.25">
      <c r="H4126" s="242"/>
    </row>
    <row r="4127" spans="8:8" x14ac:dyDescent="0.25">
      <c r="H4127" s="242"/>
    </row>
    <row r="4128" spans="8:8" x14ac:dyDescent="0.25">
      <c r="H4128" s="242"/>
    </row>
    <row r="4129" spans="8:8" x14ac:dyDescent="0.25">
      <c r="H4129" s="242"/>
    </row>
    <row r="4130" spans="8:8" x14ac:dyDescent="0.25">
      <c r="H4130" s="242"/>
    </row>
    <row r="4131" spans="8:8" x14ac:dyDescent="0.25">
      <c r="H4131" s="242"/>
    </row>
    <row r="4132" spans="8:8" x14ac:dyDescent="0.25">
      <c r="H4132" s="242"/>
    </row>
    <row r="4133" spans="8:8" x14ac:dyDescent="0.25">
      <c r="H4133" s="242"/>
    </row>
    <row r="4134" spans="8:8" x14ac:dyDescent="0.25">
      <c r="H4134" s="242"/>
    </row>
    <row r="4135" spans="8:8" x14ac:dyDescent="0.25">
      <c r="H4135" s="242"/>
    </row>
    <row r="4136" spans="8:8" x14ac:dyDescent="0.25">
      <c r="H4136" s="242"/>
    </row>
    <row r="4137" spans="8:8" x14ac:dyDescent="0.25">
      <c r="H4137" s="242"/>
    </row>
    <row r="4138" spans="8:8" x14ac:dyDescent="0.25">
      <c r="H4138" s="242"/>
    </row>
    <row r="4139" spans="8:8" x14ac:dyDescent="0.25">
      <c r="H4139" s="242"/>
    </row>
    <row r="4140" spans="8:8" x14ac:dyDescent="0.25">
      <c r="H4140" s="242"/>
    </row>
    <row r="4141" spans="8:8" x14ac:dyDescent="0.25">
      <c r="H4141" s="242"/>
    </row>
    <row r="4142" spans="8:8" x14ac:dyDescent="0.25">
      <c r="H4142" s="242"/>
    </row>
    <row r="4143" spans="8:8" x14ac:dyDescent="0.25">
      <c r="H4143" s="242"/>
    </row>
    <row r="4144" spans="8:8" x14ac:dyDescent="0.25">
      <c r="H4144" s="242"/>
    </row>
    <row r="4145" spans="8:8" x14ac:dyDescent="0.25">
      <c r="H4145" s="242"/>
    </row>
    <row r="4146" spans="8:8" x14ac:dyDescent="0.25">
      <c r="H4146" s="242"/>
    </row>
    <row r="4147" spans="8:8" x14ac:dyDescent="0.25">
      <c r="H4147" s="242"/>
    </row>
    <row r="4148" spans="8:8" x14ac:dyDescent="0.25">
      <c r="H4148" s="242"/>
    </row>
    <row r="4149" spans="8:8" x14ac:dyDescent="0.25">
      <c r="H4149" s="242"/>
    </row>
    <row r="4150" spans="8:8" x14ac:dyDescent="0.25">
      <c r="H4150" s="242"/>
    </row>
    <row r="4151" spans="8:8" x14ac:dyDescent="0.25">
      <c r="H4151" s="242"/>
    </row>
    <row r="4152" spans="8:8" x14ac:dyDescent="0.25">
      <c r="H4152" s="242"/>
    </row>
    <row r="4153" spans="8:8" x14ac:dyDescent="0.25">
      <c r="H4153" s="242"/>
    </row>
    <row r="4154" spans="8:8" x14ac:dyDescent="0.25">
      <c r="H4154" s="242"/>
    </row>
    <row r="4155" spans="8:8" x14ac:dyDescent="0.25">
      <c r="H4155" s="242"/>
    </row>
    <row r="4156" spans="8:8" x14ac:dyDescent="0.25">
      <c r="H4156" s="242"/>
    </row>
    <row r="4157" spans="8:8" x14ac:dyDescent="0.25">
      <c r="H4157" s="242"/>
    </row>
    <row r="4158" spans="8:8" x14ac:dyDescent="0.25">
      <c r="H4158" s="242"/>
    </row>
    <row r="4159" spans="8:8" x14ac:dyDescent="0.25">
      <c r="H4159" s="242"/>
    </row>
    <row r="4160" spans="8:8" x14ac:dyDescent="0.25">
      <c r="H4160" s="242"/>
    </row>
    <row r="4161" spans="8:8" x14ac:dyDescent="0.25">
      <c r="H4161" s="242"/>
    </row>
    <row r="4162" spans="8:8" x14ac:dyDescent="0.25">
      <c r="H4162" s="242"/>
    </row>
    <row r="4163" spans="8:8" x14ac:dyDescent="0.25">
      <c r="H4163" s="242"/>
    </row>
    <row r="4164" spans="8:8" x14ac:dyDescent="0.25">
      <c r="H4164" s="242"/>
    </row>
    <row r="4165" spans="8:8" x14ac:dyDescent="0.25">
      <c r="H4165" s="242"/>
    </row>
    <row r="4166" spans="8:8" x14ac:dyDescent="0.25">
      <c r="H4166" s="242"/>
    </row>
    <row r="4167" spans="8:8" x14ac:dyDescent="0.25">
      <c r="H4167" s="242"/>
    </row>
    <row r="4168" spans="8:8" x14ac:dyDescent="0.25">
      <c r="H4168" s="242"/>
    </row>
    <row r="4169" spans="8:8" x14ac:dyDescent="0.25">
      <c r="H4169" s="242"/>
    </row>
    <row r="4170" spans="8:8" x14ac:dyDescent="0.25">
      <c r="H4170" s="242"/>
    </row>
    <row r="4171" spans="8:8" x14ac:dyDescent="0.25">
      <c r="H4171" s="242"/>
    </row>
    <row r="4172" spans="8:8" x14ac:dyDescent="0.25">
      <c r="H4172" s="242"/>
    </row>
    <row r="4173" spans="8:8" x14ac:dyDescent="0.25">
      <c r="H4173" s="242"/>
    </row>
    <row r="4174" spans="8:8" x14ac:dyDescent="0.25">
      <c r="H4174" s="242"/>
    </row>
    <row r="4175" spans="8:8" x14ac:dyDescent="0.25">
      <c r="H4175" s="242"/>
    </row>
    <row r="4176" spans="8:8" x14ac:dyDescent="0.25">
      <c r="H4176" s="242"/>
    </row>
    <row r="4177" spans="8:8" x14ac:dyDescent="0.25">
      <c r="H4177" s="242"/>
    </row>
    <row r="4178" spans="8:8" x14ac:dyDescent="0.25">
      <c r="H4178" s="242"/>
    </row>
    <row r="4179" spans="8:8" x14ac:dyDescent="0.25">
      <c r="H4179" s="242"/>
    </row>
    <row r="4180" spans="8:8" x14ac:dyDescent="0.25">
      <c r="H4180" s="242"/>
    </row>
    <row r="4181" spans="8:8" x14ac:dyDescent="0.25">
      <c r="H4181" s="242"/>
    </row>
    <row r="4182" spans="8:8" x14ac:dyDescent="0.25">
      <c r="H4182" s="242"/>
    </row>
    <row r="4183" spans="8:8" x14ac:dyDescent="0.25">
      <c r="H4183" s="242"/>
    </row>
    <row r="4184" spans="8:8" x14ac:dyDescent="0.25">
      <c r="H4184" s="242"/>
    </row>
    <row r="4185" spans="8:8" x14ac:dyDescent="0.25">
      <c r="H4185" s="242"/>
    </row>
    <row r="4186" spans="8:8" x14ac:dyDescent="0.25">
      <c r="H4186" s="242"/>
    </row>
    <row r="4187" spans="8:8" x14ac:dyDescent="0.25">
      <c r="H4187" s="242"/>
    </row>
    <row r="4188" spans="8:8" x14ac:dyDescent="0.25">
      <c r="H4188" s="242"/>
    </row>
    <row r="4189" spans="8:8" x14ac:dyDescent="0.25">
      <c r="H4189" s="242"/>
    </row>
    <row r="4190" spans="8:8" x14ac:dyDescent="0.25">
      <c r="H4190" s="242"/>
    </row>
    <row r="4191" spans="8:8" x14ac:dyDescent="0.25">
      <c r="H4191" s="242"/>
    </row>
    <row r="4192" spans="8:8" x14ac:dyDescent="0.25">
      <c r="H4192" s="242"/>
    </row>
    <row r="4193" spans="8:8" x14ac:dyDescent="0.25">
      <c r="H4193" s="242"/>
    </row>
    <row r="4194" spans="8:8" x14ac:dyDescent="0.25">
      <c r="H4194" s="242"/>
    </row>
    <row r="4195" spans="8:8" x14ac:dyDescent="0.25">
      <c r="H4195" s="242"/>
    </row>
    <row r="4196" spans="8:8" x14ac:dyDescent="0.25">
      <c r="H4196" s="242"/>
    </row>
    <row r="4197" spans="8:8" x14ac:dyDescent="0.25">
      <c r="H4197" s="242"/>
    </row>
    <row r="4198" spans="8:8" x14ac:dyDescent="0.25">
      <c r="H4198" s="242"/>
    </row>
    <row r="4199" spans="8:8" x14ac:dyDescent="0.25">
      <c r="H4199" s="242"/>
    </row>
    <row r="4200" spans="8:8" x14ac:dyDescent="0.25">
      <c r="H4200" s="242"/>
    </row>
    <row r="4201" spans="8:8" x14ac:dyDescent="0.25">
      <c r="H4201" s="242"/>
    </row>
    <row r="4202" spans="8:8" x14ac:dyDescent="0.25">
      <c r="H4202" s="242"/>
    </row>
    <row r="4203" spans="8:8" x14ac:dyDescent="0.25">
      <c r="H4203" s="242"/>
    </row>
    <row r="4204" spans="8:8" x14ac:dyDescent="0.25">
      <c r="H4204" s="242"/>
    </row>
    <row r="4205" spans="8:8" x14ac:dyDescent="0.25">
      <c r="H4205" s="242"/>
    </row>
    <row r="4206" spans="8:8" x14ac:dyDescent="0.25">
      <c r="H4206" s="242"/>
    </row>
    <row r="4207" spans="8:8" x14ac:dyDescent="0.25">
      <c r="H4207" s="242"/>
    </row>
    <row r="4208" spans="8:8" x14ac:dyDescent="0.25">
      <c r="H4208" s="242"/>
    </row>
    <row r="4209" spans="8:8" x14ac:dyDescent="0.25">
      <c r="H4209" s="242"/>
    </row>
    <row r="4210" spans="8:8" x14ac:dyDescent="0.25">
      <c r="H4210" s="242"/>
    </row>
    <row r="4211" spans="8:8" x14ac:dyDescent="0.25">
      <c r="H4211" s="242"/>
    </row>
    <row r="4212" spans="8:8" x14ac:dyDescent="0.25">
      <c r="H4212" s="242"/>
    </row>
    <row r="4213" spans="8:8" x14ac:dyDescent="0.25">
      <c r="H4213" s="242"/>
    </row>
    <row r="4214" spans="8:8" x14ac:dyDescent="0.25">
      <c r="H4214" s="242"/>
    </row>
    <row r="4215" spans="8:8" x14ac:dyDescent="0.25">
      <c r="H4215" s="242"/>
    </row>
    <row r="4216" spans="8:8" x14ac:dyDescent="0.25">
      <c r="H4216" s="242"/>
    </row>
    <row r="4217" spans="8:8" x14ac:dyDescent="0.25">
      <c r="H4217" s="242"/>
    </row>
    <row r="4218" spans="8:8" x14ac:dyDescent="0.25">
      <c r="H4218" s="242"/>
    </row>
    <row r="4219" spans="8:8" x14ac:dyDescent="0.25">
      <c r="H4219" s="242"/>
    </row>
    <row r="4220" spans="8:8" x14ac:dyDescent="0.25">
      <c r="H4220" s="242"/>
    </row>
    <row r="4221" spans="8:8" x14ac:dyDescent="0.25">
      <c r="H4221" s="242"/>
    </row>
    <row r="4222" spans="8:8" x14ac:dyDescent="0.25">
      <c r="H4222" s="242"/>
    </row>
    <row r="4223" spans="8:8" x14ac:dyDescent="0.25">
      <c r="H4223" s="242"/>
    </row>
    <row r="4224" spans="8:8" x14ac:dyDescent="0.25">
      <c r="H4224" s="242"/>
    </row>
    <row r="4225" spans="8:8" x14ac:dyDescent="0.25">
      <c r="H4225" s="242"/>
    </row>
    <row r="4226" spans="8:8" x14ac:dyDescent="0.25">
      <c r="H4226" s="242"/>
    </row>
    <row r="4227" spans="8:8" x14ac:dyDescent="0.25">
      <c r="H4227" s="242"/>
    </row>
    <row r="4228" spans="8:8" x14ac:dyDescent="0.25">
      <c r="H4228" s="242"/>
    </row>
    <row r="4229" spans="8:8" x14ac:dyDescent="0.25">
      <c r="H4229" s="242"/>
    </row>
    <row r="4230" spans="8:8" x14ac:dyDescent="0.25">
      <c r="H4230" s="242"/>
    </row>
    <row r="4231" spans="8:8" x14ac:dyDescent="0.25">
      <c r="H4231" s="242"/>
    </row>
    <row r="4232" spans="8:8" x14ac:dyDescent="0.25">
      <c r="H4232" s="242"/>
    </row>
    <row r="4233" spans="8:8" x14ac:dyDescent="0.25">
      <c r="H4233" s="242"/>
    </row>
    <row r="4234" spans="8:8" x14ac:dyDescent="0.25">
      <c r="H4234" s="242"/>
    </row>
    <row r="4235" spans="8:8" x14ac:dyDescent="0.25">
      <c r="H4235" s="242"/>
    </row>
    <row r="4236" spans="8:8" x14ac:dyDescent="0.25">
      <c r="H4236" s="242"/>
    </row>
    <row r="4237" spans="8:8" x14ac:dyDescent="0.25">
      <c r="H4237" s="242"/>
    </row>
    <row r="4238" spans="8:8" x14ac:dyDescent="0.25">
      <c r="H4238" s="242"/>
    </row>
    <row r="4239" spans="8:8" x14ac:dyDescent="0.25">
      <c r="H4239" s="242"/>
    </row>
    <row r="4240" spans="8:8" x14ac:dyDescent="0.25">
      <c r="H4240" s="242"/>
    </row>
    <row r="4241" spans="8:8" x14ac:dyDescent="0.25">
      <c r="H4241" s="242"/>
    </row>
    <row r="4242" spans="8:8" x14ac:dyDescent="0.25">
      <c r="H4242" s="242"/>
    </row>
    <row r="4243" spans="8:8" x14ac:dyDescent="0.25">
      <c r="H4243" s="242"/>
    </row>
    <row r="4244" spans="8:8" x14ac:dyDescent="0.25">
      <c r="H4244" s="242"/>
    </row>
    <row r="4245" spans="8:8" x14ac:dyDescent="0.25">
      <c r="H4245" s="242"/>
    </row>
    <row r="4246" spans="8:8" x14ac:dyDescent="0.25">
      <c r="H4246" s="242"/>
    </row>
    <row r="4247" spans="8:8" x14ac:dyDescent="0.25">
      <c r="H4247" s="242"/>
    </row>
    <row r="4248" spans="8:8" x14ac:dyDescent="0.25">
      <c r="H4248" s="242"/>
    </row>
    <row r="4249" spans="8:8" x14ac:dyDescent="0.25">
      <c r="H4249" s="242"/>
    </row>
    <row r="4250" spans="8:8" x14ac:dyDescent="0.25">
      <c r="H4250" s="242"/>
    </row>
    <row r="4251" spans="8:8" x14ac:dyDescent="0.25">
      <c r="H4251" s="242"/>
    </row>
    <row r="4252" spans="8:8" x14ac:dyDescent="0.25">
      <c r="H4252" s="242"/>
    </row>
    <row r="4253" spans="8:8" x14ac:dyDescent="0.25">
      <c r="H4253" s="242"/>
    </row>
    <row r="4254" spans="8:8" x14ac:dyDescent="0.25">
      <c r="H4254" s="242"/>
    </row>
    <row r="4255" spans="8:8" x14ac:dyDescent="0.25">
      <c r="H4255" s="242"/>
    </row>
    <row r="4256" spans="8:8" x14ac:dyDescent="0.25">
      <c r="H4256" s="242"/>
    </row>
    <row r="4257" spans="8:8" x14ac:dyDescent="0.25">
      <c r="H4257" s="242"/>
    </row>
    <row r="4258" spans="8:8" x14ac:dyDescent="0.25">
      <c r="H4258" s="242"/>
    </row>
    <row r="4259" spans="8:8" x14ac:dyDescent="0.25">
      <c r="H4259" s="242"/>
    </row>
    <row r="4260" spans="8:8" x14ac:dyDescent="0.25">
      <c r="H4260" s="242"/>
    </row>
    <row r="4261" spans="8:8" x14ac:dyDescent="0.25">
      <c r="H4261" s="242"/>
    </row>
    <row r="4262" spans="8:8" x14ac:dyDescent="0.25">
      <c r="H4262" s="242"/>
    </row>
    <row r="4263" spans="8:8" x14ac:dyDescent="0.25">
      <c r="H4263" s="242"/>
    </row>
    <row r="4264" spans="8:8" x14ac:dyDescent="0.25">
      <c r="H4264" s="242"/>
    </row>
    <row r="4265" spans="8:8" x14ac:dyDescent="0.25">
      <c r="H4265" s="242"/>
    </row>
    <row r="4266" spans="8:8" x14ac:dyDescent="0.25">
      <c r="H4266" s="242"/>
    </row>
    <row r="4267" spans="8:8" x14ac:dyDescent="0.25">
      <c r="H4267" s="242"/>
    </row>
    <row r="4268" spans="8:8" x14ac:dyDescent="0.25">
      <c r="H4268" s="242"/>
    </row>
    <row r="4269" spans="8:8" x14ac:dyDescent="0.25">
      <c r="H4269" s="242"/>
    </row>
    <row r="4270" spans="8:8" x14ac:dyDescent="0.25">
      <c r="H4270" s="242"/>
    </row>
    <row r="4271" spans="8:8" x14ac:dyDescent="0.25">
      <c r="H4271" s="242"/>
    </row>
    <row r="4272" spans="8:8" x14ac:dyDescent="0.25">
      <c r="H4272" s="242"/>
    </row>
    <row r="4273" spans="8:8" x14ac:dyDescent="0.25">
      <c r="H4273" s="242"/>
    </row>
    <row r="4274" spans="8:8" x14ac:dyDescent="0.25">
      <c r="H4274" s="242"/>
    </row>
    <row r="4275" spans="8:8" x14ac:dyDescent="0.25">
      <c r="H4275" s="242"/>
    </row>
    <row r="4276" spans="8:8" x14ac:dyDescent="0.25">
      <c r="H4276" s="242"/>
    </row>
    <row r="4277" spans="8:8" x14ac:dyDescent="0.25">
      <c r="H4277" s="242"/>
    </row>
    <row r="4278" spans="8:8" x14ac:dyDescent="0.25">
      <c r="H4278" s="242"/>
    </row>
    <row r="4279" spans="8:8" x14ac:dyDescent="0.25">
      <c r="H4279" s="242"/>
    </row>
    <row r="4280" spans="8:8" x14ac:dyDescent="0.25">
      <c r="H4280" s="242"/>
    </row>
    <row r="4281" spans="8:8" x14ac:dyDescent="0.25">
      <c r="H4281" s="242"/>
    </row>
    <row r="4282" spans="8:8" x14ac:dyDescent="0.25">
      <c r="H4282" s="242"/>
    </row>
    <row r="4283" spans="8:8" x14ac:dyDescent="0.25">
      <c r="H4283" s="242"/>
    </row>
    <row r="4284" spans="8:8" x14ac:dyDescent="0.25">
      <c r="H4284" s="242"/>
    </row>
    <row r="4285" spans="8:8" x14ac:dyDescent="0.25">
      <c r="H4285" s="242"/>
    </row>
    <row r="4286" spans="8:8" x14ac:dyDescent="0.25">
      <c r="H4286" s="242"/>
    </row>
    <row r="4287" spans="8:8" x14ac:dyDescent="0.25">
      <c r="H4287" s="242"/>
    </row>
    <row r="4288" spans="8:8" x14ac:dyDescent="0.25">
      <c r="H4288" s="242"/>
    </row>
    <row r="4289" spans="8:8" x14ac:dyDescent="0.25">
      <c r="H4289" s="242"/>
    </row>
    <row r="4290" spans="8:8" x14ac:dyDescent="0.25">
      <c r="H4290" s="242"/>
    </row>
    <row r="4291" spans="8:8" x14ac:dyDescent="0.25">
      <c r="H4291" s="242"/>
    </row>
    <row r="4292" spans="8:8" x14ac:dyDescent="0.25">
      <c r="H4292" s="242"/>
    </row>
    <row r="4293" spans="8:8" x14ac:dyDescent="0.25">
      <c r="H4293" s="242"/>
    </row>
    <row r="4294" spans="8:8" x14ac:dyDescent="0.25">
      <c r="H4294" s="242"/>
    </row>
    <row r="4295" spans="8:8" x14ac:dyDescent="0.25">
      <c r="H4295" s="242"/>
    </row>
    <row r="4296" spans="8:8" x14ac:dyDescent="0.25">
      <c r="H4296" s="242"/>
    </row>
    <row r="4297" spans="8:8" x14ac:dyDescent="0.25">
      <c r="H4297" s="242"/>
    </row>
    <row r="4298" spans="8:8" x14ac:dyDescent="0.25">
      <c r="H4298" s="242"/>
    </row>
    <row r="4299" spans="8:8" x14ac:dyDescent="0.25">
      <c r="H4299" s="242"/>
    </row>
    <row r="4300" spans="8:8" x14ac:dyDescent="0.25">
      <c r="H4300" s="242"/>
    </row>
    <row r="4301" spans="8:8" x14ac:dyDescent="0.25">
      <c r="H4301" s="242"/>
    </row>
    <row r="4302" spans="8:8" x14ac:dyDescent="0.25">
      <c r="H4302" s="242"/>
    </row>
    <row r="4303" spans="8:8" x14ac:dyDescent="0.25">
      <c r="H4303" s="242"/>
    </row>
    <row r="4304" spans="8:8" x14ac:dyDescent="0.25">
      <c r="H4304" s="242"/>
    </row>
    <row r="4305" spans="8:8" x14ac:dyDescent="0.25">
      <c r="H4305" s="242"/>
    </row>
    <row r="4306" spans="8:8" x14ac:dyDescent="0.25">
      <c r="H4306" s="242"/>
    </row>
    <row r="4307" spans="8:8" x14ac:dyDescent="0.25">
      <c r="H4307" s="242"/>
    </row>
    <row r="4308" spans="8:8" x14ac:dyDescent="0.25">
      <c r="H4308" s="242"/>
    </row>
    <row r="4309" spans="8:8" x14ac:dyDescent="0.25">
      <c r="H4309" s="242"/>
    </row>
    <row r="4310" spans="8:8" x14ac:dyDescent="0.25">
      <c r="H4310" s="242"/>
    </row>
    <row r="4311" spans="8:8" x14ac:dyDescent="0.25">
      <c r="H4311" s="242"/>
    </row>
    <row r="4312" spans="8:8" x14ac:dyDescent="0.25">
      <c r="H4312" s="242"/>
    </row>
    <row r="4313" spans="8:8" x14ac:dyDescent="0.25">
      <c r="H4313" s="242"/>
    </row>
    <row r="4314" spans="8:8" x14ac:dyDescent="0.25">
      <c r="H4314" s="242"/>
    </row>
    <row r="4315" spans="8:8" x14ac:dyDescent="0.25">
      <c r="H4315" s="242"/>
    </row>
    <row r="4316" spans="8:8" x14ac:dyDescent="0.25">
      <c r="H4316" s="242"/>
    </row>
    <row r="4317" spans="8:8" x14ac:dyDescent="0.25">
      <c r="H4317" s="242"/>
    </row>
    <row r="4318" spans="8:8" x14ac:dyDescent="0.25">
      <c r="H4318" s="242"/>
    </row>
    <row r="4319" spans="8:8" x14ac:dyDescent="0.25">
      <c r="H4319" s="242"/>
    </row>
    <row r="4320" spans="8:8" x14ac:dyDescent="0.25">
      <c r="H4320" s="242"/>
    </row>
    <row r="4321" spans="8:8" x14ac:dyDescent="0.25">
      <c r="H4321" s="242"/>
    </row>
    <row r="4322" spans="8:8" x14ac:dyDescent="0.25">
      <c r="H4322" s="242"/>
    </row>
    <row r="4323" spans="8:8" x14ac:dyDescent="0.25">
      <c r="H4323" s="242"/>
    </row>
    <row r="4324" spans="8:8" x14ac:dyDescent="0.25">
      <c r="H4324" s="242"/>
    </row>
    <row r="4325" spans="8:8" x14ac:dyDescent="0.25">
      <c r="H4325" s="242"/>
    </row>
    <row r="4326" spans="8:8" x14ac:dyDescent="0.25">
      <c r="H4326" s="242"/>
    </row>
    <row r="4327" spans="8:8" x14ac:dyDescent="0.25">
      <c r="H4327" s="242"/>
    </row>
    <row r="4328" spans="8:8" x14ac:dyDescent="0.25">
      <c r="H4328" s="242"/>
    </row>
    <row r="4329" spans="8:8" x14ac:dyDescent="0.25">
      <c r="H4329" s="242"/>
    </row>
    <row r="4330" spans="8:8" x14ac:dyDescent="0.25">
      <c r="H4330" s="242"/>
    </row>
    <row r="4331" spans="8:8" x14ac:dyDescent="0.25">
      <c r="H4331" s="242"/>
    </row>
    <row r="4332" spans="8:8" x14ac:dyDescent="0.25">
      <c r="H4332" s="242"/>
    </row>
    <row r="4333" spans="8:8" x14ac:dyDescent="0.25">
      <c r="H4333" s="242"/>
    </row>
    <row r="4334" spans="8:8" x14ac:dyDescent="0.25">
      <c r="H4334" s="242"/>
    </row>
    <row r="4335" spans="8:8" x14ac:dyDescent="0.25">
      <c r="H4335" s="242"/>
    </row>
    <row r="4336" spans="8:8" x14ac:dyDescent="0.25">
      <c r="H4336" s="242"/>
    </row>
    <row r="4337" spans="8:8" x14ac:dyDescent="0.25">
      <c r="H4337" s="242"/>
    </row>
    <row r="4338" spans="8:8" x14ac:dyDescent="0.25">
      <c r="H4338" s="242"/>
    </row>
    <row r="4339" spans="8:8" x14ac:dyDescent="0.25">
      <c r="H4339" s="242"/>
    </row>
    <row r="4340" spans="8:8" x14ac:dyDescent="0.25">
      <c r="H4340" s="242"/>
    </row>
    <row r="4341" spans="8:8" x14ac:dyDescent="0.25">
      <c r="H4341" s="242"/>
    </row>
    <row r="4342" spans="8:8" x14ac:dyDescent="0.25">
      <c r="H4342" s="242"/>
    </row>
    <row r="4343" spans="8:8" x14ac:dyDescent="0.25">
      <c r="H4343" s="242"/>
    </row>
    <row r="4344" spans="8:8" x14ac:dyDescent="0.25">
      <c r="H4344" s="242"/>
    </row>
    <row r="4345" spans="8:8" x14ac:dyDescent="0.25">
      <c r="H4345" s="242"/>
    </row>
    <row r="4346" spans="8:8" x14ac:dyDescent="0.25">
      <c r="H4346" s="242"/>
    </row>
    <row r="4347" spans="8:8" x14ac:dyDescent="0.25">
      <c r="H4347" s="242"/>
    </row>
    <row r="4348" spans="8:8" x14ac:dyDescent="0.25">
      <c r="H4348" s="242"/>
    </row>
    <row r="4349" spans="8:8" x14ac:dyDescent="0.25">
      <c r="H4349" s="242"/>
    </row>
    <row r="4350" spans="8:8" x14ac:dyDescent="0.25">
      <c r="H4350" s="242"/>
    </row>
    <row r="4351" spans="8:8" x14ac:dyDescent="0.25">
      <c r="H4351" s="242"/>
    </row>
    <row r="4352" spans="8:8" x14ac:dyDescent="0.25">
      <c r="H4352" s="242"/>
    </row>
    <row r="4353" spans="8:8" x14ac:dyDescent="0.25">
      <c r="H4353" s="242"/>
    </row>
    <row r="4354" spans="8:8" x14ac:dyDescent="0.25">
      <c r="H4354" s="242"/>
    </row>
    <row r="4355" spans="8:8" x14ac:dyDescent="0.25">
      <c r="H4355" s="242"/>
    </row>
    <row r="4356" spans="8:8" x14ac:dyDescent="0.25">
      <c r="H4356" s="242"/>
    </row>
    <row r="4357" spans="8:8" x14ac:dyDescent="0.25">
      <c r="H4357" s="242"/>
    </row>
    <row r="4358" spans="8:8" x14ac:dyDescent="0.25">
      <c r="H4358" s="242"/>
    </row>
    <row r="4359" spans="8:8" x14ac:dyDescent="0.25">
      <c r="H4359" s="242"/>
    </row>
    <row r="4360" spans="8:8" x14ac:dyDescent="0.25">
      <c r="H4360" s="242"/>
    </row>
    <row r="4361" spans="8:8" x14ac:dyDescent="0.25">
      <c r="H4361" s="242"/>
    </row>
    <row r="4362" spans="8:8" x14ac:dyDescent="0.25">
      <c r="H4362" s="242"/>
    </row>
    <row r="4363" spans="8:8" x14ac:dyDescent="0.25">
      <c r="H4363" s="242"/>
    </row>
    <row r="4364" spans="8:8" x14ac:dyDescent="0.25">
      <c r="H4364" s="242"/>
    </row>
    <row r="4365" spans="8:8" x14ac:dyDescent="0.25">
      <c r="H4365" s="242"/>
    </row>
    <row r="4366" spans="8:8" x14ac:dyDescent="0.25">
      <c r="H4366" s="242"/>
    </row>
    <row r="4367" spans="8:8" x14ac:dyDescent="0.25">
      <c r="H4367" s="242"/>
    </row>
    <row r="4368" spans="8:8" x14ac:dyDescent="0.25">
      <c r="H4368" s="242"/>
    </row>
    <row r="4369" spans="8:8" x14ac:dyDescent="0.25">
      <c r="H4369" s="242"/>
    </row>
    <row r="4370" spans="8:8" x14ac:dyDescent="0.25">
      <c r="H4370" s="242"/>
    </row>
    <row r="4371" spans="8:8" x14ac:dyDescent="0.25">
      <c r="H4371" s="242"/>
    </row>
    <row r="4372" spans="8:8" x14ac:dyDescent="0.25">
      <c r="H4372" s="242"/>
    </row>
    <row r="4373" spans="8:8" x14ac:dyDescent="0.25">
      <c r="H4373" s="242"/>
    </row>
    <row r="4374" spans="8:8" x14ac:dyDescent="0.25">
      <c r="H4374" s="242"/>
    </row>
    <row r="4375" spans="8:8" x14ac:dyDescent="0.25">
      <c r="H4375" s="242"/>
    </row>
    <row r="4376" spans="8:8" x14ac:dyDescent="0.25">
      <c r="H4376" s="242"/>
    </row>
    <row r="4377" spans="8:8" x14ac:dyDescent="0.25">
      <c r="H4377" s="242"/>
    </row>
    <row r="4378" spans="8:8" x14ac:dyDescent="0.25">
      <c r="H4378" s="242"/>
    </row>
    <row r="4379" spans="8:8" x14ac:dyDescent="0.25">
      <c r="H4379" s="242"/>
    </row>
    <row r="4380" spans="8:8" x14ac:dyDescent="0.25">
      <c r="H4380" s="242"/>
    </row>
    <row r="4381" spans="8:8" x14ac:dyDescent="0.25">
      <c r="H4381" s="242"/>
    </row>
    <row r="4382" spans="8:8" x14ac:dyDescent="0.25">
      <c r="H4382" s="242"/>
    </row>
    <row r="4383" spans="8:8" x14ac:dyDescent="0.25">
      <c r="H4383" s="242"/>
    </row>
    <row r="4384" spans="8:8" x14ac:dyDescent="0.25">
      <c r="H4384" s="242"/>
    </row>
    <row r="4385" spans="8:8" x14ac:dyDescent="0.25">
      <c r="H4385" s="242"/>
    </row>
    <row r="4386" spans="8:8" x14ac:dyDescent="0.25">
      <c r="H4386" s="242"/>
    </row>
    <row r="4387" spans="8:8" x14ac:dyDescent="0.25">
      <c r="H4387" s="242"/>
    </row>
    <row r="4388" spans="8:8" x14ac:dyDescent="0.25">
      <c r="H4388" s="242"/>
    </row>
    <row r="4389" spans="8:8" x14ac:dyDescent="0.25">
      <c r="H4389" s="242"/>
    </row>
    <row r="4390" spans="8:8" x14ac:dyDescent="0.25">
      <c r="H4390" s="242"/>
    </row>
    <row r="4391" spans="8:8" x14ac:dyDescent="0.25">
      <c r="H4391" s="242"/>
    </row>
    <row r="4392" spans="8:8" x14ac:dyDescent="0.25">
      <c r="H4392" s="242"/>
    </row>
    <row r="4393" spans="8:8" x14ac:dyDescent="0.25">
      <c r="H4393" s="242"/>
    </row>
    <row r="4394" spans="8:8" x14ac:dyDescent="0.25">
      <c r="H4394" s="242"/>
    </row>
    <row r="4395" spans="8:8" x14ac:dyDescent="0.25">
      <c r="H4395" s="242"/>
    </row>
    <row r="4396" spans="8:8" x14ac:dyDescent="0.25">
      <c r="H4396" s="242"/>
    </row>
    <row r="4397" spans="8:8" x14ac:dyDescent="0.25">
      <c r="H4397" s="242"/>
    </row>
    <row r="4398" spans="8:8" x14ac:dyDescent="0.25">
      <c r="H4398" s="242"/>
    </row>
    <row r="4399" spans="8:8" x14ac:dyDescent="0.25">
      <c r="H4399" s="242"/>
    </row>
    <row r="4400" spans="8:8" x14ac:dyDescent="0.25">
      <c r="H4400" s="242"/>
    </row>
    <row r="4401" spans="8:8" x14ac:dyDescent="0.25">
      <c r="H4401" s="242"/>
    </row>
    <row r="4402" spans="8:8" x14ac:dyDescent="0.25">
      <c r="H4402" s="242"/>
    </row>
    <row r="4403" spans="8:8" x14ac:dyDescent="0.25">
      <c r="H4403" s="242"/>
    </row>
    <row r="4404" spans="8:8" x14ac:dyDescent="0.25">
      <c r="H4404" s="242"/>
    </row>
    <row r="4405" spans="8:8" x14ac:dyDescent="0.25">
      <c r="H4405" s="242"/>
    </row>
    <row r="4406" spans="8:8" x14ac:dyDescent="0.25">
      <c r="H4406" s="242"/>
    </row>
    <row r="4407" spans="8:8" x14ac:dyDescent="0.25">
      <c r="H4407" s="242"/>
    </row>
    <row r="4408" spans="8:8" x14ac:dyDescent="0.25">
      <c r="H4408" s="242"/>
    </row>
    <row r="4409" spans="8:8" x14ac:dyDescent="0.25">
      <c r="H4409" s="242"/>
    </row>
    <row r="4410" spans="8:8" x14ac:dyDescent="0.25">
      <c r="H4410" s="242"/>
    </row>
    <row r="4411" spans="8:8" x14ac:dyDescent="0.25">
      <c r="H4411" s="242"/>
    </row>
    <row r="4412" spans="8:8" x14ac:dyDescent="0.25">
      <c r="H4412" s="242"/>
    </row>
    <row r="4413" spans="8:8" x14ac:dyDescent="0.25">
      <c r="H4413" s="242"/>
    </row>
    <row r="4414" spans="8:8" x14ac:dyDescent="0.25">
      <c r="H4414" s="242"/>
    </row>
    <row r="4415" spans="8:8" x14ac:dyDescent="0.25">
      <c r="H4415" s="242"/>
    </row>
    <row r="4416" spans="8:8" x14ac:dyDescent="0.25">
      <c r="H4416" s="242"/>
    </row>
    <row r="4417" spans="8:8" x14ac:dyDescent="0.25">
      <c r="H4417" s="242"/>
    </row>
    <row r="4418" spans="8:8" x14ac:dyDescent="0.25">
      <c r="H4418" s="242"/>
    </row>
    <row r="4419" spans="8:8" x14ac:dyDescent="0.25">
      <c r="H4419" s="242"/>
    </row>
    <row r="4420" spans="8:8" x14ac:dyDescent="0.25">
      <c r="H4420" s="242"/>
    </row>
    <row r="4421" spans="8:8" x14ac:dyDescent="0.25">
      <c r="H4421" s="242"/>
    </row>
    <row r="4422" spans="8:8" x14ac:dyDescent="0.25">
      <c r="H4422" s="242"/>
    </row>
    <row r="4423" spans="8:8" x14ac:dyDescent="0.25">
      <c r="H4423" s="242"/>
    </row>
    <row r="4424" spans="8:8" x14ac:dyDescent="0.25">
      <c r="H4424" s="242"/>
    </row>
    <row r="4425" spans="8:8" x14ac:dyDescent="0.25">
      <c r="H4425" s="242"/>
    </row>
    <row r="4426" spans="8:8" x14ac:dyDescent="0.25">
      <c r="H4426" s="242"/>
    </row>
    <row r="4427" spans="8:8" x14ac:dyDescent="0.25">
      <c r="H4427" s="242"/>
    </row>
    <row r="4428" spans="8:8" x14ac:dyDescent="0.25">
      <c r="H4428" s="242"/>
    </row>
    <row r="4429" spans="8:8" x14ac:dyDescent="0.25">
      <c r="H4429" s="242"/>
    </row>
    <row r="4430" spans="8:8" x14ac:dyDescent="0.25">
      <c r="H4430" s="242"/>
    </row>
    <row r="4431" spans="8:8" x14ac:dyDescent="0.25">
      <c r="H4431" s="242"/>
    </row>
    <row r="4432" spans="8:8" x14ac:dyDescent="0.25">
      <c r="H4432" s="242"/>
    </row>
    <row r="4433" spans="8:8" x14ac:dyDescent="0.25">
      <c r="H4433" s="242"/>
    </row>
    <row r="4434" spans="8:8" x14ac:dyDescent="0.25">
      <c r="H4434" s="242"/>
    </row>
    <row r="4435" spans="8:8" x14ac:dyDescent="0.25">
      <c r="H4435" s="242"/>
    </row>
    <row r="4436" spans="8:8" x14ac:dyDescent="0.25">
      <c r="H4436" s="242"/>
    </row>
    <row r="4437" spans="8:8" x14ac:dyDescent="0.25">
      <c r="H4437" s="242"/>
    </row>
    <row r="4438" spans="8:8" x14ac:dyDescent="0.25">
      <c r="H4438" s="242"/>
    </row>
    <row r="4439" spans="8:8" x14ac:dyDescent="0.25">
      <c r="H4439" s="242"/>
    </row>
    <row r="4440" spans="8:8" x14ac:dyDescent="0.25">
      <c r="H4440" s="242"/>
    </row>
    <row r="4441" spans="8:8" x14ac:dyDescent="0.25">
      <c r="H4441" s="242"/>
    </row>
    <row r="4442" spans="8:8" x14ac:dyDescent="0.25">
      <c r="H4442" s="242"/>
    </row>
    <row r="4443" spans="8:8" x14ac:dyDescent="0.25">
      <c r="H4443" s="242"/>
    </row>
    <row r="4444" spans="8:8" x14ac:dyDescent="0.25">
      <c r="H4444" s="242"/>
    </row>
    <row r="4445" spans="8:8" x14ac:dyDescent="0.25">
      <c r="H4445" s="242"/>
    </row>
    <row r="4446" spans="8:8" x14ac:dyDescent="0.25">
      <c r="H4446" s="242"/>
    </row>
    <row r="4447" spans="8:8" x14ac:dyDescent="0.25">
      <c r="H4447" s="242"/>
    </row>
    <row r="4448" spans="8:8" x14ac:dyDescent="0.25">
      <c r="H4448" s="242"/>
    </row>
    <row r="4449" spans="8:8" x14ac:dyDescent="0.25">
      <c r="H4449" s="242"/>
    </row>
    <row r="4450" spans="8:8" x14ac:dyDescent="0.25">
      <c r="H4450" s="242"/>
    </row>
    <row r="4451" spans="8:8" x14ac:dyDescent="0.25">
      <c r="H4451" s="242"/>
    </row>
    <row r="4452" spans="8:8" x14ac:dyDescent="0.25">
      <c r="H4452" s="242"/>
    </row>
    <row r="4453" spans="8:8" x14ac:dyDescent="0.25">
      <c r="H4453" s="242"/>
    </row>
    <row r="4454" spans="8:8" x14ac:dyDescent="0.25">
      <c r="H4454" s="242"/>
    </row>
    <row r="4455" spans="8:8" x14ac:dyDescent="0.25">
      <c r="H4455" s="242"/>
    </row>
    <row r="4456" spans="8:8" x14ac:dyDescent="0.25">
      <c r="H4456" s="242"/>
    </row>
    <row r="4457" spans="8:8" x14ac:dyDescent="0.25">
      <c r="H4457" s="242"/>
    </row>
    <row r="4458" spans="8:8" x14ac:dyDescent="0.25">
      <c r="H4458" s="242"/>
    </row>
    <row r="4459" spans="8:8" x14ac:dyDescent="0.25">
      <c r="H4459" s="242"/>
    </row>
    <row r="4460" spans="8:8" x14ac:dyDescent="0.25">
      <c r="H4460" s="242"/>
    </row>
    <row r="4461" spans="8:8" x14ac:dyDescent="0.25">
      <c r="H4461" s="242"/>
    </row>
    <row r="4462" spans="8:8" x14ac:dyDescent="0.25">
      <c r="H4462" s="242"/>
    </row>
    <row r="4463" spans="8:8" x14ac:dyDescent="0.25">
      <c r="H4463" s="242"/>
    </row>
    <row r="4464" spans="8:8" x14ac:dyDescent="0.25">
      <c r="H4464" s="242"/>
    </row>
    <row r="4465" spans="8:8" x14ac:dyDescent="0.25">
      <c r="H4465" s="242"/>
    </row>
    <row r="4466" spans="8:8" x14ac:dyDescent="0.25">
      <c r="H4466" s="242"/>
    </row>
    <row r="4467" spans="8:8" x14ac:dyDescent="0.25">
      <c r="H4467" s="242"/>
    </row>
    <row r="4468" spans="8:8" x14ac:dyDescent="0.25">
      <c r="H4468" s="242"/>
    </row>
    <row r="4469" spans="8:8" x14ac:dyDescent="0.25">
      <c r="H4469" s="242"/>
    </row>
    <row r="4470" spans="8:8" x14ac:dyDescent="0.25">
      <c r="H4470" s="242"/>
    </row>
    <row r="4471" spans="8:8" x14ac:dyDescent="0.25">
      <c r="H4471" s="242"/>
    </row>
    <row r="4472" spans="8:8" x14ac:dyDescent="0.25">
      <c r="H4472" s="242"/>
    </row>
    <row r="4473" spans="8:8" x14ac:dyDescent="0.25">
      <c r="H4473" s="242"/>
    </row>
    <row r="4474" spans="8:8" x14ac:dyDescent="0.25">
      <c r="H4474" s="242"/>
    </row>
    <row r="4475" spans="8:8" x14ac:dyDescent="0.25">
      <c r="H4475" s="242"/>
    </row>
    <row r="4476" spans="8:8" x14ac:dyDescent="0.25">
      <c r="H4476" s="242"/>
    </row>
    <row r="4477" spans="8:8" x14ac:dyDescent="0.25">
      <c r="H4477" s="242"/>
    </row>
    <row r="4478" spans="8:8" x14ac:dyDescent="0.25">
      <c r="H4478" s="242"/>
    </row>
    <row r="4479" spans="8:8" x14ac:dyDescent="0.25">
      <c r="H4479" s="242"/>
    </row>
    <row r="4480" spans="8:8" x14ac:dyDescent="0.25">
      <c r="H4480" s="242"/>
    </row>
    <row r="4481" spans="8:8" x14ac:dyDescent="0.25">
      <c r="H4481" s="242"/>
    </row>
    <row r="4482" spans="8:8" x14ac:dyDescent="0.25">
      <c r="H4482" s="242"/>
    </row>
    <row r="4483" spans="8:8" x14ac:dyDescent="0.25">
      <c r="H4483" s="242"/>
    </row>
    <row r="4484" spans="8:8" x14ac:dyDescent="0.25">
      <c r="H4484" s="242"/>
    </row>
    <row r="4485" spans="8:8" x14ac:dyDescent="0.25">
      <c r="H4485" s="242"/>
    </row>
    <row r="4486" spans="8:8" x14ac:dyDescent="0.25">
      <c r="H4486" s="242"/>
    </row>
    <row r="4487" spans="8:8" x14ac:dyDescent="0.25">
      <c r="H4487" s="242"/>
    </row>
    <row r="4488" spans="8:8" x14ac:dyDescent="0.25">
      <c r="H4488" s="242"/>
    </row>
    <row r="4489" spans="8:8" x14ac:dyDescent="0.25">
      <c r="H4489" s="242"/>
    </row>
    <row r="4490" spans="8:8" x14ac:dyDescent="0.25">
      <c r="H4490" s="242"/>
    </row>
    <row r="4491" spans="8:8" x14ac:dyDescent="0.25">
      <c r="H4491" s="242"/>
    </row>
    <row r="4492" spans="8:8" x14ac:dyDescent="0.25">
      <c r="H4492" s="242"/>
    </row>
    <row r="4493" spans="8:8" x14ac:dyDescent="0.25">
      <c r="H4493" s="242"/>
    </row>
    <row r="4494" spans="8:8" x14ac:dyDescent="0.25">
      <c r="H4494" s="242"/>
    </row>
    <row r="4495" spans="8:8" x14ac:dyDescent="0.25">
      <c r="H4495" s="242"/>
    </row>
    <row r="4496" spans="8:8" x14ac:dyDescent="0.25">
      <c r="H4496" s="242"/>
    </row>
    <row r="4497" spans="8:8" x14ac:dyDescent="0.25">
      <c r="H4497" s="242"/>
    </row>
    <row r="4498" spans="8:8" x14ac:dyDescent="0.25">
      <c r="H4498" s="242"/>
    </row>
    <row r="4499" spans="8:8" x14ac:dyDescent="0.25">
      <c r="H4499" s="242"/>
    </row>
    <row r="4500" spans="8:8" x14ac:dyDescent="0.25">
      <c r="H4500" s="242"/>
    </row>
    <row r="4501" spans="8:8" x14ac:dyDescent="0.25">
      <c r="H4501" s="242"/>
    </row>
    <row r="4502" spans="8:8" x14ac:dyDescent="0.25">
      <c r="H4502" s="242"/>
    </row>
    <row r="4503" spans="8:8" x14ac:dyDescent="0.25">
      <c r="H4503" s="242"/>
    </row>
    <row r="4504" spans="8:8" x14ac:dyDescent="0.25">
      <c r="H4504" s="242"/>
    </row>
    <row r="4505" spans="8:8" x14ac:dyDescent="0.25">
      <c r="H4505" s="242"/>
    </row>
    <row r="4506" spans="8:8" x14ac:dyDescent="0.25">
      <c r="H4506" s="242"/>
    </row>
    <row r="4507" spans="8:8" x14ac:dyDescent="0.25">
      <c r="H4507" s="242"/>
    </row>
    <row r="4508" spans="8:8" x14ac:dyDescent="0.25">
      <c r="H4508" s="242"/>
    </row>
    <row r="4509" spans="8:8" x14ac:dyDescent="0.25">
      <c r="H4509" s="242"/>
    </row>
    <row r="4510" spans="8:8" x14ac:dyDescent="0.25">
      <c r="H4510" s="242"/>
    </row>
    <row r="4511" spans="8:8" x14ac:dyDescent="0.25">
      <c r="H4511" s="242"/>
    </row>
    <row r="4512" spans="8:8" x14ac:dyDescent="0.25">
      <c r="H4512" s="242"/>
    </row>
    <row r="4513" spans="8:8" x14ac:dyDescent="0.25">
      <c r="H4513" s="242"/>
    </row>
    <row r="4514" spans="8:8" x14ac:dyDescent="0.25">
      <c r="H4514" s="242"/>
    </row>
    <row r="4515" spans="8:8" x14ac:dyDescent="0.25">
      <c r="H4515" s="242"/>
    </row>
    <row r="4516" spans="8:8" x14ac:dyDescent="0.25">
      <c r="H4516" s="242"/>
    </row>
    <row r="4517" spans="8:8" x14ac:dyDescent="0.25">
      <c r="H4517" s="242"/>
    </row>
    <row r="4518" spans="8:8" x14ac:dyDescent="0.25">
      <c r="H4518" s="242"/>
    </row>
    <row r="4519" spans="8:8" x14ac:dyDescent="0.25">
      <c r="H4519" s="242"/>
    </row>
    <row r="4520" spans="8:8" x14ac:dyDescent="0.25">
      <c r="H4520" s="242"/>
    </row>
    <row r="4521" spans="8:8" x14ac:dyDescent="0.25">
      <c r="H4521" s="242"/>
    </row>
    <row r="4522" spans="8:8" x14ac:dyDescent="0.25">
      <c r="H4522" s="242"/>
    </row>
    <row r="4523" spans="8:8" x14ac:dyDescent="0.25">
      <c r="H4523" s="242"/>
    </row>
    <row r="4524" spans="8:8" x14ac:dyDescent="0.25">
      <c r="H4524" s="242"/>
    </row>
    <row r="4525" spans="8:8" x14ac:dyDescent="0.25">
      <c r="H4525" s="242"/>
    </row>
    <row r="4526" spans="8:8" x14ac:dyDescent="0.25">
      <c r="H4526" s="242"/>
    </row>
    <row r="4527" spans="8:8" x14ac:dyDescent="0.25">
      <c r="H4527" s="242"/>
    </row>
    <row r="4528" spans="8:8" x14ac:dyDescent="0.25">
      <c r="H4528" s="242"/>
    </row>
    <row r="4529" spans="8:8" x14ac:dyDescent="0.25">
      <c r="H4529" s="242"/>
    </row>
    <row r="4530" spans="8:8" x14ac:dyDescent="0.25">
      <c r="H4530" s="242"/>
    </row>
    <row r="4531" spans="8:8" x14ac:dyDescent="0.25">
      <c r="H4531" s="242"/>
    </row>
    <row r="4532" spans="8:8" x14ac:dyDescent="0.25">
      <c r="H4532" s="242"/>
    </row>
    <row r="4533" spans="8:8" x14ac:dyDescent="0.25">
      <c r="H4533" s="242"/>
    </row>
    <row r="4534" spans="8:8" x14ac:dyDescent="0.25">
      <c r="H4534" s="242"/>
    </row>
    <row r="4535" spans="8:8" x14ac:dyDescent="0.25">
      <c r="H4535" s="242"/>
    </row>
    <row r="4536" spans="8:8" x14ac:dyDescent="0.25">
      <c r="H4536" s="242"/>
    </row>
    <row r="4537" spans="8:8" x14ac:dyDescent="0.25">
      <c r="H4537" s="242"/>
    </row>
    <row r="4538" spans="8:8" x14ac:dyDescent="0.25">
      <c r="H4538" s="242"/>
    </row>
    <row r="4539" spans="8:8" x14ac:dyDescent="0.25">
      <c r="H4539" s="242"/>
    </row>
    <row r="4540" spans="8:8" x14ac:dyDescent="0.25">
      <c r="H4540" s="242"/>
    </row>
    <row r="4541" spans="8:8" x14ac:dyDescent="0.25">
      <c r="H4541" s="242"/>
    </row>
    <row r="4542" spans="8:8" x14ac:dyDescent="0.25">
      <c r="H4542" s="242"/>
    </row>
    <row r="4543" spans="8:8" x14ac:dyDescent="0.25">
      <c r="H4543" s="242"/>
    </row>
    <row r="4544" spans="8:8" x14ac:dyDescent="0.25">
      <c r="H4544" s="242"/>
    </row>
    <row r="4545" spans="8:8" x14ac:dyDescent="0.25">
      <c r="H4545" s="242"/>
    </row>
    <row r="4546" spans="8:8" x14ac:dyDescent="0.25">
      <c r="H4546" s="242"/>
    </row>
    <row r="4547" spans="8:8" x14ac:dyDescent="0.25">
      <c r="H4547" s="242"/>
    </row>
    <row r="4548" spans="8:8" x14ac:dyDescent="0.25">
      <c r="H4548" s="242"/>
    </row>
    <row r="4549" spans="8:8" x14ac:dyDescent="0.25">
      <c r="H4549" s="242"/>
    </row>
    <row r="4550" spans="8:8" x14ac:dyDescent="0.25">
      <c r="H4550" s="242"/>
    </row>
    <row r="4551" spans="8:8" x14ac:dyDescent="0.25">
      <c r="H4551" s="242"/>
    </row>
    <row r="4552" spans="8:8" x14ac:dyDescent="0.25">
      <c r="H4552" s="242"/>
    </row>
    <row r="4553" spans="8:8" x14ac:dyDescent="0.25">
      <c r="H4553" s="242"/>
    </row>
    <row r="4554" spans="8:8" x14ac:dyDescent="0.25">
      <c r="H4554" s="242"/>
    </row>
    <row r="4555" spans="8:8" x14ac:dyDescent="0.25">
      <c r="H4555" s="242"/>
    </row>
    <row r="4556" spans="8:8" x14ac:dyDescent="0.25">
      <c r="H4556" s="242"/>
    </row>
    <row r="4557" spans="8:8" x14ac:dyDescent="0.25">
      <c r="H4557" s="242"/>
    </row>
    <row r="4558" spans="8:8" x14ac:dyDescent="0.25">
      <c r="H4558" s="242"/>
    </row>
    <row r="4559" spans="8:8" x14ac:dyDescent="0.25">
      <c r="H4559" s="242"/>
    </row>
    <row r="4560" spans="8:8" x14ac:dyDescent="0.25">
      <c r="H4560" s="242"/>
    </row>
    <row r="4561" spans="8:8" x14ac:dyDescent="0.25">
      <c r="H4561" s="242"/>
    </row>
    <row r="4562" spans="8:8" x14ac:dyDescent="0.25">
      <c r="H4562" s="242"/>
    </row>
    <row r="4563" spans="8:8" x14ac:dyDescent="0.25">
      <c r="H4563" s="242"/>
    </row>
    <row r="4564" spans="8:8" x14ac:dyDescent="0.25">
      <c r="H4564" s="242"/>
    </row>
    <row r="4565" spans="8:8" x14ac:dyDescent="0.25">
      <c r="H4565" s="242"/>
    </row>
    <row r="4566" spans="8:8" x14ac:dyDescent="0.25">
      <c r="H4566" s="242"/>
    </row>
    <row r="4567" spans="8:8" x14ac:dyDescent="0.25">
      <c r="H4567" s="242"/>
    </row>
    <row r="4568" spans="8:8" x14ac:dyDescent="0.25">
      <c r="H4568" s="242"/>
    </row>
    <row r="4569" spans="8:8" x14ac:dyDescent="0.25">
      <c r="H4569" s="242"/>
    </row>
    <row r="4570" spans="8:8" x14ac:dyDescent="0.25">
      <c r="H4570" s="242"/>
    </row>
    <row r="4571" spans="8:8" x14ac:dyDescent="0.25">
      <c r="H4571" s="242"/>
    </row>
    <row r="4572" spans="8:8" x14ac:dyDescent="0.25">
      <c r="H4572" s="242"/>
    </row>
    <row r="4573" spans="8:8" x14ac:dyDescent="0.25">
      <c r="H4573" s="242"/>
    </row>
    <row r="4574" spans="8:8" x14ac:dyDescent="0.25">
      <c r="H4574" s="242"/>
    </row>
    <row r="4575" spans="8:8" x14ac:dyDescent="0.25">
      <c r="H4575" s="242"/>
    </row>
    <row r="4576" spans="8:8" x14ac:dyDescent="0.25">
      <c r="H4576" s="242"/>
    </row>
    <row r="4577" spans="8:8" x14ac:dyDescent="0.25">
      <c r="H4577" s="242"/>
    </row>
    <row r="4578" spans="8:8" x14ac:dyDescent="0.25">
      <c r="H4578" s="242"/>
    </row>
    <row r="4579" spans="8:8" x14ac:dyDescent="0.25">
      <c r="H4579" s="242"/>
    </row>
    <row r="4580" spans="8:8" x14ac:dyDescent="0.25">
      <c r="H4580" s="242"/>
    </row>
    <row r="4581" spans="8:8" x14ac:dyDescent="0.25">
      <c r="H4581" s="242"/>
    </row>
    <row r="4582" spans="8:8" x14ac:dyDescent="0.25">
      <c r="H4582" s="242"/>
    </row>
    <row r="4583" spans="8:8" x14ac:dyDescent="0.25">
      <c r="H4583" s="242"/>
    </row>
    <row r="4584" spans="8:8" x14ac:dyDescent="0.25">
      <c r="H4584" s="242"/>
    </row>
    <row r="4585" spans="8:8" x14ac:dyDescent="0.25">
      <c r="H4585" s="242"/>
    </row>
    <row r="4586" spans="8:8" x14ac:dyDescent="0.25">
      <c r="H4586" s="242"/>
    </row>
    <row r="4587" spans="8:8" x14ac:dyDescent="0.25">
      <c r="H4587" s="242"/>
    </row>
    <row r="4588" spans="8:8" x14ac:dyDescent="0.25">
      <c r="H4588" s="242"/>
    </row>
    <row r="4589" spans="8:8" x14ac:dyDescent="0.25">
      <c r="H4589" s="242"/>
    </row>
    <row r="4590" spans="8:8" x14ac:dyDescent="0.25">
      <c r="H4590" s="242"/>
    </row>
  </sheetData>
  <sheetProtection algorithmName="SHA-512" hashValue="y9FwkZdrdS/tFvMWWgB4iIzHzEkhT5dztAOnkfRAfa/CI4LQ0totERokZqzLrU8kkQoGPUxjpI3zjUQn3WdHSw==" saltValue="90MGH/lV87hCzmyRF+hWdg==" spinCount="100000" sheet="1" formatCells="0" formatColumns="0" formatRows="0" autoFilter="0" pivotTables="0"/>
  <customSheetViews>
    <customSheetView guid="{88C7CD93-4C5C-45F9-8E10-23D17A25DE06}" showPageBreaks="1" fitToPage="1" printArea="1">
      <pane ySplit="4" topLeftCell="A5" activePane="bottomLeft" state="frozen"/>
      <selection pane="bottomLeft" activeCell="J22" sqref="J22"/>
      <pageMargins left="0.78740157480314965" right="0.78740157480314965" top="0.98425196850393704" bottom="0.98425196850393704" header="0.51181102362204722" footer="0.51181102362204722"/>
      <printOptions horizontalCentered="1" verticalCentered="1"/>
      <pageSetup paperSize="9" orientation="landscape" r:id="rId1"/>
      <headerFooter alignWithMargins="0"/>
    </customSheetView>
  </customSheetViews>
  <conditionalFormatting sqref="A5:A504">
    <cfRule type="duplicateValues" dxfId="2" priority="7"/>
  </conditionalFormatting>
  <conditionalFormatting sqref="O5:O504">
    <cfRule type="expression" dxfId="1" priority="5">
      <formula>$H5&lt;&gt;"Nein"</formula>
    </cfRule>
  </conditionalFormatting>
  <conditionalFormatting sqref="P5:P504">
    <cfRule type="cellIs" dxfId="0" priority="1" operator="equal">
      <formula>"Restauflösungsdauer fehlt!"</formula>
    </cfRule>
  </conditionalFormatting>
  <dataValidations count="4">
    <dataValidation type="list" allowBlank="1" showErrorMessage="1" sqref="B5:B504" xr:uid="{00000000-0002-0000-0C00-000000000000}">
      <formula1>NetzId</formula1>
    </dataValidation>
    <dataValidation errorStyle="warning" allowBlank="1" showErrorMessage="1" sqref="P5:P504 C5:D504 I5:J504 K6:K504" xr:uid="{00000000-0002-0000-0C00-000001000000}"/>
    <dataValidation type="list" errorStyle="warning" allowBlank="1" showErrorMessage="1" sqref="E5:E504" xr:uid="{00000000-0002-0000-0C00-000002000000}">
      <formula1>BKZ_Arten</formula1>
    </dataValidation>
    <dataValidation type="list" allowBlank="1" showInputMessage="1" showErrorMessage="1" sqref="H5:H504" xr:uid="{D2A7C589-6E6A-494A-AC03-0B41F3CCDA9E}">
      <formula1>"ja, nein"</formula1>
    </dataValidation>
  </dataValidations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r:id="rId2"/>
  <headerFooter alignWithMargins="0"/>
  <ignoredErrors>
    <ignoredError sqref="M3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9"/>
  <dimension ref="A1:R92"/>
  <sheetViews>
    <sheetView workbookViewId="0">
      <selection activeCell="A9" sqref="A9"/>
    </sheetView>
  </sheetViews>
  <sheetFormatPr baseColWidth="10" defaultColWidth="11.42578125" defaultRowHeight="15" x14ac:dyDescent="0.25"/>
  <cols>
    <col min="1" max="1" width="59.28515625" style="16" customWidth="1"/>
    <col min="2" max="2" width="14" style="16" customWidth="1"/>
    <col min="3" max="4" width="14.85546875" style="16" customWidth="1"/>
    <col min="5" max="5" width="136.140625" style="16" customWidth="1"/>
    <col min="6" max="6" width="134.42578125" style="16" customWidth="1"/>
    <col min="7" max="7" width="55.28515625" style="16" customWidth="1"/>
    <col min="8" max="16384" width="11.42578125" style="16"/>
  </cols>
  <sheetData>
    <row r="1" spans="1:18" x14ac:dyDescent="0.25">
      <c r="A1" s="16" t="s">
        <v>178</v>
      </c>
      <c r="B1" s="16" t="s">
        <v>290</v>
      </c>
      <c r="C1" s="16" t="s">
        <v>291</v>
      </c>
      <c r="D1" s="16" t="s">
        <v>390</v>
      </c>
      <c r="E1" s="16" t="s">
        <v>180</v>
      </c>
      <c r="F1" s="16" t="s">
        <v>179</v>
      </c>
      <c r="G1" s="16" t="s">
        <v>181</v>
      </c>
      <c r="H1" s="16" t="s">
        <v>182</v>
      </c>
      <c r="I1" s="16" t="s">
        <v>281</v>
      </c>
      <c r="J1" s="16" t="s">
        <v>319</v>
      </c>
      <c r="K1" s="16" t="s">
        <v>432</v>
      </c>
      <c r="L1" s="16" t="s">
        <v>440</v>
      </c>
    </row>
    <row r="2" spans="1:18" x14ac:dyDescent="0.25">
      <c r="A2" s="16" t="s">
        <v>211</v>
      </c>
      <c r="B2" s="16">
        <v>25</v>
      </c>
      <c r="C2" s="16">
        <v>35</v>
      </c>
      <c r="D2" s="16">
        <v>1</v>
      </c>
      <c r="E2" s="16" t="s">
        <v>176</v>
      </c>
      <c r="F2" s="36" t="s">
        <v>391</v>
      </c>
      <c r="G2" s="16" t="s">
        <v>155</v>
      </c>
      <c r="H2" s="16">
        <f>A_Stammdaten!B13</f>
        <v>0</v>
      </c>
      <c r="I2" s="16" t="s">
        <v>122</v>
      </c>
      <c r="J2" s="16" t="s">
        <v>400</v>
      </c>
      <c r="K2" s="16" t="s">
        <v>429</v>
      </c>
      <c r="L2" s="16" t="s">
        <v>438</v>
      </c>
      <c r="N2" s="36"/>
      <c r="O2" s="114"/>
      <c r="P2" s="114"/>
      <c r="Q2" s="114"/>
      <c r="R2" s="114"/>
    </row>
    <row r="3" spans="1:18" x14ac:dyDescent="0.25">
      <c r="A3" s="16" t="s">
        <v>173</v>
      </c>
      <c r="B3" s="16">
        <v>50</v>
      </c>
      <c r="C3" s="16">
        <v>60</v>
      </c>
      <c r="D3" s="16">
        <v>1</v>
      </c>
      <c r="E3" s="16" t="s">
        <v>183</v>
      </c>
      <c r="F3" s="36" t="s">
        <v>392</v>
      </c>
      <c r="G3" s="16" t="s">
        <v>156</v>
      </c>
      <c r="H3" s="16">
        <f>H2-1</f>
        <v>-1</v>
      </c>
      <c r="I3" s="16" t="s">
        <v>123</v>
      </c>
      <c r="J3" s="16" t="s">
        <v>402</v>
      </c>
      <c r="K3" s="16" t="s">
        <v>368</v>
      </c>
      <c r="L3" s="16" t="s">
        <v>437</v>
      </c>
      <c r="N3" s="115"/>
      <c r="O3" s="116"/>
      <c r="P3" s="116"/>
      <c r="Q3" s="116"/>
      <c r="R3" s="116"/>
    </row>
    <row r="4" spans="1:18" x14ac:dyDescent="0.25">
      <c r="A4" s="16" t="s">
        <v>212</v>
      </c>
      <c r="B4" s="16">
        <v>60</v>
      </c>
      <c r="C4" s="16">
        <v>70</v>
      </c>
      <c r="D4" s="16">
        <v>1</v>
      </c>
      <c r="E4" s="16" t="s">
        <v>184</v>
      </c>
      <c r="F4" s="36" t="s">
        <v>393</v>
      </c>
      <c r="G4" s="16" t="s">
        <v>302</v>
      </c>
      <c r="I4" s="16" t="s">
        <v>9</v>
      </c>
      <c r="J4" s="16" t="s">
        <v>399</v>
      </c>
      <c r="K4" s="16" t="s">
        <v>369</v>
      </c>
      <c r="L4" s="16" t="s">
        <v>436</v>
      </c>
      <c r="N4" s="116"/>
      <c r="O4" s="117"/>
      <c r="P4" s="117"/>
      <c r="Q4" s="117"/>
      <c r="R4" s="117"/>
    </row>
    <row r="5" spans="1:18" x14ac:dyDescent="0.25">
      <c r="A5" s="16" t="s">
        <v>213</v>
      </c>
      <c r="B5" s="16">
        <v>23</v>
      </c>
      <c r="C5" s="16">
        <v>27</v>
      </c>
      <c r="D5" s="16">
        <v>4</v>
      </c>
      <c r="E5" s="16" t="s">
        <v>185</v>
      </c>
      <c r="F5" s="36" t="s">
        <v>394</v>
      </c>
      <c r="G5" s="16" t="s">
        <v>282</v>
      </c>
      <c r="I5" s="16" t="s">
        <v>278</v>
      </c>
      <c r="J5" s="16" t="s">
        <v>410</v>
      </c>
      <c r="N5" s="118"/>
      <c r="O5" s="117"/>
      <c r="P5" s="117"/>
      <c r="Q5" s="117"/>
      <c r="R5" s="117"/>
    </row>
    <row r="6" spans="1:18" x14ac:dyDescent="0.25">
      <c r="A6" s="16" t="s">
        <v>214</v>
      </c>
      <c r="B6" s="16">
        <v>8</v>
      </c>
      <c r="C6" s="16">
        <v>10</v>
      </c>
      <c r="D6" s="16">
        <v>4</v>
      </c>
      <c r="E6" s="16" t="s">
        <v>186</v>
      </c>
      <c r="F6" s="36" t="s">
        <v>201</v>
      </c>
      <c r="I6" s="16" t="s">
        <v>279</v>
      </c>
      <c r="J6" s="16" t="s">
        <v>417</v>
      </c>
      <c r="N6" s="116"/>
      <c r="O6" s="117"/>
      <c r="P6" s="117"/>
      <c r="Q6" s="117"/>
      <c r="R6" s="117"/>
    </row>
    <row r="7" spans="1:18" x14ac:dyDescent="0.25">
      <c r="A7" s="16" t="s">
        <v>229</v>
      </c>
      <c r="B7" s="16">
        <v>14</v>
      </c>
      <c r="C7" s="16">
        <v>18</v>
      </c>
      <c r="D7" s="16">
        <v>4</v>
      </c>
      <c r="E7" s="16" t="s">
        <v>187</v>
      </c>
      <c r="F7" s="36" t="s">
        <v>202</v>
      </c>
      <c r="I7" s="16" t="s">
        <v>301</v>
      </c>
      <c r="J7" s="16" t="s">
        <v>284</v>
      </c>
      <c r="N7" s="118"/>
      <c r="O7" s="117"/>
      <c r="P7" s="117"/>
      <c r="Q7" s="117"/>
      <c r="R7" s="117"/>
    </row>
    <row r="8" spans="1:18" x14ac:dyDescent="0.25">
      <c r="A8" s="16" t="s">
        <v>215</v>
      </c>
      <c r="B8" s="16">
        <v>14</v>
      </c>
      <c r="C8" s="16">
        <v>25</v>
      </c>
      <c r="D8" s="16">
        <v>4</v>
      </c>
      <c r="E8" s="16" t="s">
        <v>177</v>
      </c>
      <c r="F8" s="36" t="s">
        <v>395</v>
      </c>
      <c r="I8" s="16" t="s">
        <v>300</v>
      </c>
      <c r="J8" s="16" t="s">
        <v>423</v>
      </c>
      <c r="N8" s="116"/>
      <c r="O8" s="117"/>
      <c r="P8" s="117"/>
      <c r="Q8" s="117"/>
      <c r="R8" s="117"/>
    </row>
    <row r="9" spans="1:18" x14ac:dyDescent="0.25">
      <c r="A9" s="16" t="s">
        <v>216</v>
      </c>
      <c r="B9" s="16">
        <v>4</v>
      </c>
      <c r="C9" s="16">
        <v>8</v>
      </c>
      <c r="D9" s="16">
        <v>4</v>
      </c>
      <c r="E9" s="16" t="s">
        <v>188</v>
      </c>
      <c r="F9" s="36" t="s">
        <v>396</v>
      </c>
      <c r="J9" s="16" t="s">
        <v>318</v>
      </c>
      <c r="N9" s="118"/>
      <c r="O9" s="117"/>
      <c r="P9" s="117"/>
      <c r="Q9" s="117"/>
      <c r="R9" s="117"/>
    </row>
    <row r="10" spans="1:18" x14ac:dyDescent="0.25">
      <c r="A10" s="16" t="s">
        <v>217</v>
      </c>
      <c r="B10" s="16">
        <v>3</v>
      </c>
      <c r="C10" s="16">
        <v>5</v>
      </c>
      <c r="D10" s="16">
        <v>4</v>
      </c>
      <c r="E10" s="16" t="s">
        <v>189</v>
      </c>
      <c r="F10" s="36" t="s">
        <v>397</v>
      </c>
      <c r="N10" s="116"/>
      <c r="O10" s="117"/>
      <c r="P10" s="117"/>
      <c r="Q10" s="117"/>
      <c r="R10" s="117"/>
    </row>
    <row r="11" spans="1:18" x14ac:dyDescent="0.25">
      <c r="A11" s="16" t="s">
        <v>230</v>
      </c>
      <c r="B11" s="16">
        <v>5</v>
      </c>
      <c r="C11" s="16">
        <v>5</v>
      </c>
      <c r="D11" s="16">
        <v>4</v>
      </c>
      <c r="E11" s="16" t="s">
        <v>190</v>
      </c>
      <c r="F11" s="36" t="s">
        <v>398</v>
      </c>
      <c r="N11" s="118"/>
      <c r="O11" s="117"/>
      <c r="P11" s="117"/>
      <c r="Q11" s="117"/>
      <c r="R11" s="117"/>
    </row>
    <row r="12" spans="1:18" x14ac:dyDescent="0.25">
      <c r="A12" s="16" t="s">
        <v>231</v>
      </c>
      <c r="B12" s="16">
        <v>8</v>
      </c>
      <c r="C12" s="16">
        <v>8</v>
      </c>
      <c r="D12" s="16">
        <v>4</v>
      </c>
      <c r="E12" s="16" t="s">
        <v>191</v>
      </c>
      <c r="F12" s="36" t="s">
        <v>399</v>
      </c>
      <c r="N12" s="119"/>
      <c r="O12" s="117"/>
      <c r="P12" s="117"/>
      <c r="Q12" s="117"/>
      <c r="R12" s="117"/>
    </row>
    <row r="13" spans="1:18" x14ac:dyDescent="0.25">
      <c r="A13" s="16" t="s">
        <v>218</v>
      </c>
      <c r="B13" s="16">
        <v>45</v>
      </c>
      <c r="C13" s="16">
        <v>55</v>
      </c>
      <c r="D13" s="16">
        <v>4</v>
      </c>
      <c r="E13" s="16" t="s">
        <v>367</v>
      </c>
      <c r="F13" s="36" t="s">
        <v>400</v>
      </c>
      <c r="N13" s="120"/>
      <c r="O13" s="117"/>
      <c r="P13" s="117"/>
      <c r="Q13" s="117"/>
      <c r="R13" s="117"/>
    </row>
    <row r="14" spans="1:18" x14ac:dyDescent="0.25">
      <c r="A14" s="16" t="s">
        <v>232</v>
      </c>
      <c r="B14" s="16">
        <v>25</v>
      </c>
      <c r="C14" s="16">
        <v>25</v>
      </c>
      <c r="D14" s="16">
        <v>4</v>
      </c>
      <c r="E14" s="16" t="s">
        <v>192</v>
      </c>
      <c r="F14" s="36" t="s">
        <v>171</v>
      </c>
      <c r="N14" s="120"/>
      <c r="O14" s="117"/>
      <c r="P14" s="117"/>
      <c r="Q14" s="117"/>
      <c r="R14" s="117"/>
    </row>
    <row r="15" spans="1:18" x14ac:dyDescent="0.25">
      <c r="A15" s="16" t="s">
        <v>219</v>
      </c>
      <c r="B15" s="16">
        <v>25</v>
      </c>
      <c r="C15" s="16">
        <v>25</v>
      </c>
      <c r="D15" s="16">
        <v>4</v>
      </c>
      <c r="E15" s="16" t="s">
        <v>193</v>
      </c>
      <c r="F15" s="36" t="s">
        <v>203</v>
      </c>
      <c r="N15" s="120"/>
      <c r="O15" s="117"/>
      <c r="P15" s="117"/>
      <c r="Q15" s="117"/>
      <c r="R15" s="117"/>
    </row>
    <row r="16" spans="1:18" x14ac:dyDescent="0.25">
      <c r="A16" s="16" t="s">
        <v>233</v>
      </c>
      <c r="B16" s="16">
        <v>25</v>
      </c>
      <c r="C16" s="16">
        <v>25</v>
      </c>
      <c r="D16" s="16">
        <v>4</v>
      </c>
      <c r="E16" s="16" t="s">
        <v>303</v>
      </c>
      <c r="F16" s="36" t="s">
        <v>401</v>
      </c>
      <c r="N16" s="120"/>
      <c r="O16" s="117"/>
      <c r="P16" s="117"/>
      <c r="Q16" s="117"/>
      <c r="R16" s="117"/>
    </row>
    <row r="17" spans="1:18" x14ac:dyDescent="0.25">
      <c r="A17" s="16" t="s">
        <v>234</v>
      </c>
      <c r="B17" s="16">
        <v>25</v>
      </c>
      <c r="C17" s="16">
        <v>25</v>
      </c>
      <c r="D17" s="16">
        <v>4</v>
      </c>
      <c r="E17" s="16" t="s">
        <v>424</v>
      </c>
      <c r="F17" s="36" t="s">
        <v>402</v>
      </c>
      <c r="N17" s="120"/>
      <c r="O17" s="117"/>
      <c r="P17" s="117"/>
      <c r="Q17" s="117"/>
      <c r="R17" s="117"/>
    </row>
    <row r="18" spans="1:18" x14ac:dyDescent="0.25">
      <c r="A18" s="16" t="s">
        <v>235</v>
      </c>
      <c r="B18" s="16">
        <v>25</v>
      </c>
      <c r="C18" s="16">
        <v>25</v>
      </c>
      <c r="D18" s="16">
        <v>4</v>
      </c>
      <c r="E18" s="16" t="s">
        <v>425</v>
      </c>
      <c r="F18" s="36" t="s">
        <v>204</v>
      </c>
      <c r="N18" s="120"/>
      <c r="O18" s="117"/>
      <c r="P18" s="117"/>
      <c r="Q18" s="117"/>
      <c r="R18" s="117"/>
    </row>
    <row r="19" spans="1:18" x14ac:dyDescent="0.25">
      <c r="A19" s="16" t="s">
        <v>220</v>
      </c>
      <c r="B19" s="16">
        <v>20</v>
      </c>
      <c r="C19" s="16">
        <v>20</v>
      </c>
      <c r="D19" s="16">
        <v>4</v>
      </c>
      <c r="E19" s="16" t="s">
        <v>194</v>
      </c>
      <c r="F19" s="36" t="s">
        <v>310</v>
      </c>
      <c r="N19" s="120"/>
      <c r="O19" s="117"/>
      <c r="P19" s="117"/>
      <c r="Q19" s="117"/>
      <c r="R19" s="117"/>
    </row>
    <row r="20" spans="1:18" x14ac:dyDescent="0.25">
      <c r="A20" s="16" t="s">
        <v>221</v>
      </c>
      <c r="B20" s="16">
        <v>25</v>
      </c>
      <c r="C20" s="16">
        <v>25</v>
      </c>
      <c r="D20" s="16">
        <v>4</v>
      </c>
      <c r="E20" s="16" t="s">
        <v>195</v>
      </c>
      <c r="F20" s="36" t="s">
        <v>273</v>
      </c>
      <c r="N20" s="120"/>
      <c r="O20" s="117"/>
      <c r="P20" s="117"/>
      <c r="Q20" s="117"/>
      <c r="R20" s="117"/>
    </row>
    <row r="21" spans="1:18" x14ac:dyDescent="0.25">
      <c r="A21" s="16" t="s">
        <v>222</v>
      </c>
      <c r="B21" s="16">
        <v>25</v>
      </c>
      <c r="C21" s="16">
        <v>35</v>
      </c>
      <c r="D21" s="16">
        <v>1</v>
      </c>
      <c r="E21" s="16" t="s">
        <v>196</v>
      </c>
      <c r="F21" s="36" t="s">
        <v>403</v>
      </c>
      <c r="N21" s="120"/>
      <c r="O21" s="117"/>
      <c r="P21" s="117"/>
      <c r="Q21" s="117"/>
      <c r="R21" s="117"/>
    </row>
    <row r="22" spans="1:18" x14ac:dyDescent="0.25">
      <c r="A22" s="16" t="s">
        <v>242</v>
      </c>
      <c r="B22" s="16">
        <v>45</v>
      </c>
      <c r="C22" s="16">
        <v>55</v>
      </c>
      <c r="D22" s="16">
        <v>2</v>
      </c>
      <c r="E22" s="16" t="s">
        <v>197</v>
      </c>
      <c r="F22" s="36" t="s">
        <v>205</v>
      </c>
      <c r="N22" s="120"/>
      <c r="O22" s="117"/>
      <c r="P22" s="117"/>
      <c r="Q22" s="117"/>
      <c r="R22" s="117"/>
    </row>
    <row r="23" spans="1:18" x14ac:dyDescent="0.25">
      <c r="A23" s="16" t="s">
        <v>243</v>
      </c>
      <c r="B23" s="16">
        <v>45</v>
      </c>
      <c r="C23" s="16">
        <v>55</v>
      </c>
      <c r="D23" s="16">
        <v>3</v>
      </c>
      <c r="E23" s="16" t="s">
        <v>198</v>
      </c>
      <c r="F23" s="36" t="s">
        <v>311</v>
      </c>
      <c r="N23" s="120"/>
      <c r="O23" s="117"/>
      <c r="P23" s="117"/>
      <c r="Q23" s="117"/>
      <c r="R23" s="117"/>
    </row>
    <row r="24" spans="1:18" x14ac:dyDescent="0.25">
      <c r="A24" s="16" t="s">
        <v>244</v>
      </c>
      <c r="B24" s="16">
        <v>55</v>
      </c>
      <c r="C24" s="16">
        <v>65</v>
      </c>
      <c r="D24" s="16">
        <v>2</v>
      </c>
      <c r="E24" s="16" t="s">
        <v>199</v>
      </c>
      <c r="F24" s="36" t="s">
        <v>404</v>
      </c>
      <c r="N24" s="120"/>
      <c r="O24" s="117"/>
      <c r="P24" s="117"/>
      <c r="Q24" s="117"/>
      <c r="R24" s="117"/>
    </row>
    <row r="25" spans="1:18" x14ac:dyDescent="0.25">
      <c r="A25" s="16" t="s">
        <v>245</v>
      </c>
      <c r="B25" s="16">
        <v>55</v>
      </c>
      <c r="C25" s="16">
        <v>65</v>
      </c>
      <c r="D25" s="16">
        <v>3</v>
      </c>
      <c r="E25" s="16" t="s">
        <v>200</v>
      </c>
      <c r="F25" s="36" t="s">
        <v>405</v>
      </c>
      <c r="N25" s="120"/>
      <c r="O25" s="117"/>
      <c r="P25" s="117"/>
      <c r="Q25" s="117"/>
      <c r="R25" s="117"/>
    </row>
    <row r="26" spans="1:18" x14ac:dyDescent="0.25">
      <c r="A26" s="16" t="s">
        <v>246</v>
      </c>
      <c r="B26" s="16">
        <v>45</v>
      </c>
      <c r="C26" s="16">
        <v>55</v>
      </c>
      <c r="D26" s="16">
        <v>2</v>
      </c>
      <c r="E26" s="16" t="s">
        <v>426</v>
      </c>
      <c r="F26" s="36" t="s">
        <v>406</v>
      </c>
      <c r="N26" s="120"/>
      <c r="O26" s="117"/>
      <c r="P26" s="117"/>
      <c r="Q26" s="117"/>
      <c r="R26" s="117"/>
    </row>
    <row r="27" spans="1:18" x14ac:dyDescent="0.25">
      <c r="A27" s="16" t="s">
        <v>247</v>
      </c>
      <c r="B27" s="16">
        <v>45</v>
      </c>
      <c r="C27" s="16">
        <v>55</v>
      </c>
      <c r="D27" s="16">
        <v>3</v>
      </c>
      <c r="E27" s="16" t="s">
        <v>337</v>
      </c>
      <c r="F27" s="36" t="s">
        <v>407</v>
      </c>
      <c r="N27" s="120"/>
      <c r="O27" s="117"/>
      <c r="P27" s="117"/>
      <c r="Q27" s="117"/>
      <c r="R27" s="117"/>
    </row>
    <row r="28" spans="1:18" x14ac:dyDescent="0.25">
      <c r="A28" s="16" t="s">
        <v>248</v>
      </c>
      <c r="B28" s="16">
        <v>45</v>
      </c>
      <c r="C28" s="16">
        <v>55</v>
      </c>
      <c r="D28" s="16">
        <v>2</v>
      </c>
      <c r="E28" s="16" t="s">
        <v>338</v>
      </c>
      <c r="F28" s="36" t="s">
        <v>408</v>
      </c>
      <c r="N28" s="120"/>
      <c r="O28" s="117"/>
      <c r="P28" s="117"/>
      <c r="Q28" s="117"/>
      <c r="R28" s="117"/>
    </row>
    <row r="29" spans="1:18" x14ac:dyDescent="0.25">
      <c r="A29" s="16" t="s">
        <v>249</v>
      </c>
      <c r="B29" s="16">
        <v>45</v>
      </c>
      <c r="C29" s="16">
        <v>55</v>
      </c>
      <c r="D29" s="16">
        <v>2</v>
      </c>
      <c r="E29" s="16" t="s">
        <v>339</v>
      </c>
      <c r="F29" s="36" t="s">
        <v>409</v>
      </c>
      <c r="N29" s="120"/>
      <c r="O29" s="117"/>
      <c r="P29" s="117"/>
      <c r="Q29" s="117"/>
      <c r="R29" s="117"/>
    </row>
    <row r="30" spans="1:18" x14ac:dyDescent="0.25">
      <c r="A30" s="16" t="s">
        <v>250</v>
      </c>
      <c r="B30" s="16">
        <v>45</v>
      </c>
      <c r="C30" s="16">
        <v>55</v>
      </c>
      <c r="D30" s="16">
        <v>2</v>
      </c>
      <c r="E30" s="16" t="s">
        <v>430</v>
      </c>
      <c r="F30" s="36" t="s">
        <v>410</v>
      </c>
      <c r="N30" s="120"/>
      <c r="O30" s="117"/>
      <c r="P30" s="117"/>
      <c r="Q30" s="117"/>
      <c r="R30" s="117"/>
    </row>
    <row r="31" spans="1:18" x14ac:dyDescent="0.25">
      <c r="A31" s="16" t="s">
        <v>251</v>
      </c>
      <c r="B31" s="16">
        <v>30</v>
      </c>
      <c r="C31" s="16">
        <v>40</v>
      </c>
      <c r="D31" s="16">
        <v>2</v>
      </c>
      <c r="E31" s="16" t="s">
        <v>427</v>
      </c>
      <c r="F31" s="36" t="s">
        <v>411</v>
      </c>
      <c r="N31" s="120"/>
      <c r="O31" s="117"/>
      <c r="P31" s="117"/>
      <c r="Q31" s="117"/>
      <c r="R31" s="117"/>
    </row>
    <row r="32" spans="1:18" x14ac:dyDescent="0.25">
      <c r="A32" s="16" t="s">
        <v>236</v>
      </c>
      <c r="B32" s="16">
        <v>45</v>
      </c>
      <c r="C32" s="16">
        <v>45</v>
      </c>
      <c r="D32" s="16">
        <v>4</v>
      </c>
      <c r="E32" s="16" t="s">
        <v>435</v>
      </c>
      <c r="F32" s="36" t="s">
        <v>412</v>
      </c>
      <c r="N32" s="120"/>
      <c r="O32" s="117"/>
      <c r="P32" s="117"/>
      <c r="Q32" s="117"/>
      <c r="R32" s="117"/>
    </row>
    <row r="33" spans="1:18" x14ac:dyDescent="0.25">
      <c r="A33" s="16" t="s">
        <v>237</v>
      </c>
      <c r="B33" s="16">
        <v>45</v>
      </c>
      <c r="C33" s="16">
        <v>45</v>
      </c>
      <c r="D33" s="16">
        <v>4</v>
      </c>
      <c r="E33" s="16" t="s">
        <v>428</v>
      </c>
      <c r="F33" s="36" t="s">
        <v>413</v>
      </c>
      <c r="N33" s="120"/>
      <c r="O33" s="117"/>
      <c r="P33" s="117"/>
      <c r="Q33" s="117"/>
      <c r="R33" s="117"/>
    </row>
    <row r="34" spans="1:18" x14ac:dyDescent="0.25">
      <c r="A34" s="16" t="s">
        <v>252</v>
      </c>
      <c r="B34" s="16">
        <v>45</v>
      </c>
      <c r="C34" s="16">
        <v>45</v>
      </c>
      <c r="D34" s="16">
        <v>4</v>
      </c>
      <c r="E34" s="16" t="s">
        <v>346</v>
      </c>
      <c r="F34" s="36" t="s">
        <v>414</v>
      </c>
      <c r="N34" s="120"/>
      <c r="O34" s="117"/>
      <c r="P34" s="117"/>
      <c r="Q34" s="117"/>
      <c r="R34" s="117"/>
    </row>
    <row r="35" spans="1:18" x14ac:dyDescent="0.25">
      <c r="A35" s="16" t="s">
        <v>238</v>
      </c>
      <c r="B35" s="16">
        <v>8</v>
      </c>
      <c r="C35" s="16">
        <v>16</v>
      </c>
      <c r="D35" s="16">
        <v>4</v>
      </c>
      <c r="E35" s="16" t="s">
        <v>347</v>
      </c>
      <c r="F35" s="36" t="s">
        <v>415</v>
      </c>
      <c r="N35" s="120"/>
      <c r="O35" s="117"/>
      <c r="P35" s="117"/>
      <c r="Q35" s="117"/>
      <c r="R35" s="117"/>
    </row>
    <row r="36" spans="1:18" x14ac:dyDescent="0.25">
      <c r="A36" s="16" t="s">
        <v>223</v>
      </c>
      <c r="B36" s="16">
        <v>15</v>
      </c>
      <c r="C36" s="16">
        <v>25</v>
      </c>
      <c r="D36" s="16">
        <v>4</v>
      </c>
      <c r="E36" s="16" t="s">
        <v>348</v>
      </c>
      <c r="F36" s="36" t="s">
        <v>416</v>
      </c>
      <c r="N36" s="120"/>
      <c r="O36" s="117"/>
      <c r="P36" s="117"/>
      <c r="Q36" s="117"/>
      <c r="R36" s="117"/>
    </row>
    <row r="37" spans="1:18" x14ac:dyDescent="0.25">
      <c r="A37" s="16" t="s">
        <v>239</v>
      </c>
      <c r="B37" s="16">
        <v>45</v>
      </c>
      <c r="C37" s="16">
        <v>45</v>
      </c>
      <c r="D37" s="16">
        <v>4</v>
      </c>
      <c r="E37" s="16" t="s">
        <v>349</v>
      </c>
      <c r="F37" s="36" t="s">
        <v>417</v>
      </c>
      <c r="N37" s="120"/>
      <c r="O37" s="117"/>
      <c r="P37" s="117"/>
      <c r="Q37" s="117"/>
      <c r="R37" s="117"/>
    </row>
    <row r="38" spans="1:18" x14ac:dyDescent="0.25">
      <c r="A38" s="16" t="s">
        <v>224</v>
      </c>
      <c r="B38" s="16">
        <v>45</v>
      </c>
      <c r="C38" s="16">
        <v>45</v>
      </c>
      <c r="D38" s="16">
        <v>4</v>
      </c>
      <c r="E38" s="16" t="s">
        <v>355</v>
      </c>
      <c r="F38" s="36" t="s">
        <v>312</v>
      </c>
      <c r="N38" s="120"/>
      <c r="O38" s="117"/>
      <c r="P38" s="117"/>
      <c r="Q38" s="117"/>
      <c r="R38" s="117"/>
    </row>
    <row r="39" spans="1:18" x14ac:dyDescent="0.25">
      <c r="A39" s="16" t="s">
        <v>225</v>
      </c>
      <c r="B39" s="16">
        <v>20</v>
      </c>
      <c r="C39" s="16">
        <v>30</v>
      </c>
      <c r="D39" s="16">
        <v>4</v>
      </c>
      <c r="E39" s="16" t="s">
        <v>356</v>
      </c>
      <c r="F39" s="36" t="s">
        <v>313</v>
      </c>
      <c r="N39" s="120"/>
      <c r="O39" s="117"/>
      <c r="P39" s="117"/>
      <c r="Q39" s="117"/>
      <c r="R39" s="117"/>
    </row>
    <row r="40" spans="1:18" x14ac:dyDescent="0.25">
      <c r="A40" s="16" t="s">
        <v>226</v>
      </c>
      <c r="B40" s="16">
        <v>10</v>
      </c>
      <c r="C40" s="16">
        <v>30</v>
      </c>
      <c r="D40" s="16">
        <v>4</v>
      </c>
      <c r="E40" s="16" t="s">
        <v>357</v>
      </c>
      <c r="F40" s="36" t="s">
        <v>418</v>
      </c>
      <c r="N40" s="120"/>
      <c r="O40" s="117"/>
      <c r="P40" s="117"/>
      <c r="Q40" s="117"/>
      <c r="R40" s="117"/>
    </row>
    <row r="41" spans="1:18" x14ac:dyDescent="0.25">
      <c r="A41" s="16" t="s">
        <v>240</v>
      </c>
      <c r="B41" s="16">
        <v>15</v>
      </c>
      <c r="C41" s="16">
        <v>30</v>
      </c>
      <c r="D41" s="16">
        <v>4</v>
      </c>
      <c r="E41" s="16" t="s">
        <v>358</v>
      </c>
      <c r="F41" s="36" t="s">
        <v>206</v>
      </c>
      <c r="N41" s="120"/>
      <c r="O41" s="117"/>
      <c r="P41" s="117"/>
      <c r="Q41" s="117"/>
      <c r="R41" s="117"/>
    </row>
    <row r="42" spans="1:18" x14ac:dyDescent="0.25">
      <c r="A42" s="16" t="s">
        <v>227</v>
      </c>
      <c r="B42" s="16">
        <v>15</v>
      </c>
      <c r="C42" s="16">
        <v>30</v>
      </c>
      <c r="D42" s="16">
        <v>4</v>
      </c>
      <c r="E42" s="16" t="s">
        <v>359</v>
      </c>
      <c r="F42" s="36" t="s">
        <v>419</v>
      </c>
      <c r="N42" s="120"/>
      <c r="O42" s="117"/>
      <c r="P42" s="117"/>
      <c r="Q42" s="117"/>
      <c r="R42" s="117"/>
    </row>
    <row r="43" spans="1:18" x14ac:dyDescent="0.25">
      <c r="A43" s="16" t="s">
        <v>228</v>
      </c>
      <c r="B43" s="16">
        <v>60</v>
      </c>
      <c r="C43" s="16">
        <v>60</v>
      </c>
      <c r="D43" s="16">
        <v>1</v>
      </c>
      <c r="E43" s="16" t="s">
        <v>360</v>
      </c>
      <c r="F43" s="36" t="s">
        <v>207</v>
      </c>
      <c r="N43" s="120"/>
      <c r="O43" s="117"/>
      <c r="P43" s="117"/>
      <c r="Q43" s="117"/>
      <c r="R43" s="117"/>
    </row>
    <row r="44" spans="1:18" x14ac:dyDescent="0.25">
      <c r="A44" s="16" t="s">
        <v>241</v>
      </c>
      <c r="B44" s="16">
        <v>15</v>
      </c>
      <c r="C44" s="16">
        <v>20</v>
      </c>
      <c r="D44" s="16">
        <v>4</v>
      </c>
      <c r="E44" s="16" t="s">
        <v>361</v>
      </c>
      <c r="F44" s="36" t="s">
        <v>208</v>
      </c>
      <c r="N44" s="120"/>
      <c r="O44" s="117"/>
      <c r="P44" s="117"/>
      <c r="Q44" s="117"/>
      <c r="R44" s="117"/>
    </row>
    <row r="45" spans="1:18" x14ac:dyDescent="0.25">
      <c r="A45" s="21" t="s">
        <v>301</v>
      </c>
      <c r="B45" s="16" t="s">
        <v>386</v>
      </c>
      <c r="C45" s="16" t="s">
        <v>386</v>
      </c>
      <c r="D45" s="16" t="s">
        <v>386</v>
      </c>
      <c r="E45" s="16" t="s">
        <v>362</v>
      </c>
      <c r="F45" s="36" t="s">
        <v>209</v>
      </c>
      <c r="N45" s="120"/>
      <c r="O45" s="117"/>
      <c r="P45" s="117"/>
      <c r="Q45" s="117"/>
      <c r="R45" s="117"/>
    </row>
    <row r="46" spans="1:18" x14ac:dyDescent="0.25">
      <c r="A46" s="21" t="s">
        <v>300</v>
      </c>
      <c r="D46" s="16" t="s">
        <v>386</v>
      </c>
      <c r="E46" s="16" t="s">
        <v>363</v>
      </c>
      <c r="F46" s="36" t="s">
        <v>210</v>
      </c>
      <c r="N46" s="120"/>
      <c r="O46" s="117"/>
      <c r="P46" s="117"/>
      <c r="Q46" s="117"/>
      <c r="R46" s="117"/>
    </row>
    <row r="47" spans="1:18" x14ac:dyDescent="0.25">
      <c r="A47" s="21" t="s">
        <v>122</v>
      </c>
      <c r="D47" s="16" t="s">
        <v>386</v>
      </c>
      <c r="E47" s="16" t="s">
        <v>364</v>
      </c>
      <c r="F47" s="36" t="s">
        <v>420</v>
      </c>
      <c r="N47" s="120"/>
      <c r="O47" s="117"/>
      <c r="P47" s="117"/>
      <c r="Q47" s="117"/>
      <c r="R47" s="117"/>
    </row>
    <row r="48" spans="1:18" x14ac:dyDescent="0.25">
      <c r="A48" s="21" t="s">
        <v>123</v>
      </c>
      <c r="D48" s="16" t="s">
        <v>386</v>
      </c>
      <c r="E48" s="16" t="s">
        <v>365</v>
      </c>
      <c r="F48" s="36" t="s">
        <v>284</v>
      </c>
      <c r="N48" s="120"/>
      <c r="O48" s="117"/>
      <c r="P48" s="117"/>
      <c r="Q48" s="117"/>
      <c r="R48" s="117"/>
    </row>
    <row r="49" spans="1:18" x14ac:dyDescent="0.25">
      <c r="A49" s="16" t="s">
        <v>385</v>
      </c>
      <c r="B49" s="16" t="s">
        <v>386</v>
      </c>
      <c r="C49" s="16" t="s">
        <v>386</v>
      </c>
      <c r="D49" s="16" t="s">
        <v>386</v>
      </c>
      <c r="F49" s="36" t="s">
        <v>421</v>
      </c>
      <c r="N49" s="120"/>
      <c r="O49" s="117"/>
      <c r="P49" s="117"/>
      <c r="Q49" s="117"/>
      <c r="R49" s="117"/>
    </row>
    <row r="50" spans="1:18" x14ac:dyDescent="0.25">
      <c r="A50" s="16" t="s">
        <v>384</v>
      </c>
      <c r="B50" s="16" t="s">
        <v>386</v>
      </c>
      <c r="C50" s="16" t="s">
        <v>386</v>
      </c>
      <c r="D50" s="16" t="s">
        <v>386</v>
      </c>
      <c r="F50" s="36" t="s">
        <v>314</v>
      </c>
      <c r="N50" s="120"/>
      <c r="O50" s="117"/>
      <c r="P50" s="117"/>
      <c r="Q50" s="117"/>
      <c r="R50" s="117"/>
    </row>
    <row r="51" spans="1:18" x14ac:dyDescent="0.25">
      <c r="F51" s="36" t="s">
        <v>274</v>
      </c>
      <c r="N51" s="120"/>
      <c r="O51" s="117"/>
      <c r="P51" s="117"/>
      <c r="Q51" s="117"/>
      <c r="R51" s="117"/>
    </row>
    <row r="52" spans="1:18" x14ac:dyDescent="0.25">
      <c r="F52" s="36" t="s">
        <v>275</v>
      </c>
      <c r="N52" s="120"/>
      <c r="O52" s="117"/>
      <c r="P52" s="117"/>
      <c r="Q52" s="117"/>
      <c r="R52" s="117"/>
    </row>
    <row r="53" spans="1:18" x14ac:dyDescent="0.25">
      <c r="F53" s="36" t="s">
        <v>422</v>
      </c>
      <c r="N53" s="120"/>
      <c r="O53" s="117"/>
      <c r="P53" s="117"/>
      <c r="Q53" s="117"/>
      <c r="R53" s="117"/>
    </row>
    <row r="54" spans="1:18" x14ac:dyDescent="0.25">
      <c r="F54" s="36" t="s">
        <v>423</v>
      </c>
      <c r="N54" s="120"/>
      <c r="O54" s="117"/>
      <c r="P54" s="117"/>
      <c r="Q54" s="117"/>
      <c r="R54" s="117"/>
    </row>
    <row r="55" spans="1:18" x14ac:dyDescent="0.25">
      <c r="F55" s="36" t="s">
        <v>315</v>
      </c>
      <c r="N55" s="120"/>
      <c r="O55" s="117"/>
      <c r="P55" s="117"/>
      <c r="Q55" s="117"/>
      <c r="R55" s="117"/>
    </row>
    <row r="56" spans="1:18" x14ac:dyDescent="0.25">
      <c r="F56" s="36" t="s">
        <v>316</v>
      </c>
      <c r="N56" s="120"/>
      <c r="O56" s="117"/>
      <c r="P56" s="117"/>
      <c r="Q56" s="117"/>
      <c r="R56" s="117"/>
    </row>
    <row r="57" spans="1:18" x14ac:dyDescent="0.25">
      <c r="F57" s="36" t="s">
        <v>317</v>
      </c>
      <c r="N57" s="120"/>
      <c r="O57" s="117"/>
      <c r="P57" s="117"/>
      <c r="Q57" s="117"/>
      <c r="R57" s="117"/>
    </row>
    <row r="58" spans="1:18" x14ac:dyDescent="0.25">
      <c r="F58" s="36" t="s">
        <v>318</v>
      </c>
      <c r="N58" s="120"/>
      <c r="O58" s="117"/>
      <c r="P58" s="117"/>
      <c r="Q58" s="117"/>
      <c r="R58" s="117"/>
    </row>
    <row r="59" spans="1:18" x14ac:dyDescent="0.25">
      <c r="F59" s="36"/>
      <c r="N59" s="120"/>
      <c r="O59" s="117"/>
      <c r="P59" s="117"/>
      <c r="Q59" s="117"/>
      <c r="R59" s="117"/>
    </row>
    <row r="60" spans="1:18" x14ac:dyDescent="0.25">
      <c r="F60" s="36"/>
      <c r="N60" s="120"/>
      <c r="O60" s="117"/>
      <c r="P60" s="117"/>
      <c r="Q60" s="117"/>
      <c r="R60" s="117"/>
    </row>
    <row r="61" spans="1:18" x14ac:dyDescent="0.25">
      <c r="F61" s="36"/>
      <c r="N61" s="120"/>
      <c r="O61" s="117"/>
      <c r="P61" s="117"/>
      <c r="Q61" s="117"/>
      <c r="R61" s="117"/>
    </row>
    <row r="62" spans="1:18" x14ac:dyDescent="0.25">
      <c r="F62" s="36"/>
      <c r="N62" s="120"/>
      <c r="O62" s="117"/>
      <c r="P62" s="117"/>
      <c r="Q62" s="117"/>
      <c r="R62" s="117"/>
    </row>
    <row r="63" spans="1:18" x14ac:dyDescent="0.25">
      <c r="F63" s="36"/>
      <c r="N63" s="120"/>
      <c r="O63" s="117"/>
      <c r="P63" s="117"/>
      <c r="Q63" s="117"/>
      <c r="R63" s="117"/>
    </row>
    <row r="64" spans="1:18" x14ac:dyDescent="0.25">
      <c r="N64" s="120"/>
      <c r="O64" s="117"/>
      <c r="P64" s="117"/>
      <c r="Q64" s="117"/>
      <c r="R64" s="117"/>
    </row>
    <row r="65" spans="14:18" x14ac:dyDescent="0.25">
      <c r="N65" s="120"/>
      <c r="O65" s="117"/>
      <c r="P65" s="117"/>
      <c r="Q65" s="117"/>
      <c r="R65" s="117"/>
    </row>
    <row r="66" spans="14:18" x14ac:dyDescent="0.25">
      <c r="N66" s="120"/>
      <c r="O66" s="117"/>
      <c r="P66" s="117"/>
      <c r="Q66" s="117"/>
      <c r="R66" s="117"/>
    </row>
    <row r="67" spans="14:18" x14ac:dyDescent="0.25">
      <c r="N67" s="120"/>
      <c r="O67" s="117"/>
      <c r="P67" s="117"/>
      <c r="Q67" s="117"/>
      <c r="R67" s="117"/>
    </row>
    <row r="68" spans="14:18" x14ac:dyDescent="0.25">
      <c r="N68" s="120"/>
      <c r="O68" s="117"/>
      <c r="P68" s="117"/>
      <c r="Q68" s="117"/>
      <c r="R68" s="117"/>
    </row>
    <row r="69" spans="14:18" x14ac:dyDescent="0.25">
      <c r="N69" s="120"/>
      <c r="O69" s="117"/>
      <c r="P69" s="117"/>
      <c r="Q69" s="117"/>
      <c r="R69" s="117"/>
    </row>
    <row r="70" spans="14:18" x14ac:dyDescent="0.25">
      <c r="N70" s="120"/>
      <c r="O70" s="117"/>
      <c r="P70" s="117"/>
      <c r="Q70" s="117"/>
      <c r="R70" s="117"/>
    </row>
    <row r="71" spans="14:18" x14ac:dyDescent="0.25">
      <c r="N71" s="120"/>
      <c r="O71" s="117"/>
      <c r="P71" s="117"/>
      <c r="Q71" s="117"/>
      <c r="R71" s="117"/>
    </row>
    <row r="72" spans="14:18" x14ac:dyDescent="0.25">
      <c r="N72" s="120"/>
      <c r="O72" s="117"/>
      <c r="P72" s="117"/>
      <c r="Q72" s="117"/>
      <c r="R72" s="117"/>
    </row>
    <row r="73" spans="14:18" x14ac:dyDescent="0.25">
      <c r="N73" s="120"/>
      <c r="O73" s="117"/>
      <c r="P73" s="117"/>
      <c r="Q73" s="117"/>
      <c r="R73" s="117"/>
    </row>
    <row r="74" spans="14:18" x14ac:dyDescent="0.25">
      <c r="N74" s="120"/>
      <c r="O74" s="117"/>
      <c r="P74" s="117"/>
      <c r="Q74" s="117"/>
      <c r="R74" s="117"/>
    </row>
    <row r="75" spans="14:18" x14ac:dyDescent="0.25">
      <c r="N75" s="120"/>
      <c r="O75" s="117"/>
      <c r="P75" s="117"/>
      <c r="Q75" s="117"/>
      <c r="R75" s="117"/>
    </row>
    <row r="76" spans="14:18" x14ac:dyDescent="0.25">
      <c r="N76" s="120"/>
      <c r="O76" s="117"/>
      <c r="P76" s="117"/>
      <c r="Q76" s="117"/>
      <c r="R76" s="117"/>
    </row>
    <row r="77" spans="14:18" x14ac:dyDescent="0.25">
      <c r="N77" s="120"/>
      <c r="O77" s="36"/>
      <c r="P77" s="117"/>
      <c r="Q77" s="117"/>
      <c r="R77" s="117"/>
    </row>
    <row r="78" spans="14:18" x14ac:dyDescent="0.25">
      <c r="N78" s="120"/>
      <c r="O78" s="36"/>
      <c r="P78" s="117"/>
      <c r="Q78" s="117"/>
      <c r="R78" s="117"/>
    </row>
    <row r="79" spans="14:18" x14ac:dyDescent="0.25">
      <c r="N79" s="120"/>
      <c r="O79" s="36"/>
      <c r="P79" s="117"/>
      <c r="Q79" s="117"/>
      <c r="R79" s="117"/>
    </row>
    <row r="80" spans="14:18" x14ac:dyDescent="0.25">
      <c r="N80" s="120"/>
      <c r="O80" s="36"/>
      <c r="P80" s="117"/>
      <c r="Q80" s="117"/>
      <c r="R80" s="117"/>
    </row>
    <row r="81" spans="14:18" x14ac:dyDescent="0.25">
      <c r="N81" s="120"/>
      <c r="O81" s="36"/>
      <c r="P81" s="117"/>
      <c r="Q81" s="117"/>
      <c r="R81" s="117"/>
    </row>
    <row r="82" spans="14:18" x14ac:dyDescent="0.25">
      <c r="N82" s="120"/>
      <c r="O82" s="36"/>
      <c r="P82" s="117"/>
      <c r="Q82" s="117"/>
      <c r="R82" s="117"/>
    </row>
    <row r="83" spans="14:18" x14ac:dyDescent="0.25">
      <c r="N83" s="120"/>
      <c r="O83" s="36"/>
      <c r="P83" s="117"/>
      <c r="Q83" s="117"/>
      <c r="R83" s="117"/>
    </row>
    <row r="84" spans="14:18" x14ac:dyDescent="0.25">
      <c r="N84" s="120"/>
      <c r="O84" s="36"/>
      <c r="P84" s="117"/>
      <c r="Q84" s="117"/>
      <c r="R84" s="117"/>
    </row>
    <row r="85" spans="14:18" x14ac:dyDescent="0.25">
      <c r="N85" s="120"/>
      <c r="O85" s="36"/>
      <c r="P85" s="117"/>
      <c r="Q85" s="117"/>
      <c r="R85" s="117"/>
    </row>
    <row r="86" spans="14:18" x14ac:dyDescent="0.25">
      <c r="N86" s="120"/>
      <c r="O86" s="36"/>
      <c r="P86" s="117"/>
      <c r="Q86" s="120"/>
      <c r="R86" s="120"/>
    </row>
    <row r="87" spans="14:18" x14ac:dyDescent="0.25">
      <c r="N87" s="120"/>
      <c r="O87" s="36"/>
      <c r="P87" s="117"/>
      <c r="Q87" s="120"/>
      <c r="R87" s="120"/>
    </row>
    <row r="88" spans="14:18" x14ac:dyDescent="0.25">
      <c r="N88" s="120"/>
      <c r="O88" s="36"/>
      <c r="P88" s="117"/>
      <c r="Q88" s="120"/>
      <c r="R88" s="120"/>
    </row>
    <row r="89" spans="14:18" x14ac:dyDescent="0.25">
      <c r="N89" s="120"/>
      <c r="O89" s="36"/>
      <c r="P89" s="117"/>
      <c r="Q89" s="120"/>
      <c r="R89" s="120"/>
    </row>
    <row r="90" spans="14:18" x14ac:dyDescent="0.25">
      <c r="N90" s="120"/>
      <c r="O90" s="36"/>
      <c r="P90" s="117"/>
      <c r="Q90" s="120"/>
      <c r="R90" s="120"/>
    </row>
    <row r="91" spans="14:18" x14ac:dyDescent="0.25">
      <c r="N91" s="120"/>
      <c r="O91" s="36"/>
      <c r="P91" s="117"/>
      <c r="Q91" s="120"/>
      <c r="R91" s="120"/>
    </row>
    <row r="92" spans="14:18" x14ac:dyDescent="0.25">
      <c r="N92" s="120"/>
      <c r="O92" s="36"/>
      <c r="P92" s="117"/>
      <c r="Q92" s="120"/>
      <c r="R92" s="120"/>
    </row>
  </sheetData>
  <sheetProtection algorithmName="SHA-512" hashValue="JuFlZME8pKLln81kLfiqE//TEhUtJ39O9wHy/5Cu/xDdgzLFo89mHNMf8cx7Yx/sxoi9xkyWGjZLsor5zHPXXQ==" saltValue="ovTATkNoLgnw4kHct53UOA==" spinCount="100000" sheet="1" formatCells="0" formatColumns="0" formatRows="0"/>
  <sortState xmlns:xlrd2="http://schemas.microsoft.com/office/spreadsheetml/2017/richdata2" ref="I5:N83">
    <sortCondition descending="1" ref="I5:I83"/>
  </sortState>
  <customSheetViews>
    <customSheetView guid="{88C7CD93-4C5C-45F9-8E10-23D17A25DE06}" topLeftCell="A13">
      <selection activeCell="D47" sqref="D47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pageSetup paperSize="9" orientation="portrait" horizontalDpi="90" verticalDpi="9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92"/>
  <sheetViews>
    <sheetView workbookViewId="0">
      <selection activeCell="D19" sqref="D19"/>
    </sheetView>
  </sheetViews>
  <sheetFormatPr baseColWidth="10" defaultRowHeight="12.75" x14ac:dyDescent="0.2"/>
  <cols>
    <col min="1" max="1" width="11.42578125" style="120"/>
    <col min="2" max="6" width="24.140625" style="120" customWidth="1"/>
    <col min="7" max="7" width="11.42578125" style="120"/>
    <col min="8" max="11" width="24.140625" style="120" customWidth="1"/>
    <col min="12" max="16384" width="11.42578125" style="120"/>
  </cols>
  <sheetData>
    <row r="1" spans="1:21" x14ac:dyDescent="0.2">
      <c r="B1" s="166" t="s">
        <v>447</v>
      </c>
      <c r="C1" s="166"/>
      <c r="D1" s="166"/>
      <c r="E1" s="166"/>
      <c r="F1" s="166"/>
    </row>
    <row r="2" spans="1:21" s="115" customFormat="1" ht="63.75" x14ac:dyDescent="0.2">
      <c r="A2" s="115" t="s">
        <v>119</v>
      </c>
      <c r="B2" s="116" t="s">
        <v>448</v>
      </c>
      <c r="C2" s="116" t="s">
        <v>449</v>
      </c>
      <c r="D2" s="116" t="s">
        <v>450</v>
      </c>
      <c r="E2" s="116" t="s">
        <v>451</v>
      </c>
      <c r="F2" s="116" t="s">
        <v>452</v>
      </c>
    </row>
    <row r="3" spans="1:21" s="115" customFormat="1" x14ac:dyDescent="0.2">
      <c r="A3" s="116">
        <v>2030</v>
      </c>
      <c r="B3" s="121">
        <f t="shared" ref="B3:B6" si="0">ROUND(B4*(B$9/B$18)^(1/10),1)</f>
        <v>178.1</v>
      </c>
      <c r="C3" s="244">
        <f t="shared" ref="C3:C7" si="1">ROUND(C4*(C$9/C$18)^(1/10),1)</f>
        <v>177.5</v>
      </c>
      <c r="D3" s="244">
        <f>ROUND(D4*(D$9/D$18)^(1/10),1)</f>
        <v>165.2</v>
      </c>
      <c r="E3" s="121">
        <f>ROUND(E4*(E$9/E$18)^(1/10),1)</f>
        <v>172.3</v>
      </c>
      <c r="F3" s="121">
        <f>ROUND(F4*(F$9/F$18)^(1/10),1)</f>
        <v>160.6</v>
      </c>
    </row>
    <row r="4" spans="1:21" s="115" customFormat="1" x14ac:dyDescent="0.2">
      <c r="A4" s="118">
        <v>2029</v>
      </c>
      <c r="B4" s="121">
        <f t="shared" si="0"/>
        <v>169.2</v>
      </c>
      <c r="C4" s="244">
        <f t="shared" si="1"/>
        <v>168.8</v>
      </c>
      <c r="D4" s="244">
        <f t="shared" ref="D4:D7" si="2">ROUND(D5*(D$9/D$18)^(1/10),1)</f>
        <v>158.4</v>
      </c>
      <c r="E4" s="121">
        <f t="shared" ref="E4:E7" si="3">ROUND(E5*(E$9/E$18)^(1/10),1)</f>
        <v>164.4</v>
      </c>
      <c r="F4" s="121">
        <f t="shared" ref="F4:F8" si="4">ROUND(F5*(F$9/F$18)^(1/10),1)</f>
        <v>154.69999999999999</v>
      </c>
    </row>
    <row r="5" spans="1:21" s="115" customFormat="1" x14ac:dyDescent="0.2">
      <c r="A5" s="116">
        <v>2028</v>
      </c>
      <c r="B5" s="121">
        <f t="shared" si="0"/>
        <v>160.69999999999999</v>
      </c>
      <c r="C5" s="244">
        <f t="shared" si="1"/>
        <v>160.5</v>
      </c>
      <c r="D5" s="244">
        <f t="shared" si="2"/>
        <v>151.9</v>
      </c>
      <c r="E5" s="121">
        <f t="shared" si="3"/>
        <v>156.9</v>
      </c>
      <c r="F5" s="121">
        <f t="shared" si="4"/>
        <v>149</v>
      </c>
    </row>
    <row r="6" spans="1:21" s="115" customFormat="1" x14ac:dyDescent="0.2">
      <c r="A6" s="118">
        <v>2027</v>
      </c>
      <c r="B6" s="121">
        <f t="shared" si="0"/>
        <v>152.6</v>
      </c>
      <c r="C6" s="244">
        <f t="shared" si="1"/>
        <v>152.6</v>
      </c>
      <c r="D6" s="244">
        <f t="shared" si="2"/>
        <v>145.69999999999999</v>
      </c>
      <c r="E6" s="121">
        <f t="shared" si="3"/>
        <v>149.69999999999999</v>
      </c>
      <c r="F6" s="121">
        <f t="shared" si="4"/>
        <v>143.5</v>
      </c>
    </row>
    <row r="7" spans="1:21" s="115" customFormat="1" x14ac:dyDescent="0.2">
      <c r="A7" s="116">
        <v>2026</v>
      </c>
      <c r="B7" s="121">
        <f>ROUND(B8*(B$9/B$18)^(1/10),1)</f>
        <v>144.9</v>
      </c>
      <c r="C7" s="244">
        <f t="shared" si="1"/>
        <v>145.1</v>
      </c>
      <c r="D7" s="244">
        <f t="shared" si="2"/>
        <v>139.69999999999999</v>
      </c>
      <c r="E7" s="121">
        <f t="shared" si="3"/>
        <v>142.80000000000001</v>
      </c>
      <c r="F7" s="121">
        <f t="shared" si="4"/>
        <v>138.19999999999999</v>
      </c>
    </row>
    <row r="8" spans="1:21" s="115" customFormat="1" ht="13.5" thickBot="1" x14ac:dyDescent="0.25">
      <c r="A8" s="165">
        <v>2025</v>
      </c>
      <c r="B8" s="125">
        <f>ROUND(B9*(B$9/B$18)^(1/10),1)</f>
        <v>137.6</v>
      </c>
      <c r="C8" s="125">
        <f>ROUND(C9*(C$9/C$18)^(1/10),1)</f>
        <v>138</v>
      </c>
      <c r="D8" s="125">
        <f>ROUND(D9*(D$9/D$18)^(1/10),1)</f>
        <v>134</v>
      </c>
      <c r="E8" s="125">
        <f>ROUND(E9*(E$9/E$18)^(1/10),1)</f>
        <v>136.30000000000001</v>
      </c>
      <c r="F8" s="125">
        <f t="shared" si="4"/>
        <v>133.1</v>
      </c>
    </row>
    <row r="9" spans="1:21" s="115" customFormat="1" x14ac:dyDescent="0.2">
      <c r="A9" s="116">
        <v>2024</v>
      </c>
      <c r="B9" s="121">
        <v>130.69999999999999</v>
      </c>
      <c r="C9" s="121">
        <v>131.19999999999999</v>
      </c>
      <c r="D9" s="121">
        <v>128.5</v>
      </c>
      <c r="E9" s="121">
        <v>130.1</v>
      </c>
      <c r="F9" s="121">
        <v>128.19999999999999</v>
      </c>
    </row>
    <row r="10" spans="1:21" s="115" customFormat="1" x14ac:dyDescent="0.2">
      <c r="A10" s="118">
        <v>2023</v>
      </c>
      <c r="B10" s="164">
        <v>127</v>
      </c>
      <c r="C10" s="121">
        <v>126</v>
      </c>
      <c r="D10" s="164">
        <v>133.30000000000001</v>
      </c>
      <c r="E10" s="164">
        <v>128.9</v>
      </c>
      <c r="F10" s="164">
        <v>130.4</v>
      </c>
    </row>
    <row r="11" spans="1:21" s="115" customFormat="1" x14ac:dyDescent="0.2">
      <c r="A11" s="119">
        <v>2022</v>
      </c>
      <c r="B11" s="123">
        <v>117.2</v>
      </c>
      <c r="C11" s="121">
        <v>115</v>
      </c>
      <c r="D11" s="123">
        <v>128</v>
      </c>
      <c r="E11" s="121">
        <v>120.2</v>
      </c>
      <c r="F11" s="123">
        <v>128.9</v>
      </c>
    </row>
    <row r="12" spans="1:21" s="115" customFormat="1" x14ac:dyDescent="0.2">
      <c r="A12" s="120">
        <v>2021</v>
      </c>
      <c r="B12" s="123">
        <v>100</v>
      </c>
      <c r="C12" s="121">
        <v>100</v>
      </c>
      <c r="D12" s="123">
        <v>100</v>
      </c>
      <c r="E12" s="121">
        <v>100</v>
      </c>
      <c r="F12" s="123">
        <v>100</v>
      </c>
    </row>
    <row r="13" spans="1:21" x14ac:dyDescent="0.2">
      <c r="A13" s="120">
        <v>2020</v>
      </c>
      <c r="B13" s="123">
        <v>92.4</v>
      </c>
      <c r="C13" s="121">
        <v>95.4</v>
      </c>
      <c r="D13" s="123">
        <v>90.8</v>
      </c>
      <c r="E13" s="121">
        <v>93.6</v>
      </c>
      <c r="F13" s="123">
        <v>92.1</v>
      </c>
      <c r="M13" s="124"/>
      <c r="N13" s="124"/>
      <c r="O13" s="124"/>
      <c r="P13" s="124"/>
      <c r="R13" s="124"/>
      <c r="S13" s="124"/>
      <c r="T13" s="124"/>
      <c r="U13" s="124"/>
    </row>
    <row r="14" spans="1:21" x14ac:dyDescent="0.2">
      <c r="A14" s="120">
        <v>2019</v>
      </c>
      <c r="B14" s="123">
        <v>89.9</v>
      </c>
      <c r="C14" s="121">
        <v>93.2</v>
      </c>
      <c r="D14" s="123">
        <v>94</v>
      </c>
      <c r="E14" s="121">
        <v>93.5</v>
      </c>
      <c r="F14" s="123">
        <v>92.5</v>
      </c>
      <c r="M14" s="124"/>
      <c r="N14" s="124"/>
      <c r="O14" s="124"/>
      <c r="P14" s="124"/>
      <c r="R14" s="124"/>
      <c r="S14" s="124"/>
      <c r="T14" s="124"/>
      <c r="U14" s="124"/>
    </row>
    <row r="15" spans="1:21" x14ac:dyDescent="0.2">
      <c r="A15" s="120">
        <v>2018</v>
      </c>
      <c r="B15" s="123">
        <v>86.1</v>
      </c>
      <c r="C15" s="121">
        <v>88.3</v>
      </c>
      <c r="D15" s="123">
        <v>93.9</v>
      </c>
      <c r="E15" s="121">
        <v>90.5</v>
      </c>
      <c r="F15" s="123">
        <v>91.4</v>
      </c>
      <c r="M15" s="124"/>
      <c r="N15" s="124"/>
      <c r="O15" s="124"/>
      <c r="P15" s="124"/>
      <c r="R15" s="124"/>
      <c r="S15" s="124"/>
      <c r="T15" s="124"/>
      <c r="U15" s="124"/>
    </row>
    <row r="16" spans="1:21" x14ac:dyDescent="0.2">
      <c r="A16" s="120">
        <v>2017</v>
      </c>
      <c r="B16" s="123">
        <v>82.4</v>
      </c>
      <c r="C16" s="121">
        <v>83.5</v>
      </c>
      <c r="D16" s="123">
        <v>87.5</v>
      </c>
      <c r="E16" s="121">
        <v>85.1</v>
      </c>
      <c r="F16" s="123">
        <v>89.3</v>
      </c>
      <c r="M16" s="124"/>
      <c r="N16" s="124"/>
      <c r="O16" s="124"/>
      <c r="P16" s="124"/>
      <c r="R16" s="124"/>
      <c r="S16" s="124"/>
      <c r="T16" s="124"/>
      <c r="U16" s="124"/>
    </row>
    <row r="17" spans="1:21" x14ac:dyDescent="0.2">
      <c r="A17" s="120">
        <v>2016</v>
      </c>
      <c r="B17" s="123">
        <v>79.7</v>
      </c>
      <c r="C17" s="121">
        <v>80.599999999999994</v>
      </c>
      <c r="D17" s="123">
        <v>81.099999999999994</v>
      </c>
      <c r="E17" s="121">
        <v>80.8</v>
      </c>
      <c r="F17" s="123">
        <v>87.1</v>
      </c>
      <c r="M17" s="124"/>
      <c r="N17" s="124"/>
      <c r="O17" s="124"/>
      <c r="P17" s="124"/>
      <c r="R17" s="124"/>
      <c r="S17" s="124"/>
      <c r="T17" s="124"/>
      <c r="U17" s="124"/>
    </row>
    <row r="18" spans="1:21" x14ac:dyDescent="0.2">
      <c r="A18" s="120">
        <v>2015</v>
      </c>
      <c r="B18" s="123">
        <v>78.099999999999994</v>
      </c>
      <c r="C18" s="121">
        <v>79.3</v>
      </c>
      <c r="D18" s="123">
        <v>84.6</v>
      </c>
      <c r="E18" s="121">
        <v>81.400000000000006</v>
      </c>
      <c r="F18" s="123">
        <v>88.3</v>
      </c>
      <c r="M18" s="124"/>
      <c r="N18" s="124"/>
      <c r="O18" s="124"/>
      <c r="P18" s="124"/>
      <c r="R18" s="124"/>
      <c r="S18" s="124"/>
      <c r="T18" s="124"/>
      <c r="U18" s="124"/>
    </row>
    <row r="19" spans="1:21" x14ac:dyDescent="0.2">
      <c r="A19" s="120">
        <v>2014</v>
      </c>
      <c r="B19" s="123">
        <v>76.8</v>
      </c>
      <c r="C19" s="121">
        <v>77.8</v>
      </c>
      <c r="D19" s="123">
        <v>86.7</v>
      </c>
      <c r="E19" s="121">
        <v>81.400000000000006</v>
      </c>
      <c r="F19" s="123">
        <v>89.5</v>
      </c>
      <c r="M19" s="124"/>
      <c r="N19" s="124"/>
      <c r="O19" s="124"/>
      <c r="P19" s="124"/>
      <c r="R19" s="124"/>
      <c r="S19" s="124"/>
      <c r="T19" s="124"/>
      <c r="U19" s="124"/>
    </row>
    <row r="20" spans="1:21" x14ac:dyDescent="0.2">
      <c r="A20" s="120">
        <v>2013</v>
      </c>
      <c r="B20" s="123">
        <v>75.5</v>
      </c>
      <c r="C20" s="121">
        <v>76.599999999999994</v>
      </c>
      <c r="D20" s="123">
        <v>87.8</v>
      </c>
      <c r="E20" s="121">
        <v>81.099999999999994</v>
      </c>
      <c r="F20" s="123">
        <v>90.1</v>
      </c>
      <c r="M20" s="124"/>
      <c r="N20" s="124"/>
      <c r="O20" s="124"/>
      <c r="P20" s="124"/>
      <c r="R20" s="124"/>
      <c r="S20" s="124"/>
      <c r="T20" s="124"/>
      <c r="U20" s="124"/>
    </row>
    <row r="21" spans="1:21" x14ac:dyDescent="0.2">
      <c r="A21" s="120">
        <v>2012</v>
      </c>
      <c r="B21" s="123">
        <v>74.099999999999994</v>
      </c>
      <c r="C21" s="121">
        <v>75.3</v>
      </c>
      <c r="D21" s="123">
        <v>91.9</v>
      </c>
      <c r="E21" s="121">
        <v>81.900000000000006</v>
      </c>
      <c r="F21" s="123">
        <v>90</v>
      </c>
      <c r="M21" s="124"/>
      <c r="N21" s="124"/>
      <c r="O21" s="124"/>
      <c r="P21" s="124"/>
      <c r="R21" s="124"/>
      <c r="S21" s="124"/>
      <c r="T21" s="124"/>
      <c r="U21" s="124"/>
    </row>
    <row r="22" spans="1:21" x14ac:dyDescent="0.2">
      <c r="A22" s="120">
        <v>2011</v>
      </c>
      <c r="B22" s="123">
        <v>72.2</v>
      </c>
      <c r="C22" s="121">
        <v>73.400000000000006</v>
      </c>
      <c r="D22" s="123">
        <v>91.4</v>
      </c>
      <c r="E22" s="121">
        <v>80.599999999999994</v>
      </c>
      <c r="F22" s="123">
        <v>88.8</v>
      </c>
      <c r="M22" s="124"/>
      <c r="N22" s="124"/>
      <c r="O22" s="124"/>
      <c r="P22" s="124"/>
      <c r="R22" s="124"/>
      <c r="S22" s="124"/>
      <c r="T22" s="124"/>
      <c r="U22" s="124"/>
    </row>
    <row r="23" spans="1:21" x14ac:dyDescent="0.2">
      <c r="A23" s="120">
        <v>2010</v>
      </c>
      <c r="B23" s="123">
        <v>70</v>
      </c>
      <c r="C23" s="121">
        <v>72</v>
      </c>
      <c r="D23" s="123">
        <v>84</v>
      </c>
      <c r="E23" s="121">
        <v>76.8</v>
      </c>
      <c r="F23" s="123">
        <v>84.7</v>
      </c>
      <c r="M23" s="124"/>
      <c r="N23" s="124"/>
      <c r="O23" s="124"/>
      <c r="P23" s="124"/>
      <c r="R23" s="124"/>
      <c r="S23" s="124"/>
      <c r="T23" s="124"/>
      <c r="U23" s="124"/>
    </row>
    <row r="24" spans="1:21" x14ac:dyDescent="0.2">
      <c r="A24" s="120">
        <v>2009</v>
      </c>
      <c r="B24" s="123">
        <v>69.3</v>
      </c>
      <c r="C24" s="121">
        <v>71.7</v>
      </c>
      <c r="D24" s="123">
        <v>85.5</v>
      </c>
      <c r="E24" s="121">
        <v>77.2</v>
      </c>
      <c r="F24" s="123">
        <v>84</v>
      </c>
      <c r="M24" s="124"/>
      <c r="N24" s="124"/>
      <c r="O24" s="124"/>
      <c r="P24" s="124"/>
      <c r="R24" s="124"/>
      <c r="S24" s="124"/>
      <c r="T24" s="124"/>
      <c r="U24" s="124"/>
    </row>
    <row r="25" spans="1:21" x14ac:dyDescent="0.2">
      <c r="A25" s="120">
        <v>2008</v>
      </c>
      <c r="B25" s="123">
        <v>68.5</v>
      </c>
      <c r="C25" s="121">
        <v>70.5</v>
      </c>
      <c r="D25" s="123">
        <v>94.3</v>
      </c>
      <c r="E25" s="121">
        <v>80</v>
      </c>
      <c r="F25" s="123">
        <v>86.9</v>
      </c>
      <c r="M25" s="124"/>
      <c r="N25" s="124"/>
      <c r="O25" s="124"/>
      <c r="P25" s="124"/>
      <c r="R25" s="124"/>
      <c r="S25" s="124"/>
      <c r="T25" s="124"/>
      <c r="U25" s="124"/>
    </row>
    <row r="26" spans="1:21" x14ac:dyDescent="0.2">
      <c r="A26" s="120">
        <v>2007</v>
      </c>
      <c r="B26" s="123">
        <v>66.099999999999994</v>
      </c>
      <c r="C26" s="121">
        <v>68.400000000000006</v>
      </c>
      <c r="D26" s="123">
        <v>87.3</v>
      </c>
      <c r="E26" s="121">
        <v>76</v>
      </c>
      <c r="F26" s="123">
        <v>82.7</v>
      </c>
      <c r="M26" s="124"/>
      <c r="N26" s="124"/>
      <c r="O26" s="124"/>
      <c r="P26" s="124"/>
      <c r="R26" s="124"/>
      <c r="S26" s="124"/>
      <c r="T26" s="124"/>
      <c r="U26" s="124"/>
    </row>
    <row r="27" spans="1:21" x14ac:dyDescent="0.2">
      <c r="A27" s="120">
        <v>2006</v>
      </c>
      <c r="B27" s="123">
        <v>63.3</v>
      </c>
      <c r="C27" s="121">
        <v>66.400000000000006</v>
      </c>
      <c r="D27" s="123">
        <v>79.099999999999994</v>
      </c>
      <c r="E27" s="121">
        <v>71.5</v>
      </c>
      <c r="F27" s="123">
        <v>81.7</v>
      </c>
      <c r="M27" s="124"/>
      <c r="N27" s="124"/>
      <c r="O27" s="124"/>
      <c r="P27" s="124"/>
      <c r="R27" s="124"/>
      <c r="S27" s="124"/>
      <c r="T27" s="124"/>
      <c r="U27" s="124"/>
    </row>
    <row r="28" spans="1:21" x14ac:dyDescent="0.2">
      <c r="A28" s="120">
        <v>2005</v>
      </c>
      <c r="B28" s="123">
        <v>61.9</v>
      </c>
      <c r="C28" s="121">
        <v>64.8</v>
      </c>
      <c r="D28" s="123">
        <v>77.5</v>
      </c>
      <c r="E28" s="121">
        <v>69.900000000000006</v>
      </c>
      <c r="F28" s="123">
        <v>77.599999999999994</v>
      </c>
      <c r="M28" s="124"/>
      <c r="N28" s="124"/>
      <c r="O28" s="124"/>
      <c r="P28" s="124"/>
      <c r="R28" s="124"/>
      <c r="S28" s="124"/>
      <c r="T28" s="124"/>
      <c r="U28" s="124"/>
    </row>
    <row r="29" spans="1:21" x14ac:dyDescent="0.2">
      <c r="A29" s="120">
        <v>2004</v>
      </c>
      <c r="B29" s="123">
        <v>60.6</v>
      </c>
      <c r="C29" s="121">
        <v>64.7</v>
      </c>
      <c r="D29" s="123">
        <v>68.900000000000006</v>
      </c>
      <c r="E29" s="121">
        <v>66.400000000000006</v>
      </c>
      <c r="F29" s="123">
        <v>74.7</v>
      </c>
      <c r="M29" s="124"/>
      <c r="N29" s="124"/>
      <c r="O29" s="124"/>
      <c r="P29" s="124"/>
      <c r="R29" s="124"/>
      <c r="S29" s="124"/>
      <c r="T29" s="124"/>
      <c r="U29" s="124"/>
    </row>
    <row r="30" spans="1:21" x14ac:dyDescent="0.2">
      <c r="A30" s="120">
        <v>2003</v>
      </c>
      <c r="B30" s="123">
        <v>59.7</v>
      </c>
      <c r="C30" s="121">
        <v>64.7</v>
      </c>
      <c r="D30" s="123">
        <v>60.5</v>
      </c>
      <c r="E30" s="121">
        <v>63</v>
      </c>
      <c r="F30" s="123">
        <v>73.7</v>
      </c>
      <c r="M30" s="124"/>
      <c r="N30" s="124"/>
      <c r="O30" s="124"/>
      <c r="P30" s="124"/>
      <c r="R30" s="124"/>
      <c r="S30" s="124"/>
      <c r="T30" s="124"/>
      <c r="U30" s="124"/>
    </row>
    <row r="31" spans="1:21" x14ac:dyDescent="0.2">
      <c r="A31" s="120">
        <v>2002</v>
      </c>
      <c r="B31" s="123">
        <v>59.6</v>
      </c>
      <c r="C31" s="121">
        <v>65</v>
      </c>
      <c r="D31" s="123">
        <v>58.8</v>
      </c>
      <c r="E31" s="121">
        <v>62.5</v>
      </c>
      <c r="F31" s="123">
        <v>72.599999999999994</v>
      </c>
      <c r="M31" s="124"/>
      <c r="N31" s="124"/>
      <c r="O31" s="124"/>
      <c r="P31" s="124"/>
      <c r="R31" s="124"/>
      <c r="S31" s="124"/>
      <c r="T31" s="124"/>
      <c r="U31" s="124"/>
    </row>
    <row r="32" spans="1:21" x14ac:dyDescent="0.2">
      <c r="A32" s="120">
        <v>2001</v>
      </c>
      <c r="B32" s="123">
        <v>59.4</v>
      </c>
      <c r="C32" s="121">
        <v>65.099999999999994</v>
      </c>
      <c r="D32" s="123">
        <v>58.9</v>
      </c>
      <c r="E32" s="121">
        <v>62.6</v>
      </c>
      <c r="F32" s="123">
        <v>73</v>
      </c>
      <c r="M32" s="124"/>
      <c r="N32" s="124"/>
      <c r="O32" s="124"/>
      <c r="P32" s="124"/>
      <c r="R32" s="124"/>
      <c r="S32" s="124"/>
      <c r="T32" s="124"/>
      <c r="U32" s="124"/>
    </row>
    <row r="33" spans="1:21" ht="13.5" thickBot="1" x14ac:dyDescent="0.25">
      <c r="A33" s="120">
        <v>2000</v>
      </c>
      <c r="B33" s="123">
        <v>59.2</v>
      </c>
      <c r="C33" s="121">
        <v>65.3</v>
      </c>
      <c r="D33" s="125">
        <v>56.4</v>
      </c>
      <c r="E33" s="122">
        <v>61.7</v>
      </c>
      <c r="F33" s="123">
        <v>70.7</v>
      </c>
      <c r="M33" s="124"/>
      <c r="N33" s="124"/>
      <c r="O33" s="124"/>
      <c r="P33" s="124"/>
      <c r="R33" s="124"/>
      <c r="S33" s="124"/>
      <c r="T33" s="124"/>
      <c r="U33" s="124"/>
    </row>
    <row r="34" spans="1:21" x14ac:dyDescent="0.2">
      <c r="A34" s="120">
        <v>1999</v>
      </c>
      <c r="B34" s="123">
        <v>58.8</v>
      </c>
      <c r="C34" s="121">
        <v>65.099999999999994</v>
      </c>
      <c r="D34" s="123">
        <v>52.6</v>
      </c>
      <c r="E34" s="121">
        <v>60.1</v>
      </c>
      <c r="F34" s="123">
        <v>69.400000000000006</v>
      </c>
      <c r="M34" s="124"/>
      <c r="N34" s="124"/>
      <c r="O34" s="124"/>
      <c r="P34" s="124"/>
    </row>
    <row r="35" spans="1:21" x14ac:dyDescent="0.2">
      <c r="A35" s="120">
        <v>1998</v>
      </c>
      <c r="B35" s="123">
        <v>59.1</v>
      </c>
      <c r="C35" s="121">
        <v>65.400000000000006</v>
      </c>
      <c r="D35" s="123">
        <v>54.4</v>
      </c>
      <c r="E35" s="121">
        <v>61</v>
      </c>
      <c r="F35" s="123">
        <v>70.5</v>
      </c>
      <c r="M35" s="124"/>
      <c r="N35" s="124"/>
      <c r="O35" s="124"/>
      <c r="P35" s="124"/>
    </row>
    <row r="36" spans="1:21" x14ac:dyDescent="0.2">
      <c r="A36" s="120">
        <v>1997</v>
      </c>
      <c r="B36" s="123">
        <v>59.4</v>
      </c>
      <c r="C36" s="121">
        <v>66.599999999999994</v>
      </c>
      <c r="D36" s="123">
        <v>53.3</v>
      </c>
      <c r="E36" s="121">
        <v>61.3</v>
      </c>
      <c r="F36" s="123">
        <v>70.5</v>
      </c>
      <c r="M36" s="124"/>
      <c r="N36" s="124"/>
      <c r="O36" s="124"/>
      <c r="P36" s="124"/>
    </row>
    <row r="37" spans="1:21" x14ac:dyDescent="0.2">
      <c r="A37" s="120">
        <v>1996</v>
      </c>
      <c r="B37" s="123">
        <v>59.8</v>
      </c>
      <c r="C37" s="121">
        <v>67.8</v>
      </c>
      <c r="D37" s="123">
        <v>53.5</v>
      </c>
      <c r="E37" s="121">
        <v>62.1</v>
      </c>
      <c r="F37" s="123">
        <v>69.7</v>
      </c>
      <c r="M37" s="124"/>
      <c r="N37" s="124"/>
      <c r="O37" s="124"/>
      <c r="P37" s="124"/>
    </row>
    <row r="38" spans="1:21" x14ac:dyDescent="0.2">
      <c r="A38" s="120">
        <v>1995</v>
      </c>
      <c r="B38" s="123">
        <v>59.6</v>
      </c>
      <c r="C38" s="121">
        <v>69</v>
      </c>
      <c r="D38" s="123">
        <v>55.2</v>
      </c>
      <c r="E38" s="121">
        <v>63.5</v>
      </c>
      <c r="F38" s="123">
        <v>70.900000000000006</v>
      </c>
      <c r="M38" s="124"/>
      <c r="N38" s="124"/>
      <c r="O38" s="124"/>
      <c r="P38" s="124"/>
    </row>
    <row r="39" spans="1:21" x14ac:dyDescent="0.2">
      <c r="A39" s="120">
        <v>1994</v>
      </c>
      <c r="B39" s="123">
        <v>58.3</v>
      </c>
      <c r="C39" s="121">
        <v>68.3</v>
      </c>
      <c r="D39" s="123">
        <v>50</v>
      </c>
      <c r="E39" s="121">
        <v>61</v>
      </c>
      <c r="F39" s="123">
        <v>69.599999999999994</v>
      </c>
      <c r="M39" s="124"/>
      <c r="N39" s="124"/>
      <c r="O39" s="124"/>
      <c r="P39" s="124"/>
    </row>
    <row r="40" spans="1:21" x14ac:dyDescent="0.2">
      <c r="A40" s="120">
        <v>1993</v>
      </c>
      <c r="B40" s="123">
        <v>57.1</v>
      </c>
      <c r="C40" s="121">
        <v>67.599999999999994</v>
      </c>
      <c r="D40" s="123">
        <v>49.5</v>
      </c>
      <c r="E40" s="121">
        <v>60.4</v>
      </c>
      <c r="F40" s="123">
        <v>69.400000000000006</v>
      </c>
      <c r="M40" s="124"/>
      <c r="N40" s="124"/>
      <c r="O40" s="124"/>
      <c r="P40" s="124"/>
    </row>
    <row r="41" spans="1:21" x14ac:dyDescent="0.2">
      <c r="A41" s="120">
        <v>1992</v>
      </c>
      <c r="B41" s="123">
        <v>55.2</v>
      </c>
      <c r="C41" s="121">
        <v>65.7</v>
      </c>
      <c r="D41" s="123">
        <v>54.8</v>
      </c>
      <c r="E41" s="121">
        <v>61.3</v>
      </c>
      <c r="F41" s="123">
        <v>69.400000000000006</v>
      </c>
      <c r="M41" s="124"/>
      <c r="N41" s="124"/>
      <c r="O41" s="124"/>
      <c r="P41" s="124"/>
    </row>
    <row r="42" spans="1:21" x14ac:dyDescent="0.2">
      <c r="A42" s="120">
        <v>1991</v>
      </c>
      <c r="B42" s="123">
        <v>52</v>
      </c>
      <c r="C42" s="121">
        <v>61.7</v>
      </c>
      <c r="D42" s="123">
        <v>55</v>
      </c>
      <c r="E42" s="121">
        <v>59</v>
      </c>
      <c r="F42" s="123">
        <v>68.400000000000006</v>
      </c>
      <c r="M42" s="124"/>
      <c r="N42" s="124"/>
      <c r="O42" s="124"/>
      <c r="P42" s="124"/>
    </row>
    <row r="43" spans="1:21" x14ac:dyDescent="0.2">
      <c r="A43" s="120">
        <v>1990</v>
      </c>
      <c r="B43" s="123">
        <v>48.9</v>
      </c>
      <c r="C43" s="121">
        <v>57.5</v>
      </c>
      <c r="D43" s="123">
        <v>55.4</v>
      </c>
      <c r="E43" s="121">
        <v>56.7</v>
      </c>
      <c r="F43" s="123">
        <v>66.900000000000006</v>
      </c>
      <c r="M43" s="124"/>
      <c r="N43" s="124"/>
      <c r="O43" s="124"/>
      <c r="P43" s="124"/>
    </row>
    <row r="44" spans="1:21" x14ac:dyDescent="0.2">
      <c r="A44" s="120">
        <v>1989</v>
      </c>
      <c r="B44" s="123">
        <v>46.1</v>
      </c>
      <c r="C44" s="121">
        <v>53.8</v>
      </c>
      <c r="D44" s="123">
        <v>54.8</v>
      </c>
      <c r="E44" s="121">
        <v>54.2</v>
      </c>
      <c r="F44" s="123">
        <v>65.900000000000006</v>
      </c>
      <c r="M44" s="124"/>
      <c r="N44" s="124"/>
      <c r="O44" s="124"/>
      <c r="P44" s="124"/>
    </row>
    <row r="45" spans="1:21" x14ac:dyDescent="0.2">
      <c r="A45" s="120">
        <v>1988</v>
      </c>
      <c r="B45" s="123">
        <v>44.6</v>
      </c>
      <c r="C45" s="121">
        <v>52.3</v>
      </c>
      <c r="D45" s="123">
        <v>52.3</v>
      </c>
      <c r="E45" s="121">
        <v>52.3</v>
      </c>
      <c r="F45" s="123">
        <v>64.2</v>
      </c>
      <c r="M45" s="124"/>
      <c r="N45" s="124"/>
      <c r="O45" s="124"/>
      <c r="P45" s="124"/>
    </row>
    <row r="46" spans="1:21" x14ac:dyDescent="0.2">
      <c r="A46" s="120">
        <v>1987</v>
      </c>
      <c r="B46" s="123">
        <v>43.6</v>
      </c>
      <c r="C46" s="121">
        <v>51.5</v>
      </c>
      <c r="D46" s="123">
        <v>51.4</v>
      </c>
      <c r="E46" s="121">
        <v>51.5</v>
      </c>
      <c r="F46" s="123">
        <v>63.3</v>
      </c>
      <c r="M46" s="124"/>
      <c r="N46" s="124"/>
      <c r="O46" s="124"/>
      <c r="P46" s="124"/>
    </row>
    <row r="47" spans="1:21" x14ac:dyDescent="0.2">
      <c r="A47" s="120">
        <v>1986</v>
      </c>
      <c r="B47" s="123">
        <v>42.6</v>
      </c>
      <c r="C47" s="121">
        <v>50.6</v>
      </c>
      <c r="D47" s="123">
        <v>54.1</v>
      </c>
      <c r="E47" s="121">
        <v>52</v>
      </c>
      <c r="F47" s="123">
        <v>64.8</v>
      </c>
      <c r="M47" s="124"/>
      <c r="N47" s="124"/>
      <c r="O47" s="124"/>
      <c r="P47" s="124"/>
    </row>
    <row r="48" spans="1:21" x14ac:dyDescent="0.2">
      <c r="A48" s="120">
        <v>1985</v>
      </c>
      <c r="B48" s="123">
        <v>41.8</v>
      </c>
      <c r="C48" s="121">
        <v>49.5</v>
      </c>
      <c r="D48" s="123">
        <v>53.1</v>
      </c>
      <c r="E48" s="121">
        <v>50.9</v>
      </c>
      <c r="F48" s="123">
        <v>65.3</v>
      </c>
      <c r="M48" s="124"/>
      <c r="N48" s="124"/>
      <c r="O48" s="124"/>
      <c r="P48" s="124"/>
    </row>
    <row r="49" spans="1:16" x14ac:dyDescent="0.2">
      <c r="A49" s="120">
        <v>1984</v>
      </c>
      <c r="B49" s="123">
        <v>41.5</v>
      </c>
      <c r="C49" s="121">
        <v>49.4</v>
      </c>
      <c r="D49" s="123">
        <v>49.6</v>
      </c>
      <c r="E49" s="121">
        <v>49.5</v>
      </c>
      <c r="F49" s="123">
        <v>63.9</v>
      </c>
      <c r="M49" s="124"/>
      <c r="N49" s="124"/>
      <c r="O49" s="124"/>
      <c r="P49" s="124"/>
    </row>
    <row r="50" spans="1:16" x14ac:dyDescent="0.2">
      <c r="A50" s="120">
        <v>1983</v>
      </c>
      <c r="B50" s="123">
        <v>40.700000000000003</v>
      </c>
      <c r="C50" s="121">
        <v>48.8</v>
      </c>
      <c r="D50" s="123">
        <v>48.7</v>
      </c>
      <c r="E50" s="121">
        <v>48.8</v>
      </c>
      <c r="F50" s="123">
        <v>62.1</v>
      </c>
      <c r="M50" s="124"/>
      <c r="N50" s="124"/>
      <c r="O50" s="124"/>
      <c r="P50" s="124"/>
    </row>
    <row r="51" spans="1:16" x14ac:dyDescent="0.2">
      <c r="A51" s="120">
        <v>1982</v>
      </c>
      <c r="B51" s="123">
        <v>40</v>
      </c>
      <c r="C51" s="121">
        <v>49</v>
      </c>
      <c r="D51" s="123">
        <v>50.8</v>
      </c>
      <c r="E51" s="121">
        <v>49.7</v>
      </c>
      <c r="F51" s="123">
        <v>61</v>
      </c>
      <c r="M51" s="124"/>
      <c r="N51" s="124"/>
      <c r="O51" s="124"/>
      <c r="P51" s="124"/>
    </row>
    <row r="52" spans="1:16" x14ac:dyDescent="0.2">
      <c r="A52" s="120">
        <v>1981</v>
      </c>
      <c r="B52" s="123">
        <v>38.4</v>
      </c>
      <c r="C52" s="121">
        <v>50</v>
      </c>
      <c r="D52" s="123">
        <v>44.3</v>
      </c>
      <c r="E52" s="121">
        <v>47.7</v>
      </c>
      <c r="F52" s="123">
        <v>57.4</v>
      </c>
      <c r="M52" s="124"/>
      <c r="N52" s="124"/>
      <c r="O52" s="124"/>
      <c r="P52" s="124"/>
    </row>
    <row r="53" spans="1:16" x14ac:dyDescent="0.2">
      <c r="A53" s="120">
        <v>1980</v>
      </c>
      <c r="B53" s="123">
        <v>36.200000000000003</v>
      </c>
      <c r="C53" s="121">
        <v>48.6</v>
      </c>
      <c r="D53" s="123">
        <v>43.5</v>
      </c>
      <c r="E53" s="121">
        <v>46.6</v>
      </c>
      <c r="F53" s="123">
        <v>53.8</v>
      </c>
      <c r="M53" s="124"/>
      <c r="N53" s="124"/>
      <c r="O53" s="124"/>
      <c r="P53" s="124"/>
    </row>
    <row r="54" spans="1:16" x14ac:dyDescent="0.2">
      <c r="A54" s="120">
        <v>1979</v>
      </c>
      <c r="B54" s="123">
        <v>32.9</v>
      </c>
      <c r="C54" s="121">
        <v>44</v>
      </c>
      <c r="D54" s="123">
        <v>43.1</v>
      </c>
      <c r="E54" s="121">
        <v>43.6</v>
      </c>
      <c r="F54" s="123">
        <v>50.5</v>
      </c>
      <c r="M54" s="124"/>
      <c r="N54" s="124"/>
      <c r="O54" s="124"/>
      <c r="P54" s="124"/>
    </row>
    <row r="55" spans="1:16" x14ac:dyDescent="0.2">
      <c r="A55" s="120">
        <v>1978</v>
      </c>
      <c r="B55" s="123">
        <v>30.6</v>
      </c>
      <c r="C55" s="121">
        <v>40</v>
      </c>
      <c r="D55" s="123">
        <v>42.6</v>
      </c>
      <c r="E55" s="121">
        <v>41</v>
      </c>
      <c r="F55" s="123">
        <v>48.7</v>
      </c>
      <c r="M55" s="124"/>
      <c r="N55" s="124"/>
      <c r="O55" s="124"/>
      <c r="P55" s="124"/>
    </row>
    <row r="56" spans="1:16" x14ac:dyDescent="0.2">
      <c r="A56" s="120">
        <v>1977</v>
      </c>
      <c r="B56" s="123">
        <v>29.3</v>
      </c>
      <c r="C56" s="121">
        <v>37.799999999999997</v>
      </c>
      <c r="D56" s="123">
        <v>41.5</v>
      </c>
      <c r="E56" s="121">
        <v>39.299999999999997</v>
      </c>
      <c r="F56" s="123">
        <v>48.1</v>
      </c>
      <c r="M56" s="124"/>
      <c r="N56" s="124"/>
      <c r="O56" s="124"/>
      <c r="P56" s="124"/>
    </row>
    <row r="57" spans="1:16" ht="13.5" thickBot="1" x14ac:dyDescent="0.25">
      <c r="A57" s="120">
        <v>1976</v>
      </c>
      <c r="B57" s="123">
        <v>28.1</v>
      </c>
      <c r="C57" s="121">
        <v>36.6</v>
      </c>
      <c r="D57" s="123">
        <v>42.6</v>
      </c>
      <c r="E57" s="121">
        <v>39</v>
      </c>
      <c r="F57" s="125">
        <v>46.8</v>
      </c>
      <c r="M57" s="124"/>
      <c r="N57" s="124"/>
      <c r="O57" s="124"/>
      <c r="P57" s="124"/>
    </row>
    <row r="58" spans="1:16" x14ac:dyDescent="0.2">
      <c r="A58" s="120">
        <v>1975</v>
      </c>
      <c r="B58" s="123">
        <v>27.1</v>
      </c>
      <c r="C58" s="121">
        <v>35.799999999999997</v>
      </c>
      <c r="D58" s="123">
        <v>41.5</v>
      </c>
      <c r="E58" s="121">
        <v>38.1</v>
      </c>
      <c r="F58" s="123">
        <v>45.1</v>
      </c>
      <c r="M58" s="124"/>
      <c r="N58" s="124"/>
      <c r="O58" s="124"/>
      <c r="P58" s="124"/>
    </row>
    <row r="59" spans="1:16" x14ac:dyDescent="0.2">
      <c r="A59" s="120">
        <v>1974</v>
      </c>
      <c r="B59" s="123">
        <v>26.4</v>
      </c>
      <c r="C59" s="121">
        <v>35.200000000000003</v>
      </c>
      <c r="D59" s="123">
        <v>43</v>
      </c>
      <c r="E59" s="121">
        <v>38.299999999999997</v>
      </c>
      <c r="F59" s="123">
        <v>43.2</v>
      </c>
      <c r="M59" s="124"/>
      <c r="N59" s="124"/>
      <c r="O59" s="124"/>
      <c r="P59" s="124"/>
    </row>
    <row r="60" spans="1:16" x14ac:dyDescent="0.2">
      <c r="A60" s="120">
        <v>1973</v>
      </c>
      <c r="B60" s="123">
        <v>24.9</v>
      </c>
      <c r="C60" s="121">
        <v>33</v>
      </c>
      <c r="D60" s="123">
        <v>37.799999999999997</v>
      </c>
      <c r="E60" s="121">
        <v>34.9</v>
      </c>
      <c r="F60" s="123">
        <v>38</v>
      </c>
      <c r="M60" s="124"/>
      <c r="N60" s="124"/>
      <c r="O60" s="124"/>
      <c r="P60" s="124"/>
    </row>
    <row r="61" spans="1:16" x14ac:dyDescent="0.2">
      <c r="A61" s="120">
        <v>1972</v>
      </c>
      <c r="B61" s="123">
        <v>23.5</v>
      </c>
      <c r="C61" s="121">
        <v>31.7</v>
      </c>
      <c r="D61" s="123">
        <v>34.700000000000003</v>
      </c>
      <c r="E61" s="121">
        <v>32.9</v>
      </c>
      <c r="F61" s="123">
        <v>35.799999999999997</v>
      </c>
      <c r="M61" s="124"/>
      <c r="N61" s="124"/>
      <c r="O61" s="124"/>
      <c r="P61" s="124"/>
    </row>
    <row r="62" spans="1:16" x14ac:dyDescent="0.2">
      <c r="A62" s="120">
        <v>1971</v>
      </c>
      <c r="B62" s="123">
        <v>22.4</v>
      </c>
      <c r="C62" s="121">
        <v>30.7</v>
      </c>
      <c r="D62" s="123">
        <v>34.700000000000003</v>
      </c>
      <c r="E62" s="121">
        <v>32.299999999999997</v>
      </c>
      <c r="F62" s="123">
        <v>34.700000000000003</v>
      </c>
      <c r="M62" s="124"/>
      <c r="N62" s="124"/>
      <c r="O62" s="124"/>
      <c r="P62" s="124"/>
    </row>
    <row r="63" spans="1:16" x14ac:dyDescent="0.2">
      <c r="A63" s="120">
        <v>1970</v>
      </c>
      <c r="B63" s="123">
        <v>20.2</v>
      </c>
      <c r="C63" s="121">
        <v>28.3</v>
      </c>
      <c r="D63" s="123">
        <v>34.200000000000003</v>
      </c>
      <c r="E63" s="121">
        <v>30.7</v>
      </c>
      <c r="F63" s="123">
        <v>33.4</v>
      </c>
      <c r="M63" s="124"/>
      <c r="N63" s="124"/>
      <c r="O63" s="124"/>
      <c r="P63" s="124"/>
    </row>
    <row r="64" spans="1:16" x14ac:dyDescent="0.2">
      <c r="A64" s="120">
        <v>1969</v>
      </c>
      <c r="B64" s="123">
        <v>17.100000000000001</v>
      </c>
      <c r="C64" s="121">
        <v>24.3</v>
      </c>
      <c r="D64" s="123">
        <v>32</v>
      </c>
      <c r="E64" s="121">
        <v>27.4</v>
      </c>
      <c r="F64" s="123">
        <v>31.8</v>
      </c>
      <c r="M64" s="124"/>
      <c r="N64" s="124"/>
      <c r="O64" s="124"/>
      <c r="P64" s="124"/>
    </row>
    <row r="65" spans="1:16" ht="13.5" thickBot="1" x14ac:dyDescent="0.25">
      <c r="A65" s="120">
        <v>1968</v>
      </c>
      <c r="B65" s="125">
        <v>15.8</v>
      </c>
      <c r="C65" s="125">
        <v>23.2</v>
      </c>
      <c r="D65" s="125">
        <v>31</v>
      </c>
      <c r="E65" s="122">
        <v>26.3</v>
      </c>
      <c r="F65" s="123">
        <v>31.3</v>
      </c>
      <c r="M65" s="124"/>
      <c r="N65" s="124"/>
      <c r="O65" s="124"/>
      <c r="P65" s="124"/>
    </row>
    <row r="66" spans="1:16" x14ac:dyDescent="0.2">
      <c r="A66" s="120">
        <v>1967</v>
      </c>
      <c r="B66" s="123">
        <v>15</v>
      </c>
      <c r="C66" s="123">
        <v>21.9</v>
      </c>
      <c r="D66" s="123">
        <v>31.5</v>
      </c>
      <c r="E66" s="121">
        <v>25.7</v>
      </c>
      <c r="F66" s="123">
        <v>31.3</v>
      </c>
    </row>
    <row r="67" spans="1:16" x14ac:dyDescent="0.2">
      <c r="A67" s="120">
        <v>1966</v>
      </c>
      <c r="B67" s="123">
        <v>15.8</v>
      </c>
      <c r="C67" s="123">
        <v>22.9</v>
      </c>
      <c r="D67" s="123">
        <v>33.6</v>
      </c>
      <c r="E67" s="121">
        <v>27.2</v>
      </c>
      <c r="F67" s="123">
        <v>31.7</v>
      </c>
    </row>
    <row r="68" spans="1:16" x14ac:dyDescent="0.2">
      <c r="A68" s="120">
        <v>1965</v>
      </c>
      <c r="B68" s="123">
        <v>15.4</v>
      </c>
      <c r="C68" s="123">
        <v>22.8</v>
      </c>
      <c r="D68" s="123">
        <v>33.6</v>
      </c>
      <c r="E68" s="121">
        <v>27.1</v>
      </c>
      <c r="F68" s="123">
        <v>31.3</v>
      </c>
    </row>
    <row r="69" spans="1:16" x14ac:dyDescent="0.2">
      <c r="A69" s="120">
        <v>1964</v>
      </c>
      <c r="B69" s="123">
        <v>14.8</v>
      </c>
      <c r="C69" s="123">
        <v>23.3</v>
      </c>
      <c r="D69" s="123">
        <v>33.700000000000003</v>
      </c>
      <c r="E69" s="121">
        <v>27.5</v>
      </c>
      <c r="F69" s="123">
        <v>30.5</v>
      </c>
    </row>
    <row r="70" spans="1:16" x14ac:dyDescent="0.2">
      <c r="A70" s="120">
        <v>1963</v>
      </c>
      <c r="B70" s="123">
        <v>14.3</v>
      </c>
      <c r="C70" s="123">
        <v>23</v>
      </c>
      <c r="D70" s="123">
        <v>33.700000000000003</v>
      </c>
      <c r="E70" s="121">
        <v>27.3</v>
      </c>
      <c r="F70" s="123">
        <v>30</v>
      </c>
    </row>
    <row r="71" spans="1:16" x14ac:dyDescent="0.2">
      <c r="A71" s="120">
        <v>1962</v>
      </c>
      <c r="B71" s="123">
        <v>13.6</v>
      </c>
      <c r="C71" s="123">
        <v>21.9</v>
      </c>
      <c r="D71" s="123">
        <v>34.200000000000003</v>
      </c>
      <c r="E71" s="121">
        <v>26.8</v>
      </c>
      <c r="F71" s="123">
        <v>29.8</v>
      </c>
    </row>
    <row r="72" spans="1:16" x14ac:dyDescent="0.2">
      <c r="A72" s="120">
        <v>1961</v>
      </c>
      <c r="B72" s="123">
        <v>12.7</v>
      </c>
      <c r="C72" s="123">
        <v>20.6</v>
      </c>
      <c r="D72" s="123">
        <v>34.6</v>
      </c>
      <c r="E72" s="121">
        <v>26.2</v>
      </c>
      <c r="F72" s="123">
        <v>29.7</v>
      </c>
    </row>
    <row r="73" spans="1:16" x14ac:dyDescent="0.2">
      <c r="A73" s="120">
        <v>1960</v>
      </c>
      <c r="B73" s="123">
        <v>11.9</v>
      </c>
      <c r="C73" s="123">
        <v>19.2</v>
      </c>
      <c r="D73" s="123">
        <v>34.9</v>
      </c>
      <c r="E73" s="121">
        <v>25.5</v>
      </c>
      <c r="F73" s="123">
        <v>29.3</v>
      </c>
    </row>
    <row r="74" spans="1:16" x14ac:dyDescent="0.2">
      <c r="A74" s="120">
        <v>1959</v>
      </c>
      <c r="B74" s="123">
        <v>11.1</v>
      </c>
      <c r="C74" s="123">
        <v>17.8</v>
      </c>
      <c r="D74" s="123">
        <v>34.9</v>
      </c>
      <c r="E74" s="121">
        <v>24.6</v>
      </c>
      <c r="F74" s="123">
        <v>29</v>
      </c>
    </row>
    <row r="75" spans="1:16" ht="13.5" thickBot="1" x14ac:dyDescent="0.25">
      <c r="A75" s="120">
        <v>1958</v>
      </c>
      <c r="B75" s="123">
        <v>10.8</v>
      </c>
      <c r="C75" s="125">
        <v>16.5</v>
      </c>
      <c r="D75" s="123">
        <v>35.1</v>
      </c>
      <c r="E75" s="121">
        <v>23.9</v>
      </c>
      <c r="F75" s="123">
        <v>29.1</v>
      </c>
    </row>
    <row r="76" spans="1:16" x14ac:dyDescent="0.2">
      <c r="A76" s="120">
        <v>1957</v>
      </c>
      <c r="B76" s="120">
        <v>10.5</v>
      </c>
      <c r="C76" s="123">
        <v>16</v>
      </c>
      <c r="D76" s="123">
        <v>34.5</v>
      </c>
      <c r="E76" s="121">
        <v>23.4</v>
      </c>
      <c r="F76" s="123">
        <v>29.3</v>
      </c>
      <c r="H76" s="117"/>
    </row>
    <row r="77" spans="1:16" x14ac:dyDescent="0.2">
      <c r="A77" s="120">
        <v>1956</v>
      </c>
      <c r="B77" s="120">
        <v>10.1</v>
      </c>
      <c r="C77" s="123">
        <v>15.4</v>
      </c>
      <c r="D77" s="123">
        <v>32.6</v>
      </c>
      <c r="E77" s="121">
        <v>22.3</v>
      </c>
      <c r="F77" s="123">
        <v>28.8</v>
      </c>
    </row>
    <row r="78" spans="1:16" x14ac:dyDescent="0.2">
      <c r="A78" s="120">
        <v>1955</v>
      </c>
      <c r="B78" s="120">
        <v>9.8000000000000007</v>
      </c>
      <c r="C78" s="123">
        <v>15</v>
      </c>
      <c r="D78" s="123">
        <v>31.8</v>
      </c>
      <c r="E78" s="121">
        <v>21.7</v>
      </c>
      <c r="F78" s="123">
        <v>28.2</v>
      </c>
    </row>
    <row r="79" spans="1:16" x14ac:dyDescent="0.2">
      <c r="A79" s="120">
        <v>1954</v>
      </c>
      <c r="B79" s="120">
        <v>9.3000000000000007</v>
      </c>
      <c r="C79" s="123">
        <v>14.3</v>
      </c>
      <c r="D79" s="123">
        <v>30.8</v>
      </c>
      <c r="E79" s="121">
        <v>20.9</v>
      </c>
      <c r="F79" s="123">
        <v>27.7</v>
      </c>
    </row>
    <row r="80" spans="1:16" x14ac:dyDescent="0.2">
      <c r="A80" s="120">
        <v>1953</v>
      </c>
      <c r="B80" s="120">
        <v>9.3000000000000007</v>
      </c>
      <c r="C80" s="123">
        <v>14.2</v>
      </c>
      <c r="D80" s="123">
        <v>31.8</v>
      </c>
      <c r="E80" s="121">
        <v>21.2</v>
      </c>
      <c r="F80" s="123">
        <v>28.2</v>
      </c>
    </row>
    <row r="81" spans="1:9" x14ac:dyDescent="0.2">
      <c r="A81" s="120">
        <v>1952</v>
      </c>
      <c r="B81" s="120">
        <v>9.6</v>
      </c>
      <c r="C81" s="123">
        <v>14.7</v>
      </c>
      <c r="D81" s="123">
        <v>30.5</v>
      </c>
      <c r="E81" s="121">
        <v>21</v>
      </c>
      <c r="F81" s="123">
        <v>29</v>
      </c>
    </row>
    <row r="82" spans="1:9" x14ac:dyDescent="0.2">
      <c r="A82" s="120">
        <v>1951</v>
      </c>
      <c r="B82" s="120">
        <v>9</v>
      </c>
      <c r="C82" s="123">
        <v>13.8</v>
      </c>
      <c r="D82" s="123">
        <v>21.9</v>
      </c>
      <c r="E82" s="121">
        <v>17</v>
      </c>
      <c r="F82" s="123">
        <v>28.2</v>
      </c>
    </row>
    <row r="83" spans="1:9" x14ac:dyDescent="0.2">
      <c r="A83" s="120">
        <v>1950</v>
      </c>
      <c r="B83" s="120">
        <v>7.8</v>
      </c>
      <c r="C83" s="123">
        <v>11.9</v>
      </c>
      <c r="D83" s="123">
        <v>17.899999999999999</v>
      </c>
      <c r="E83" s="121">
        <v>14.3</v>
      </c>
      <c r="F83" s="123">
        <v>23.9</v>
      </c>
    </row>
    <row r="84" spans="1:9" x14ac:dyDescent="0.2">
      <c r="A84" s="120">
        <v>1949</v>
      </c>
      <c r="B84" s="120">
        <v>8.1999999999999993</v>
      </c>
      <c r="C84" s="123">
        <v>12.5</v>
      </c>
      <c r="D84" s="123">
        <v>17.3</v>
      </c>
      <c r="E84" s="121">
        <v>14.4</v>
      </c>
      <c r="F84" s="123">
        <v>24.5</v>
      </c>
    </row>
    <row r="85" spans="1:9" x14ac:dyDescent="0.2">
      <c r="A85" s="120">
        <v>1948</v>
      </c>
      <c r="B85" s="120">
        <v>7.2</v>
      </c>
      <c r="C85" s="123"/>
    </row>
    <row r="86" spans="1:9" x14ac:dyDescent="0.2">
      <c r="A86" s="120">
        <v>1947</v>
      </c>
      <c r="B86" s="120">
        <v>6.6</v>
      </c>
      <c r="C86" s="123"/>
    </row>
    <row r="87" spans="1:9" x14ac:dyDescent="0.2">
      <c r="A87" s="120">
        <v>1946</v>
      </c>
      <c r="B87" s="120">
        <v>5.7</v>
      </c>
      <c r="C87" s="123"/>
    </row>
    <row r="88" spans="1:9" x14ac:dyDescent="0.2">
      <c r="A88" s="120">
        <v>1945</v>
      </c>
      <c r="B88" s="120">
        <v>5.3</v>
      </c>
      <c r="C88" s="123"/>
    </row>
    <row r="89" spans="1:9" x14ac:dyDescent="0.2">
      <c r="A89" s="120">
        <v>1944</v>
      </c>
      <c r="B89" s="120">
        <v>5.0999999999999996</v>
      </c>
      <c r="C89" s="123"/>
    </row>
    <row r="90" spans="1:9" x14ac:dyDescent="0.2">
      <c r="A90" s="120">
        <v>1943</v>
      </c>
      <c r="B90" s="120">
        <v>5</v>
      </c>
      <c r="C90" s="123"/>
    </row>
    <row r="91" spans="1:9" x14ac:dyDescent="0.2">
      <c r="A91" s="120">
        <v>1942</v>
      </c>
      <c r="B91" s="120">
        <v>4.9000000000000004</v>
      </c>
      <c r="C91" s="123"/>
    </row>
    <row r="92" spans="1:9" x14ac:dyDescent="0.2">
      <c r="I92" s="117"/>
    </row>
  </sheetData>
  <sheetProtection algorithmName="SHA-512" hashValue="YfvoUO+0kpyef3lEmygThVfDBOxIwHB1UUttfj5Sp93E7dqmdK0UWnrmNGiz9sV0aZHQw4PxJe2Pi5y+qRl4Pg==" saltValue="auZO7KEAZ/7ZSlWMTZmkHw==" spinCount="100000"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12</vt:i4>
      </vt:variant>
    </vt:vector>
  </HeadingPairs>
  <TitlesOfParts>
    <vt:vector size="22" baseType="lpstr">
      <vt:lpstr>Changelog</vt:lpstr>
      <vt:lpstr>A_Stammdaten</vt:lpstr>
      <vt:lpstr>B_Bilanz</vt:lpstr>
      <vt:lpstr>C_GuV</vt:lpstr>
      <vt:lpstr>D_SAV</vt:lpstr>
      <vt:lpstr>D1_ND</vt:lpstr>
      <vt:lpstr>D2_Zuschüsse</vt:lpstr>
      <vt:lpstr>Listen</vt:lpstr>
      <vt:lpstr>Faktorreihe</vt:lpstr>
      <vt:lpstr>Index</vt:lpstr>
      <vt:lpstr>Anlagengruppen</vt:lpstr>
      <vt:lpstr>AnlGrTabelle</vt:lpstr>
      <vt:lpstr>Bilanz_Nummern_Namen</vt:lpstr>
      <vt:lpstr>BKZ_Arten</vt:lpstr>
      <vt:lpstr>D2_Zuschüsse!Druckbereich</vt:lpstr>
      <vt:lpstr>GuV_Nummern_Namen</vt:lpstr>
      <vt:lpstr>GuV_Sonstige</vt:lpstr>
      <vt:lpstr>Jahre</vt:lpstr>
      <vt:lpstr>Rückstellungsarten</vt:lpstr>
      <vt:lpstr>TNWFaktoren</vt:lpstr>
      <vt:lpstr>UVArten</vt:lpstr>
      <vt:lpstr>WAV_Positionen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Erhebungsbogen zur Kostenprüfung Gas 2021 (4. RP)</dc:title>
  <dc:creator>613a</dc:creator>
  <cp:keywords>EHB;KP;KP-EHB;Kostenprüfung;Kosten;4. RP</cp:keywords>
  <cp:lastModifiedBy>BK9h</cp:lastModifiedBy>
  <dcterms:created xsi:type="dcterms:W3CDTF">2006-09-16T00:00:00Z</dcterms:created>
  <dcterms:modified xsi:type="dcterms:W3CDTF">2025-05-08T07:37:36Z</dcterms:modified>
  <cp:category>EHB</cp:category>
  <cp:contentStatus>v2</cp:contentStatus>
</cp:coreProperties>
</file>