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O:\Gas\LNG-Anlagen\Vorlagen_Beschluss_EHB\EHB_Hinweispapier\2025\"/>
    </mc:Choice>
  </mc:AlternateContent>
  <bookViews>
    <workbookView xWindow="0" yWindow="-15" windowWidth="27135" windowHeight="11055" tabRatio="878" firstSheet="1" activeTab="1"/>
  </bookViews>
  <sheets>
    <sheet name="Changelog" sheetId="1" state="hidden" r:id="rId1"/>
    <sheet name="A_Stammdaten" sheetId="3" r:id="rId2"/>
    <sheet name="A1_Fragen" sheetId="27" r:id="rId3"/>
    <sheet name="B_Bilanz_Ist" sheetId="28" r:id="rId4"/>
    <sheet name="B1_Details_Ist" sheetId="31" r:id="rId5"/>
    <sheet name="B2_Hinzu_Kürz_Ist" sheetId="29" r:id="rId6"/>
    <sheet name="B3_RSt_Spiegel" sheetId="30" r:id="rId7"/>
    <sheet name="B4_Darl_Spiegel" sheetId="32" r:id="rId8"/>
    <sheet name="B5_Bilanz_Plan" sheetId="6" r:id="rId9"/>
    <sheet name="B6_Hinzu_Kürz_Plan" sheetId="33" r:id="rId10"/>
    <sheet name="C_GuV_Ist" sheetId="34" r:id="rId11"/>
    <sheet name="C1_Details_Ist " sheetId="36" r:id="rId12"/>
    <sheet name="C2_Hinzu_Kürz_Ist" sheetId="35" r:id="rId13"/>
    <sheet name="C3_GuV_Plan" sheetId="11" r:id="rId14"/>
    <sheet name="C4_Hinzu_Kürz_Plan" sheetId="37" r:id="rId15"/>
    <sheet name="C5_Ausgl_Betrag" sheetId="38" r:id="rId16"/>
    <sheet name="D_SAV" sheetId="17" r:id="rId17"/>
    <sheet name="D1_ND" sheetId="26" r:id="rId18"/>
    <sheet name="E_CF_Rechn" sheetId="39" r:id="rId19"/>
  </sheets>
  <definedNames>
    <definedName name="_xlnm._FilterDatabase" localSheetId="5" hidden="1">B2_Hinzu_Kürz_Ist!$A$2:$G$2</definedName>
    <definedName name="_xlnm._FilterDatabase" localSheetId="6" hidden="1">B3_RSt_Spiegel!$A$4:$X$4</definedName>
    <definedName name="_xlnm._FilterDatabase" localSheetId="7" hidden="1">B4_Darl_Spiegel!$A$4:$N$4</definedName>
    <definedName name="_xlnm._FilterDatabase" localSheetId="9" hidden="1">B6_Hinzu_Kürz_Plan!$A$2:$G$2</definedName>
    <definedName name="_xlnm._FilterDatabase" localSheetId="11" hidden="1">'C1_Details_Ist '!$A$2:$D$2</definedName>
    <definedName name="_xlnm._FilterDatabase" localSheetId="12" hidden="1">'C2_Hinzu_Kürz_Ist'!$A$2:$F$2</definedName>
    <definedName name="_xlnm._FilterDatabase" localSheetId="14" hidden="1">'C4_Hinzu_Kürz_Plan'!$A$2:$F$2</definedName>
    <definedName name="_xlnm._FilterDatabase" localSheetId="16" hidden="1">D_SAV!$A$4:$Q$4</definedName>
    <definedName name="_xlnm._FilterDatabase" localSheetId="17" hidden="1">D1_ND!$A$2:$B$2</definedName>
    <definedName name="_xlnm._FilterDatabase" localSheetId="18" hidden="1">E_CF_Rechn!$A$2:$O$2</definedName>
    <definedName name="_Key1" localSheetId="3" hidden="1">#REF!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14" hidden="1">#REF!</definedName>
    <definedName name="_Key1" localSheetId="17" hidden="1">#REF!</definedName>
    <definedName name="_Key1" hidden="1">#REF!</definedName>
    <definedName name="_Key2" localSheetId="3" hidden="1">#REF!</definedName>
    <definedName name="_Key2" localSheetId="9" hidden="1">#REF!</definedName>
    <definedName name="_Key2" localSheetId="10" hidden="1">#REF!</definedName>
    <definedName name="_Key2" localSheetId="11" hidden="1">#REF!</definedName>
    <definedName name="_Key2" localSheetId="12" hidden="1">#REF!</definedName>
    <definedName name="_Key2" localSheetId="14" hidden="1">#REF!</definedName>
    <definedName name="_Key2" localSheetId="17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4" hidden="1">#REF!</definedName>
    <definedName name="_Sort" localSheetId="17" hidden="1">#REF!</definedName>
    <definedName name="_Sort" hidden="1">#REF!</definedName>
    <definedName name="Anlagengruppen">OFFSET(D1_ND!$A$3,0,0,COUNTA(D1_ND!$A$3:$A$51),1)</definedName>
    <definedName name="AnlGrTabelle">D1_ND!$A$3:$B$51</definedName>
    <definedName name="NetzId">OFFSET(A_Stammdaten!$I$6,0,0,COUNTA(A_Stammdaten!$I$6:$I$105),1)</definedName>
    <definedName name="Z_0E2A2160_8744_4154_A618_3ADA0BDC9424_.wvu.PrintArea" localSheetId="3" hidden="1">B_Bilanz_Ist!$B$1:$D$22</definedName>
    <definedName name="Z_0E2A2160_8744_4154_A618_3ADA0BDC9424_.wvu.PrintArea" localSheetId="8" hidden="1">B5_Bilanz_Plan!$B$1:$D$22</definedName>
    <definedName name="Z_0E2A2160_8744_4154_A618_3ADA0BDC9424_.wvu.PrintArea" localSheetId="10" hidden="1">C_GuV_Ist!$B$1:$D$11</definedName>
    <definedName name="Z_0E2A2160_8744_4154_A618_3ADA0BDC9424_.wvu.PrintArea" localSheetId="13" hidden="1">'C3_GuV_Plan'!$B$1:$D$11</definedName>
    <definedName name="Z_2649ABF6_DC64_454F_B397_96314F19BF4A_.wvu.PrintArea" localSheetId="3" hidden="1">B_Bilanz_Ist!$B$1:$D$22</definedName>
    <definedName name="Z_2649ABF6_DC64_454F_B397_96314F19BF4A_.wvu.PrintArea" localSheetId="8" hidden="1">B5_Bilanz_Plan!$B$1:$D$22</definedName>
    <definedName name="Z_2649ABF6_DC64_454F_B397_96314F19BF4A_.wvu.PrintArea" localSheetId="10" hidden="1">C_GuV_Ist!$B$1:$D$11</definedName>
    <definedName name="Z_2649ABF6_DC64_454F_B397_96314F19BF4A_.wvu.PrintArea" localSheetId="13" hidden="1">'C3_GuV_Plan'!$B$1:$D$11</definedName>
    <definedName name="Z_66D5329A_9F9C_490C_9FCA_EF1F398AE50A_.wvu.PrintArea" localSheetId="3" hidden="1">B_Bilanz_Ist!$B$1:$D$22</definedName>
    <definedName name="Z_66D5329A_9F9C_490C_9FCA_EF1F398AE50A_.wvu.PrintArea" localSheetId="8" hidden="1">B5_Bilanz_Plan!$B$1:$D$22</definedName>
    <definedName name="Z_66D5329A_9F9C_490C_9FCA_EF1F398AE50A_.wvu.PrintArea" localSheetId="10" hidden="1">C_GuV_Ist!$B$1:$D$11</definedName>
    <definedName name="Z_66D5329A_9F9C_490C_9FCA_EF1F398AE50A_.wvu.PrintArea" localSheetId="13" hidden="1">'C3_GuV_Plan'!$B$1:$D$11</definedName>
    <definedName name="Z_88C7CD93_4C5C_45F9_8E10_23D17A25DE06_.wvu.FilterData" localSheetId="16" hidden="1">D_SAV!$A$4:$M$58</definedName>
    <definedName name="Z_88C7CD93_4C5C_45F9_8E10_23D17A25DE06_.wvu.PrintArea" localSheetId="17" hidden="1">D1_ND!#REF!</definedName>
  </definedNames>
  <calcPr calcId="162913"/>
  <customWorkbookViews>
    <customWorkbookView name="613a - Persönliche Ansicht" guid="{88C7CD93-4C5C-45F9-8E10-23D17A25DE06}" mergeInterval="0" personalView="1" maximized="1" xWindow="-8" yWindow="-8" windowWidth="1936" windowHeight="1032" tabRatio="599" activeSheetId="3" showComments="commIndAndComment"/>
  </customWorkbookViews>
</workbook>
</file>

<file path=xl/calcChain.xml><?xml version="1.0" encoding="utf-8"?>
<calcChain xmlns="http://schemas.openxmlformats.org/spreadsheetml/2006/main">
  <c r="I2" i="37" l="1"/>
  <c r="J4" i="17" l="1"/>
  <c r="R7" i="17"/>
  <c r="S7" i="17" s="1"/>
  <c r="R8" i="17"/>
  <c r="S8" i="17" s="1"/>
  <c r="R9" i="17"/>
  <c r="S9" i="17" s="1"/>
  <c r="R10" i="17"/>
  <c r="S10" i="17" s="1"/>
  <c r="R11" i="17"/>
  <c r="S11" i="17" s="1"/>
  <c r="R12" i="17"/>
  <c r="S12" i="17" s="1"/>
  <c r="R13" i="17"/>
  <c r="S13" i="17" s="1"/>
  <c r="R14" i="17"/>
  <c r="S14" i="17" s="1"/>
  <c r="R15" i="17"/>
  <c r="S15" i="17" s="1"/>
  <c r="R16" i="17"/>
  <c r="S16" i="17" s="1"/>
  <c r="R17" i="17"/>
  <c r="S17" i="17" s="1"/>
  <c r="R18" i="17"/>
  <c r="S18" i="17" s="1"/>
  <c r="R19" i="17"/>
  <c r="S19" i="17" s="1"/>
  <c r="R20" i="17"/>
  <c r="S20" i="17" s="1"/>
  <c r="R21" i="17"/>
  <c r="S21" i="17" s="1"/>
  <c r="R22" i="17"/>
  <c r="S22" i="17" s="1"/>
  <c r="R23" i="17"/>
  <c r="S23" i="17" s="1"/>
  <c r="R24" i="17"/>
  <c r="S24" i="17" s="1"/>
  <c r="R25" i="17"/>
  <c r="S25" i="17" s="1"/>
  <c r="R26" i="17"/>
  <c r="S26" i="17" s="1"/>
  <c r="R27" i="17"/>
  <c r="S27" i="17" s="1"/>
  <c r="R28" i="17"/>
  <c r="S28" i="17" s="1"/>
  <c r="R29" i="17"/>
  <c r="S29" i="17" s="1"/>
  <c r="R30" i="17"/>
  <c r="S30" i="17" s="1"/>
  <c r="R31" i="17"/>
  <c r="S31" i="17" s="1"/>
  <c r="R32" i="17"/>
  <c r="S32" i="17" s="1"/>
  <c r="R33" i="17"/>
  <c r="S33" i="17" s="1"/>
  <c r="R34" i="17"/>
  <c r="S34" i="17" s="1"/>
  <c r="R35" i="17"/>
  <c r="S35" i="17" s="1"/>
  <c r="R36" i="17"/>
  <c r="S36" i="17" s="1"/>
  <c r="R37" i="17"/>
  <c r="S37" i="17" s="1"/>
  <c r="R38" i="17"/>
  <c r="S38" i="17" s="1"/>
  <c r="R39" i="17"/>
  <c r="S39" i="17" s="1"/>
  <c r="R40" i="17"/>
  <c r="S40" i="17" s="1"/>
  <c r="R41" i="17"/>
  <c r="S41" i="17" s="1"/>
  <c r="R42" i="17"/>
  <c r="S42" i="17" s="1"/>
  <c r="R43" i="17"/>
  <c r="S43" i="17" s="1"/>
  <c r="R44" i="17"/>
  <c r="S44" i="17" s="1"/>
  <c r="R45" i="17"/>
  <c r="S45" i="17" s="1"/>
  <c r="R46" i="17"/>
  <c r="S46" i="17" s="1"/>
  <c r="R47" i="17"/>
  <c r="S47" i="17" s="1"/>
  <c r="R48" i="17"/>
  <c r="S48" i="17" s="1"/>
  <c r="R49" i="17"/>
  <c r="S49" i="17" s="1"/>
  <c r="R50" i="17"/>
  <c r="S50" i="17" s="1"/>
  <c r="R51" i="17"/>
  <c r="S51" i="17" s="1"/>
  <c r="R52" i="17"/>
  <c r="S52" i="17" s="1"/>
  <c r="R53" i="17"/>
  <c r="S53" i="17" s="1"/>
  <c r="R54" i="17"/>
  <c r="S54" i="17" s="1"/>
  <c r="R55" i="17"/>
  <c r="S55" i="17" s="1"/>
  <c r="R56" i="17"/>
  <c r="S56" i="17" s="1"/>
  <c r="R57" i="17"/>
  <c r="S57" i="17" s="1"/>
  <c r="R58" i="17"/>
  <c r="S58" i="17" s="1"/>
  <c r="R6" i="17"/>
  <c r="S6" i="17" s="1"/>
  <c r="N2" i="17"/>
  <c r="V2" i="17"/>
  <c r="J2" i="17"/>
  <c r="R4" i="17"/>
  <c r="R2" i="17"/>
  <c r="A27" i="38" l="1"/>
  <c r="A22" i="38"/>
  <c r="A25" i="38"/>
  <c r="A24" i="38"/>
  <c r="A23" i="38"/>
  <c r="A2" i="38"/>
  <c r="A1" i="37" l="1"/>
  <c r="A1" i="35"/>
  <c r="D20" i="34" l="1"/>
  <c r="G30" i="11"/>
  <c r="D24" i="11"/>
  <c r="D21" i="11"/>
  <c r="H20" i="37"/>
  <c r="I20" i="37" s="1"/>
  <c r="K30" i="34"/>
  <c r="L30" i="34" s="1"/>
  <c r="E30" i="11" s="1"/>
  <c r="F30" i="11" s="1"/>
  <c r="I22" i="35"/>
  <c r="H22" i="35"/>
  <c r="J24" i="34"/>
  <c r="J21" i="34"/>
  <c r="D24" i="34"/>
  <c r="D21" i="34"/>
  <c r="H18" i="37"/>
  <c r="I18" i="37" s="1"/>
  <c r="D39" i="34"/>
  <c r="K28" i="34"/>
  <c r="L28" i="34" s="1"/>
  <c r="E28" i="11" s="1"/>
  <c r="I20" i="35"/>
  <c r="H20" i="35"/>
  <c r="H17" i="37"/>
  <c r="G27" i="11" s="1"/>
  <c r="H30" i="11" l="1"/>
  <c r="G28" i="11"/>
  <c r="H28" i="11" s="1"/>
  <c r="F28" i="11"/>
  <c r="I17" i="37"/>
  <c r="D5" i="11"/>
  <c r="E6" i="34"/>
  <c r="E5" i="34"/>
  <c r="D6" i="11"/>
  <c r="H6" i="37"/>
  <c r="G11" i="11" s="1"/>
  <c r="H8" i="35"/>
  <c r="I8" i="35" s="1"/>
  <c r="I6" i="37" l="1"/>
  <c r="K12" i="34"/>
  <c r="L12" i="34" s="1"/>
  <c r="E12" i="11" s="1"/>
  <c r="O42" i="39"/>
  <c r="O41" i="39"/>
  <c r="O40" i="39"/>
  <c r="O39" i="39"/>
  <c r="N38" i="39"/>
  <c r="M38" i="39"/>
  <c r="L38" i="39"/>
  <c r="K38" i="39"/>
  <c r="J38" i="39"/>
  <c r="I38" i="39"/>
  <c r="H38" i="39"/>
  <c r="G38" i="39"/>
  <c r="F38" i="39"/>
  <c r="E38" i="39"/>
  <c r="D38" i="39"/>
  <c r="C38" i="39"/>
  <c r="O38" i="39" s="1"/>
  <c r="O37" i="39"/>
  <c r="O36" i="39"/>
  <c r="N35" i="39"/>
  <c r="M35" i="39"/>
  <c r="L35" i="39"/>
  <c r="L43" i="39" s="1"/>
  <c r="L44" i="39" s="1"/>
  <c r="K35" i="39"/>
  <c r="K43" i="39" s="1"/>
  <c r="K44" i="39" s="1"/>
  <c r="J35" i="39"/>
  <c r="I35" i="39"/>
  <c r="H35" i="39"/>
  <c r="H43" i="39" s="1"/>
  <c r="H44" i="39" s="1"/>
  <c r="G35" i="39"/>
  <c r="G43" i="39" s="1"/>
  <c r="G44" i="39" s="1"/>
  <c r="F35" i="39"/>
  <c r="E35" i="39"/>
  <c r="D35" i="39"/>
  <c r="D43" i="39" s="1"/>
  <c r="D44" i="39" s="1"/>
  <c r="C35" i="39"/>
  <c r="C43" i="39" s="1"/>
  <c r="O34" i="39"/>
  <c r="O33" i="39"/>
  <c r="O32" i="39"/>
  <c r="O31" i="39"/>
  <c r="O30" i="39"/>
  <c r="N29" i="39"/>
  <c r="N43" i="39" s="1"/>
  <c r="M29" i="39"/>
  <c r="M43" i="39" s="1"/>
  <c r="M44" i="39" s="1"/>
  <c r="L29" i="39"/>
  <c r="K29" i="39"/>
  <c r="J29" i="39"/>
  <c r="J43" i="39" s="1"/>
  <c r="I29" i="39"/>
  <c r="I43" i="39" s="1"/>
  <c r="H29" i="39"/>
  <c r="G29" i="39"/>
  <c r="F29" i="39"/>
  <c r="F43" i="39" s="1"/>
  <c r="F44" i="39" s="1"/>
  <c r="E29" i="39"/>
  <c r="E43" i="39" s="1"/>
  <c r="E44" i="39" s="1"/>
  <c r="D29" i="39"/>
  <c r="C29" i="39"/>
  <c r="O29" i="39" s="1"/>
  <c r="O26" i="39"/>
  <c r="O25" i="39"/>
  <c r="O24" i="39"/>
  <c r="O23" i="39"/>
  <c r="O22" i="39"/>
  <c r="O21" i="39" s="1"/>
  <c r="N21" i="39"/>
  <c r="M21" i="39"/>
  <c r="L21" i="39"/>
  <c r="K21" i="39"/>
  <c r="J21" i="39"/>
  <c r="I21" i="39"/>
  <c r="H21" i="39"/>
  <c r="G21" i="39"/>
  <c r="F21" i="39"/>
  <c r="E21" i="39"/>
  <c r="D21" i="39"/>
  <c r="C21" i="39"/>
  <c r="O20" i="39"/>
  <c r="O19" i="39"/>
  <c r="N18" i="39"/>
  <c r="M18" i="39"/>
  <c r="L18" i="39"/>
  <c r="K18" i="39"/>
  <c r="J18" i="39"/>
  <c r="I18" i="39"/>
  <c r="H18" i="39"/>
  <c r="G18" i="39"/>
  <c r="F18" i="39"/>
  <c r="E18" i="39"/>
  <c r="D18" i="39"/>
  <c r="C18" i="39"/>
  <c r="O18" i="39" s="1"/>
  <c r="O17" i="39"/>
  <c r="O16" i="39"/>
  <c r="O15" i="39"/>
  <c r="O14" i="39"/>
  <c r="O13" i="39"/>
  <c r="O12" i="39"/>
  <c r="O11" i="39"/>
  <c r="O10" i="39"/>
  <c r="O9" i="39"/>
  <c r="O8" i="39"/>
  <c r="O7" i="39"/>
  <c r="N6" i="39"/>
  <c r="M6" i="39"/>
  <c r="L6" i="39"/>
  <c r="L4" i="39" s="1"/>
  <c r="L3" i="39" s="1"/>
  <c r="L27" i="39" s="1"/>
  <c r="K6" i="39"/>
  <c r="K4" i="39" s="1"/>
  <c r="K3" i="39" s="1"/>
  <c r="K27" i="39" s="1"/>
  <c r="J6" i="39"/>
  <c r="I6" i="39"/>
  <c r="H6" i="39"/>
  <c r="H4" i="39" s="1"/>
  <c r="H3" i="39" s="1"/>
  <c r="H27" i="39" s="1"/>
  <c r="G6" i="39"/>
  <c r="G4" i="39" s="1"/>
  <c r="G3" i="39" s="1"/>
  <c r="G27" i="39" s="1"/>
  <c r="F6" i="39"/>
  <c r="E6" i="39"/>
  <c r="D6" i="39"/>
  <c r="D4" i="39" s="1"/>
  <c r="D3" i="39" s="1"/>
  <c r="D27" i="39" s="1"/>
  <c r="C6" i="39"/>
  <c r="C4" i="39" s="1"/>
  <c r="O5" i="39"/>
  <c r="N4" i="39"/>
  <c r="M4" i="39"/>
  <c r="M3" i="39" s="1"/>
  <c r="M27" i="39" s="1"/>
  <c r="J4" i="39"/>
  <c r="I4" i="39"/>
  <c r="I3" i="39" s="1"/>
  <c r="I27" i="39" s="1"/>
  <c r="F4" i="39"/>
  <c r="E4" i="39"/>
  <c r="E3" i="39" s="1"/>
  <c r="E27" i="39" s="1"/>
  <c r="N3" i="39"/>
  <c r="N27" i="39" s="1"/>
  <c r="J3" i="39"/>
  <c r="J27" i="39" s="1"/>
  <c r="F3" i="39"/>
  <c r="F27" i="39" s="1"/>
  <c r="A1" i="39"/>
  <c r="O43" i="39" l="1"/>
  <c r="O4" i="39"/>
  <c r="C3" i="39"/>
  <c r="I44" i="39"/>
  <c r="J44" i="39"/>
  <c r="N44" i="39"/>
  <c r="O6" i="39"/>
  <c r="O35" i="39"/>
  <c r="C16" i="38"/>
  <c r="E2" i="38" s="1"/>
  <c r="D11" i="38"/>
  <c r="C11" i="38"/>
  <c r="B10" i="38"/>
  <c r="D2" i="38"/>
  <c r="C2" i="38" s="1"/>
  <c r="H18" i="38" l="1"/>
  <c r="D18" i="38"/>
  <c r="B2" i="38"/>
  <c r="A4" i="38" s="1"/>
  <c r="A1" i="38"/>
  <c r="C27" i="39"/>
  <c r="C44" i="39" s="1"/>
  <c r="O44" i="39" s="1"/>
  <c r="O3" i="39"/>
  <c r="O27" i="39" s="1"/>
  <c r="E11" i="38"/>
  <c r="F2" i="38"/>
  <c r="G11" i="38"/>
  <c r="G18" i="38"/>
  <c r="H2" i="38"/>
  <c r="H11" i="38"/>
  <c r="E18" i="38"/>
  <c r="B12" i="38"/>
  <c r="B14" i="38" s="1"/>
  <c r="C9" i="38" s="1"/>
  <c r="G2" i="38"/>
  <c r="F11" i="38"/>
  <c r="F18" i="38"/>
  <c r="D35" i="11"/>
  <c r="D20" i="11"/>
  <c r="D16" i="11"/>
  <c r="A3" i="38" l="1"/>
  <c r="A6" i="38"/>
  <c r="C10" i="38"/>
  <c r="C12" i="38" s="1"/>
  <c r="D72" i="11"/>
  <c r="D77" i="11"/>
  <c r="H31" i="37"/>
  <c r="G68" i="11" s="1"/>
  <c r="H29" i="37"/>
  <c r="H27" i="37"/>
  <c r="H24" i="37"/>
  <c r="H23" i="37"/>
  <c r="H22" i="37"/>
  <c r="H34" i="37"/>
  <c r="H33" i="37"/>
  <c r="H32" i="37"/>
  <c r="H30" i="37"/>
  <c r="H28" i="37"/>
  <c r="H26" i="37"/>
  <c r="H25" i="37"/>
  <c r="H21" i="37"/>
  <c r="H16" i="37"/>
  <c r="H15" i="37"/>
  <c r="H14" i="37"/>
  <c r="H19" i="37"/>
  <c r="H13" i="37"/>
  <c r="H12" i="37"/>
  <c r="H11" i="37"/>
  <c r="H10" i="37"/>
  <c r="H9" i="37"/>
  <c r="H8" i="37"/>
  <c r="H7" i="37"/>
  <c r="H5" i="37"/>
  <c r="H4" i="37"/>
  <c r="H3" i="37"/>
  <c r="I31" i="37" l="1"/>
  <c r="I10" i="37"/>
  <c r="G17" i="11"/>
  <c r="I30" i="37"/>
  <c r="G67" i="11"/>
  <c r="I34" i="37"/>
  <c r="G75" i="11"/>
  <c r="I7" i="37"/>
  <c r="G13" i="11"/>
  <c r="I25" i="37"/>
  <c r="G49" i="11"/>
  <c r="I5" i="37"/>
  <c r="G10" i="11"/>
  <c r="I19" i="37"/>
  <c r="G29" i="11"/>
  <c r="I21" i="37"/>
  <c r="G31" i="11"/>
  <c r="I27" i="37"/>
  <c r="G51" i="11"/>
  <c r="I11" i="37"/>
  <c r="G18" i="11"/>
  <c r="I14" i="37"/>
  <c r="G23" i="11"/>
  <c r="I22" i="37"/>
  <c r="G32" i="11"/>
  <c r="I29" i="37"/>
  <c r="G62" i="11"/>
  <c r="I3" i="37"/>
  <c r="G8" i="11"/>
  <c r="I8" i="37"/>
  <c r="G14" i="11"/>
  <c r="I12" i="37"/>
  <c r="G19" i="11"/>
  <c r="I15" i="37"/>
  <c r="G25" i="11"/>
  <c r="I26" i="37"/>
  <c r="G50" i="11"/>
  <c r="I32" i="37"/>
  <c r="G73" i="11"/>
  <c r="I23" i="37"/>
  <c r="G38" i="11"/>
  <c r="I4" i="37"/>
  <c r="G9" i="11"/>
  <c r="I9" i="37"/>
  <c r="G15" i="11"/>
  <c r="I13" i="37"/>
  <c r="G22" i="11"/>
  <c r="G21" i="11" s="1"/>
  <c r="I16" i="37"/>
  <c r="G26" i="11"/>
  <c r="I28" i="37"/>
  <c r="G61" i="11"/>
  <c r="I33" i="37"/>
  <c r="G74" i="11"/>
  <c r="I24" i="37"/>
  <c r="G39" i="11"/>
  <c r="C14" i="38"/>
  <c r="B27" i="38" s="1"/>
  <c r="H76" i="11" s="1"/>
  <c r="D16" i="34"/>
  <c r="D6" i="34"/>
  <c r="D5" i="34" s="1"/>
  <c r="J68" i="34"/>
  <c r="I68" i="34"/>
  <c r="H68" i="34"/>
  <c r="G68" i="34"/>
  <c r="F68" i="34"/>
  <c r="E68" i="34"/>
  <c r="D68" i="34"/>
  <c r="J62" i="34"/>
  <c r="I62" i="34"/>
  <c r="H62" i="34"/>
  <c r="G62" i="34"/>
  <c r="F62" i="34"/>
  <c r="E62" i="34"/>
  <c r="D62" i="34"/>
  <c r="J53" i="34"/>
  <c r="I53" i="34"/>
  <c r="I51" i="34" s="1"/>
  <c r="H53" i="34"/>
  <c r="H51" i="34" s="1"/>
  <c r="G53" i="34"/>
  <c r="G51" i="34" s="1"/>
  <c r="F53" i="34"/>
  <c r="E53" i="34"/>
  <c r="D53" i="34"/>
  <c r="D51" i="34" s="1"/>
  <c r="J51" i="34"/>
  <c r="F51" i="34"/>
  <c r="E51" i="34"/>
  <c r="J39" i="34"/>
  <c r="I39" i="34"/>
  <c r="H39" i="34"/>
  <c r="G39" i="34"/>
  <c r="F39" i="34"/>
  <c r="E39" i="34"/>
  <c r="J35" i="34"/>
  <c r="I35" i="34"/>
  <c r="H35" i="34"/>
  <c r="G35" i="34"/>
  <c r="F35" i="34"/>
  <c r="E35" i="34"/>
  <c r="D35" i="34"/>
  <c r="J32" i="34"/>
  <c r="I32" i="34"/>
  <c r="H32" i="34"/>
  <c r="G32" i="34"/>
  <c r="F32" i="34"/>
  <c r="E32" i="34"/>
  <c r="D32" i="34"/>
  <c r="I24" i="34"/>
  <c r="H24" i="34"/>
  <c r="G24" i="34"/>
  <c r="F24" i="34"/>
  <c r="E24" i="34"/>
  <c r="I21" i="34"/>
  <c r="I20" i="34" s="1"/>
  <c r="I72" i="34" s="1"/>
  <c r="H21" i="34"/>
  <c r="H20" i="34" s="1"/>
  <c r="G21" i="34"/>
  <c r="F21" i="34"/>
  <c r="E21" i="34"/>
  <c r="D72" i="34"/>
  <c r="J16" i="34"/>
  <c r="I16" i="34"/>
  <c r="H16" i="34"/>
  <c r="G16" i="34"/>
  <c r="F16" i="34"/>
  <c r="E16" i="34"/>
  <c r="J6" i="34"/>
  <c r="J5" i="34" s="1"/>
  <c r="I6" i="34"/>
  <c r="I5" i="34" s="1"/>
  <c r="H6" i="34"/>
  <c r="H5" i="34" s="1"/>
  <c r="G6" i="34"/>
  <c r="F6" i="34"/>
  <c r="F5" i="34" s="1"/>
  <c r="G24" i="11" l="1"/>
  <c r="H72" i="34"/>
  <c r="E20" i="34"/>
  <c r="E72" i="34" s="1"/>
  <c r="F20" i="34"/>
  <c r="F72" i="34" s="1"/>
  <c r="G5" i="34"/>
  <c r="G20" i="34"/>
  <c r="G72" i="34" s="1"/>
  <c r="G35" i="11"/>
  <c r="G6" i="11"/>
  <c r="G5" i="11" s="1"/>
  <c r="G20" i="11"/>
  <c r="G16" i="11"/>
  <c r="J20" i="34"/>
  <c r="J72" i="34" s="1"/>
  <c r="D9" i="38"/>
  <c r="F15" i="36"/>
  <c r="G15" i="36" s="1"/>
  <c r="H56" i="35"/>
  <c r="K71" i="34" s="1"/>
  <c r="L71" i="34" s="1"/>
  <c r="E71" i="11" s="1"/>
  <c r="F14" i="36"/>
  <c r="G14" i="36" s="1"/>
  <c r="H52" i="35"/>
  <c r="K66" i="34" s="1"/>
  <c r="L66" i="34" s="1"/>
  <c r="E66" i="11" s="1"/>
  <c r="F13" i="36"/>
  <c r="G13" i="36" s="1"/>
  <c r="H47" i="35"/>
  <c r="F12" i="36"/>
  <c r="G12" i="36" s="1"/>
  <c r="H37" i="35"/>
  <c r="F8" i="36"/>
  <c r="G8" i="36" s="1"/>
  <c r="F9" i="36"/>
  <c r="G9" i="36" s="1"/>
  <c r="F10" i="36"/>
  <c r="G10" i="36" s="1"/>
  <c r="F11" i="36"/>
  <c r="G11" i="36" s="1"/>
  <c r="F7" i="36"/>
  <c r="G7" i="36" s="1"/>
  <c r="H30" i="35"/>
  <c r="F6" i="36"/>
  <c r="G6" i="36" s="1"/>
  <c r="H23" i="35"/>
  <c r="K31" i="34" s="1"/>
  <c r="F5" i="36"/>
  <c r="G5" i="36" s="1"/>
  <c r="H16" i="35"/>
  <c r="F4" i="36"/>
  <c r="G4" i="36" s="1"/>
  <c r="H14" i="35"/>
  <c r="F3" i="36"/>
  <c r="G3" i="36" s="1"/>
  <c r="H9" i="35"/>
  <c r="G2" i="36"/>
  <c r="A1" i="36"/>
  <c r="H60" i="35"/>
  <c r="K75" i="34" s="1"/>
  <c r="L75" i="34" s="1"/>
  <c r="E75" i="11" s="1"/>
  <c r="H57" i="35"/>
  <c r="K72" i="34" s="1"/>
  <c r="H58" i="35"/>
  <c r="K73" i="34" s="1"/>
  <c r="H59" i="35"/>
  <c r="K74" i="34" s="1"/>
  <c r="L74" i="34" s="1"/>
  <c r="E74" i="11" s="1"/>
  <c r="H50" i="35"/>
  <c r="K64" i="34" s="1"/>
  <c r="L64" i="34" s="1"/>
  <c r="E64" i="11" s="1"/>
  <c r="H51" i="35"/>
  <c r="K65" i="34" s="1"/>
  <c r="L65" i="34" s="1"/>
  <c r="E65" i="11" s="1"/>
  <c r="H53" i="35"/>
  <c r="K67" i="34" s="1"/>
  <c r="L67" i="34" s="1"/>
  <c r="E67" i="11" s="1"/>
  <c r="H54" i="35"/>
  <c r="K69" i="34" s="1"/>
  <c r="L69" i="34" s="1"/>
  <c r="H55" i="35"/>
  <c r="K70" i="34" s="1"/>
  <c r="L70" i="34" s="1"/>
  <c r="E70" i="11" s="1"/>
  <c r="H49" i="35"/>
  <c r="K63" i="34" s="1"/>
  <c r="L63" i="34" s="1"/>
  <c r="H42" i="35"/>
  <c r="K55" i="34" s="1"/>
  <c r="L55" i="34" s="1"/>
  <c r="E55" i="11" s="1"/>
  <c r="H43" i="35"/>
  <c r="K56" i="34" s="1"/>
  <c r="L56" i="34" s="1"/>
  <c r="E56" i="11" s="1"/>
  <c r="H44" i="35"/>
  <c r="K57" i="34" s="1"/>
  <c r="L57" i="34" s="1"/>
  <c r="E57" i="11" s="1"/>
  <c r="H45" i="35"/>
  <c r="K58" i="34" s="1"/>
  <c r="L58" i="34" s="1"/>
  <c r="E58" i="11" s="1"/>
  <c r="H46" i="35"/>
  <c r="K59" i="34" s="1"/>
  <c r="L59" i="34" s="1"/>
  <c r="E59" i="11" s="1"/>
  <c r="H48" i="35"/>
  <c r="K61" i="34" s="1"/>
  <c r="L61" i="34" s="1"/>
  <c r="E61" i="11" s="1"/>
  <c r="H41" i="35"/>
  <c r="K54" i="34" s="1"/>
  <c r="L54" i="34" s="1"/>
  <c r="E54" i="11" s="1"/>
  <c r="H40" i="35"/>
  <c r="K52" i="34" s="1"/>
  <c r="L52" i="34" s="1"/>
  <c r="E52" i="11" s="1"/>
  <c r="H19" i="35"/>
  <c r="K27" i="34" s="1"/>
  <c r="L27" i="34" s="1"/>
  <c r="E27" i="11" s="1"/>
  <c r="H31" i="35"/>
  <c r="K42" i="34" s="1"/>
  <c r="L42" i="34" s="1"/>
  <c r="E42" i="11" s="1"/>
  <c r="H32" i="35"/>
  <c r="K43" i="34" s="1"/>
  <c r="L43" i="34" s="1"/>
  <c r="E43" i="11" s="1"/>
  <c r="H33" i="35"/>
  <c r="K44" i="34" s="1"/>
  <c r="L44" i="34" s="1"/>
  <c r="E44" i="11" s="1"/>
  <c r="H34" i="35"/>
  <c r="K45" i="34" s="1"/>
  <c r="L45" i="34" s="1"/>
  <c r="E45" i="11" s="1"/>
  <c r="H35" i="35"/>
  <c r="K46" i="34" s="1"/>
  <c r="L46" i="34" s="1"/>
  <c r="E46" i="11" s="1"/>
  <c r="H36" i="35"/>
  <c r="K47" i="34" s="1"/>
  <c r="L47" i="34" s="1"/>
  <c r="E47" i="11" s="1"/>
  <c r="H38" i="35"/>
  <c r="K49" i="34" s="1"/>
  <c r="L49" i="34" s="1"/>
  <c r="E49" i="11" s="1"/>
  <c r="H39" i="35"/>
  <c r="K50" i="34" s="1"/>
  <c r="L50" i="34" s="1"/>
  <c r="E50" i="11" s="1"/>
  <c r="H29" i="35"/>
  <c r="K40" i="34" s="1"/>
  <c r="H27" i="35"/>
  <c r="K37" i="34" s="1"/>
  <c r="L37" i="34" s="1"/>
  <c r="E37" i="11" s="1"/>
  <c r="H28" i="35"/>
  <c r="K38" i="34" s="1"/>
  <c r="L38" i="34" s="1"/>
  <c r="E38" i="11" s="1"/>
  <c r="F38" i="11" s="1"/>
  <c r="H26" i="35"/>
  <c r="K36" i="34" s="1"/>
  <c r="H25" i="35"/>
  <c r="K34" i="34" s="1"/>
  <c r="L34" i="34" s="1"/>
  <c r="E34" i="11" s="1"/>
  <c r="H24" i="35"/>
  <c r="K33" i="34" s="1"/>
  <c r="H18" i="35"/>
  <c r="K26" i="34" s="1"/>
  <c r="L26" i="34" s="1"/>
  <c r="E26" i="11" s="1"/>
  <c r="F26" i="11" s="1"/>
  <c r="H17" i="35"/>
  <c r="K25" i="34" s="1"/>
  <c r="H21" i="35"/>
  <c r="K29" i="34" s="1"/>
  <c r="L29" i="34" s="1"/>
  <c r="E29" i="11" s="1"/>
  <c r="H15" i="35"/>
  <c r="K22" i="34" s="1"/>
  <c r="L22" i="34" s="1"/>
  <c r="E22" i="11" s="1"/>
  <c r="H13" i="35"/>
  <c r="K18" i="34" s="1"/>
  <c r="L18" i="34" s="1"/>
  <c r="E18" i="11" s="1"/>
  <c r="F18" i="11" s="1"/>
  <c r="H12" i="35"/>
  <c r="K17" i="34" s="1"/>
  <c r="L17" i="34" s="1"/>
  <c r="E17" i="11" s="1"/>
  <c r="H4" i="35"/>
  <c r="K8" i="34" s="1"/>
  <c r="L8" i="34" s="1"/>
  <c r="E8" i="11" s="1"/>
  <c r="F8" i="11" s="1"/>
  <c r="H5" i="35"/>
  <c r="K9" i="34" s="1"/>
  <c r="L9" i="34" s="1"/>
  <c r="E9" i="11" s="1"/>
  <c r="H6" i="35"/>
  <c r="K10" i="34" s="1"/>
  <c r="L10" i="34" s="1"/>
  <c r="E10" i="11" s="1"/>
  <c r="H7" i="35"/>
  <c r="K11" i="34" s="1"/>
  <c r="L11" i="34" s="1"/>
  <c r="E11" i="11" s="1"/>
  <c r="H10" i="35"/>
  <c r="K14" i="34" s="1"/>
  <c r="L14" i="34" s="1"/>
  <c r="E14" i="11" s="1"/>
  <c r="H11" i="35"/>
  <c r="K15" i="34" s="1"/>
  <c r="L15" i="34" s="1"/>
  <c r="E15" i="11" s="1"/>
  <c r="F15" i="11" s="1"/>
  <c r="H3" i="35"/>
  <c r="K7" i="34" s="1"/>
  <c r="L7" i="34" s="1"/>
  <c r="E7" i="11" s="1"/>
  <c r="L25" i="34" l="1"/>
  <c r="K24" i="34"/>
  <c r="E21" i="11"/>
  <c r="I53" i="35"/>
  <c r="F27" i="11"/>
  <c r="H27" i="11"/>
  <c r="I13" i="35"/>
  <c r="I28" i="35"/>
  <c r="I43" i="35"/>
  <c r="I49" i="35"/>
  <c r="I18" i="35"/>
  <c r="I54" i="35"/>
  <c r="I12" i="35"/>
  <c r="I29" i="35"/>
  <c r="I3" i="35"/>
  <c r="I4" i="35"/>
  <c r="I27" i="35"/>
  <c r="I59" i="35"/>
  <c r="F11" i="11"/>
  <c r="H11" i="11"/>
  <c r="I10" i="35"/>
  <c r="I11" i="35"/>
  <c r="I24" i="35"/>
  <c r="I44" i="35"/>
  <c r="I58" i="35"/>
  <c r="G77" i="11"/>
  <c r="H26" i="11"/>
  <c r="K35" i="34"/>
  <c r="K32" i="34"/>
  <c r="K68" i="34"/>
  <c r="H38" i="11"/>
  <c r="H35" i="11" s="1"/>
  <c r="I7" i="35"/>
  <c r="E25" i="11"/>
  <c r="E63" i="11"/>
  <c r="E62" i="11" s="1"/>
  <c r="L62" i="34"/>
  <c r="I50" i="35"/>
  <c r="H17" i="11"/>
  <c r="F17" i="11"/>
  <c r="I21" i="35"/>
  <c r="I46" i="35"/>
  <c r="I42" i="35"/>
  <c r="I38" i="35"/>
  <c r="I33" i="35"/>
  <c r="F75" i="11"/>
  <c r="H75" i="11"/>
  <c r="I57" i="35"/>
  <c r="I14" i="35"/>
  <c r="K19" i="34"/>
  <c r="L19" i="34" s="1"/>
  <c r="E19" i="11" s="1"/>
  <c r="I23" i="35"/>
  <c r="I37" i="35"/>
  <c r="K48" i="34"/>
  <c r="L48" i="34" s="1"/>
  <c r="E48" i="11" s="1"/>
  <c r="L33" i="34"/>
  <c r="K53" i="34"/>
  <c r="F14" i="11"/>
  <c r="H14" i="11"/>
  <c r="I5" i="35"/>
  <c r="I15" i="35"/>
  <c r="I26" i="35"/>
  <c r="I17" i="35"/>
  <c r="E53" i="11"/>
  <c r="I45" i="35"/>
  <c r="I41" i="35"/>
  <c r="I36" i="35"/>
  <c r="I32" i="35"/>
  <c r="I48" i="35"/>
  <c r="F67" i="11"/>
  <c r="H67" i="11"/>
  <c r="I52" i="35"/>
  <c r="F74" i="11"/>
  <c r="H74" i="11"/>
  <c r="I60" i="35"/>
  <c r="I56" i="35"/>
  <c r="L36" i="34"/>
  <c r="L53" i="34"/>
  <c r="I19" i="35"/>
  <c r="L68" i="34"/>
  <c r="E69" i="11"/>
  <c r="E68" i="11" s="1"/>
  <c r="L6" i="34"/>
  <c r="K62" i="34"/>
  <c r="F9" i="11"/>
  <c r="H9" i="11"/>
  <c r="I6" i="35"/>
  <c r="F49" i="11"/>
  <c r="H49" i="11"/>
  <c r="E6" i="11"/>
  <c r="F22" i="11"/>
  <c r="H22" i="11"/>
  <c r="I25" i="35"/>
  <c r="F61" i="11"/>
  <c r="H61" i="11"/>
  <c r="I40" i="35"/>
  <c r="I35" i="35"/>
  <c r="I31" i="35"/>
  <c r="I51" i="35"/>
  <c r="I55" i="35"/>
  <c r="I9" i="35"/>
  <c r="K13" i="34"/>
  <c r="L13" i="34" s="1"/>
  <c r="E13" i="11" s="1"/>
  <c r="I16" i="35"/>
  <c r="K23" i="34"/>
  <c r="L23" i="34" s="1"/>
  <c r="E23" i="11" s="1"/>
  <c r="I30" i="35"/>
  <c r="K41" i="34"/>
  <c r="L41" i="34" s="1"/>
  <c r="E41" i="11" s="1"/>
  <c r="I47" i="35"/>
  <c r="K60" i="34"/>
  <c r="L60" i="34" s="1"/>
  <c r="E60" i="11" s="1"/>
  <c r="K6" i="34"/>
  <c r="L40" i="34"/>
  <c r="H8" i="11"/>
  <c r="H18" i="11"/>
  <c r="F10" i="11"/>
  <c r="H10" i="11"/>
  <c r="F29" i="11"/>
  <c r="H29" i="11"/>
  <c r="F50" i="11"/>
  <c r="H50" i="11"/>
  <c r="I39" i="35"/>
  <c r="I34" i="35"/>
  <c r="H15" i="11"/>
  <c r="E9" i="38"/>
  <c r="D10" i="38"/>
  <c r="D12" i="38"/>
  <c r="L3" i="34"/>
  <c r="J3" i="34"/>
  <c r="I3" i="34"/>
  <c r="H3" i="34"/>
  <c r="G3" i="34"/>
  <c r="F3" i="34"/>
  <c r="A5" i="34"/>
  <c r="A30" i="34" s="1"/>
  <c r="A12" i="34" l="1"/>
  <c r="A28" i="34"/>
  <c r="A1" i="34"/>
  <c r="K5" i="34"/>
  <c r="L5" i="34"/>
  <c r="E5" i="11"/>
  <c r="F5" i="11" s="1"/>
  <c r="E51" i="11"/>
  <c r="F51" i="11" s="1"/>
  <c r="H19" i="11"/>
  <c r="H16" i="11" s="1"/>
  <c r="F19" i="11"/>
  <c r="F68" i="11"/>
  <c r="H68" i="11"/>
  <c r="F62" i="11"/>
  <c r="H62" i="11"/>
  <c r="E40" i="11"/>
  <c r="E39" i="11" s="1"/>
  <c r="L39" i="34"/>
  <c r="F23" i="11"/>
  <c r="H23" i="11"/>
  <c r="H21" i="11" s="1"/>
  <c r="K51" i="34"/>
  <c r="K16" i="34"/>
  <c r="L31" i="34"/>
  <c r="L24" i="34" s="1"/>
  <c r="E16" i="11"/>
  <c r="F16" i="11" s="1"/>
  <c r="H78" i="11"/>
  <c r="H6" i="11"/>
  <c r="L35" i="34"/>
  <c r="E36" i="11"/>
  <c r="E35" i="11" s="1"/>
  <c r="F35" i="11" s="1"/>
  <c r="K21" i="34"/>
  <c r="F25" i="11"/>
  <c r="H25" i="11"/>
  <c r="L21" i="34"/>
  <c r="F6" i="11"/>
  <c r="L51" i="34"/>
  <c r="L16" i="34"/>
  <c r="F13" i="11"/>
  <c r="H13" i="11"/>
  <c r="L32" i="34"/>
  <c r="E33" i="11"/>
  <c r="E32" i="11" s="1"/>
  <c r="K39" i="34"/>
  <c r="E10" i="38"/>
  <c r="D14" i="38"/>
  <c r="I2" i="35"/>
  <c r="A78" i="34"/>
  <c r="B3" i="38" l="1"/>
  <c r="H5" i="11"/>
  <c r="K20" i="34"/>
  <c r="K77" i="34" s="1"/>
  <c r="H51" i="11"/>
  <c r="F32" i="11"/>
  <c r="H32" i="11"/>
  <c r="F39" i="11"/>
  <c r="H39" i="11"/>
  <c r="E31" i="11"/>
  <c r="E24" i="11" s="1"/>
  <c r="L20" i="34"/>
  <c r="E12" i="38"/>
  <c r="E14" i="38" s="1"/>
  <c r="F9" i="38" s="1"/>
  <c r="A8" i="34"/>
  <c r="A13" i="34"/>
  <c r="A16" i="34"/>
  <c r="A19" i="34"/>
  <c r="A22" i="34"/>
  <c r="A35" i="34"/>
  <c r="A39" i="34"/>
  <c r="A42" i="34"/>
  <c r="A46" i="34"/>
  <c r="A50" i="34"/>
  <c r="A54" i="34"/>
  <c r="A58" i="34"/>
  <c r="A62" i="34"/>
  <c r="A66" i="34"/>
  <c r="A70" i="34"/>
  <c r="A79" i="34"/>
  <c r="A9" i="34"/>
  <c r="A14" i="34"/>
  <c r="A17" i="34"/>
  <c r="A29" i="34"/>
  <c r="A25" i="34"/>
  <c r="A32" i="34"/>
  <c r="A36" i="34"/>
  <c r="A40" i="34"/>
  <c r="A43" i="34"/>
  <c r="A47" i="34"/>
  <c r="A51" i="34"/>
  <c r="A55" i="34"/>
  <c r="A59" i="34"/>
  <c r="A63" i="34"/>
  <c r="A67" i="34"/>
  <c r="A71" i="34"/>
  <c r="A74" i="34"/>
  <c r="A77" i="34"/>
  <c r="A10" i="34"/>
  <c r="A20" i="34"/>
  <c r="A23" i="34"/>
  <c r="A26" i="34"/>
  <c r="A33" i="34"/>
  <c r="A37" i="34"/>
  <c r="A41" i="34"/>
  <c r="A44" i="34"/>
  <c r="A48" i="34"/>
  <c r="A52" i="34"/>
  <c r="A56" i="34"/>
  <c r="A60" i="34"/>
  <c r="A64" i="34"/>
  <c r="A68" i="34"/>
  <c r="A72" i="34"/>
  <c r="A75" i="34"/>
  <c r="A6" i="34"/>
  <c r="B4" i="34"/>
  <c r="A7" i="34"/>
  <c r="A11" i="34"/>
  <c r="A15" i="34"/>
  <c r="A18" i="34"/>
  <c r="A21" i="34"/>
  <c r="A24" i="34"/>
  <c r="A31" i="34"/>
  <c r="A34" i="34"/>
  <c r="A38" i="34"/>
  <c r="A27" i="34"/>
  <c r="A45" i="34"/>
  <c r="A49" i="34"/>
  <c r="A53" i="34"/>
  <c r="A57" i="34"/>
  <c r="A61" i="34"/>
  <c r="A65" i="34"/>
  <c r="A69" i="34"/>
  <c r="A73" i="34"/>
  <c r="A76" i="34"/>
  <c r="C76" i="34" s="1"/>
  <c r="D87" i="6"/>
  <c r="D86" i="6" s="1"/>
  <c r="D73" i="6"/>
  <c r="D61" i="6"/>
  <c r="D60" i="6" s="1"/>
  <c r="D33" i="6"/>
  <c r="D32" i="6" s="1"/>
  <c r="D19" i="6"/>
  <c r="D7" i="6"/>
  <c r="F31" i="11" l="1"/>
  <c r="H31" i="11"/>
  <c r="F21" i="11"/>
  <c r="L72" i="34"/>
  <c r="F10" i="38"/>
  <c r="F12" i="38" s="1"/>
  <c r="D6" i="6"/>
  <c r="D59" i="6"/>
  <c r="D5" i="6"/>
  <c r="I25" i="33"/>
  <c r="I26" i="33"/>
  <c r="I24" i="33"/>
  <c r="I23" i="33"/>
  <c r="I22" i="33"/>
  <c r="I15" i="33"/>
  <c r="I16" i="33"/>
  <c r="I17" i="33"/>
  <c r="I18" i="33"/>
  <c r="I19" i="33"/>
  <c r="I20" i="33"/>
  <c r="I21" i="33"/>
  <c r="I14" i="33"/>
  <c r="I9" i="33"/>
  <c r="I10" i="33"/>
  <c r="I11" i="33"/>
  <c r="I12" i="33"/>
  <c r="I13" i="33"/>
  <c r="I8" i="33"/>
  <c r="I7" i="33"/>
  <c r="I6" i="33"/>
  <c r="I5" i="33"/>
  <c r="I4" i="33"/>
  <c r="I3" i="33"/>
  <c r="H24" i="11" l="1"/>
  <c r="H20" i="11" s="1"/>
  <c r="F24" i="11"/>
  <c r="E20" i="11"/>
  <c r="F14" i="38"/>
  <c r="G9" i="38" s="1"/>
  <c r="A6" i="6"/>
  <c r="H3" i="6" s="1"/>
  <c r="K2" i="33"/>
  <c r="A1" i="33" s="1"/>
  <c r="J2" i="33" l="1"/>
  <c r="J20" i="33" s="1"/>
  <c r="F20" i="11"/>
  <c r="E72" i="11"/>
  <c r="F72" i="11" s="1"/>
  <c r="G10" i="38"/>
  <c r="A25" i="6"/>
  <c r="G25" i="6" s="1"/>
  <c r="A17" i="6"/>
  <c r="A9" i="6"/>
  <c r="A52" i="6"/>
  <c r="A44" i="6"/>
  <c r="A36" i="6"/>
  <c r="G36" i="6" s="1"/>
  <c r="A28" i="6"/>
  <c r="G28" i="6" s="1"/>
  <c r="A24" i="6"/>
  <c r="A20" i="6"/>
  <c r="G20" i="6" s="1"/>
  <c r="A16" i="6"/>
  <c r="A12" i="6"/>
  <c r="A8" i="6"/>
  <c r="G8" i="6" s="1"/>
  <c r="A55" i="6"/>
  <c r="A51" i="6"/>
  <c r="A47" i="6"/>
  <c r="A43" i="6"/>
  <c r="A39" i="6"/>
  <c r="G39" i="6" s="1"/>
  <c r="A35" i="6"/>
  <c r="G35" i="6" s="1"/>
  <c r="A60" i="6"/>
  <c r="A22" i="6"/>
  <c r="A18" i="6"/>
  <c r="G18" i="6" s="1"/>
  <c r="A14" i="6"/>
  <c r="A30" i="6"/>
  <c r="G30" i="6" s="1"/>
  <c r="A53" i="6"/>
  <c r="A45" i="6"/>
  <c r="A41" i="6"/>
  <c r="G41" i="6" s="1"/>
  <c r="A33" i="6"/>
  <c r="A1" i="6"/>
  <c r="A21" i="6"/>
  <c r="G21" i="6" s="1"/>
  <c r="A13" i="6"/>
  <c r="G13" i="6" s="1"/>
  <c r="A29" i="6"/>
  <c r="G29" i="6" s="1"/>
  <c r="A48" i="6"/>
  <c r="A40" i="6"/>
  <c r="G40" i="6" s="1"/>
  <c r="A56" i="6"/>
  <c r="A27" i="6"/>
  <c r="G27" i="6" s="1"/>
  <c r="A23" i="6"/>
  <c r="A19" i="6"/>
  <c r="A15" i="6"/>
  <c r="A11" i="6"/>
  <c r="A32" i="6"/>
  <c r="A54" i="6"/>
  <c r="G54" i="6" s="1"/>
  <c r="A50" i="6"/>
  <c r="A46" i="6"/>
  <c r="G46" i="6" s="1"/>
  <c r="A42" i="6"/>
  <c r="G42" i="6" s="1"/>
  <c r="A38" i="6"/>
  <c r="G38" i="6" s="1"/>
  <c r="A34" i="6"/>
  <c r="G34" i="6" s="1"/>
  <c r="A26" i="6"/>
  <c r="G26" i="6" s="1"/>
  <c r="A10" i="6"/>
  <c r="A49" i="6"/>
  <c r="A37" i="6"/>
  <c r="G37" i="6" s="1"/>
  <c r="B4" i="6"/>
  <c r="J12" i="33"/>
  <c r="J7" i="33"/>
  <c r="J16" i="33"/>
  <c r="K8" i="33"/>
  <c r="K13" i="33"/>
  <c r="K21" i="33"/>
  <c r="K4" i="33"/>
  <c r="K3" i="33"/>
  <c r="K9" i="33"/>
  <c r="K17" i="33"/>
  <c r="K25" i="33"/>
  <c r="K5" i="33"/>
  <c r="J11" i="33"/>
  <c r="K12" i="33"/>
  <c r="J15" i="33"/>
  <c r="K16" i="33"/>
  <c r="J19" i="33"/>
  <c r="K20" i="33"/>
  <c r="J23" i="33"/>
  <c r="K24" i="33"/>
  <c r="J3" i="33"/>
  <c r="J6" i="33"/>
  <c r="K7" i="33"/>
  <c r="J10" i="33"/>
  <c r="K11" i="33"/>
  <c r="J14" i="33"/>
  <c r="K15" i="33"/>
  <c r="J18" i="33"/>
  <c r="K19" i="33"/>
  <c r="J22" i="33"/>
  <c r="K23" i="33"/>
  <c r="J26" i="33"/>
  <c r="J5" i="33"/>
  <c r="K6" i="33"/>
  <c r="J9" i="33"/>
  <c r="K10" i="33"/>
  <c r="J13" i="33"/>
  <c r="K14" i="33"/>
  <c r="J17" i="33"/>
  <c r="K18" i="33"/>
  <c r="J21" i="33"/>
  <c r="K22" i="33"/>
  <c r="J25" i="33"/>
  <c r="K26" i="33"/>
  <c r="M3" i="32"/>
  <c r="K3" i="32"/>
  <c r="J3" i="32"/>
  <c r="H3" i="32"/>
  <c r="G3" i="32"/>
  <c r="H2" i="32"/>
  <c r="A1" i="32"/>
  <c r="M4" i="32"/>
  <c r="K4" i="32"/>
  <c r="J4" i="32"/>
  <c r="H4" i="32"/>
  <c r="C4" i="32"/>
  <c r="J24" i="33" l="1"/>
  <c r="J4" i="33"/>
  <c r="J8" i="33"/>
  <c r="G12" i="38"/>
  <c r="G14" i="38" s="1"/>
  <c r="H9" i="38" s="1"/>
  <c r="G7" i="6"/>
  <c r="A65" i="6"/>
  <c r="A69" i="6"/>
  <c r="A73" i="6"/>
  <c r="A77" i="6"/>
  <c r="A86" i="6"/>
  <c r="A90" i="6"/>
  <c r="G90" i="6" s="1"/>
  <c r="A98" i="6"/>
  <c r="A110" i="6"/>
  <c r="A62" i="6"/>
  <c r="G62" i="6" s="1"/>
  <c r="A66" i="6"/>
  <c r="A70" i="6"/>
  <c r="A74" i="6"/>
  <c r="G74" i="6" s="1"/>
  <c r="A78" i="6"/>
  <c r="A82" i="6"/>
  <c r="G82" i="6" s="1"/>
  <c r="A87" i="6"/>
  <c r="A91" i="6"/>
  <c r="G91" i="6" s="1"/>
  <c r="A95" i="6"/>
  <c r="G95" i="6" s="1"/>
  <c r="A99" i="6"/>
  <c r="A103" i="6"/>
  <c r="A107" i="6"/>
  <c r="A61" i="6"/>
  <c r="A64" i="6"/>
  <c r="A72" i="6"/>
  <c r="G72" i="6" s="1"/>
  <c r="A80" i="6"/>
  <c r="G80" i="6" s="1"/>
  <c r="A89" i="6"/>
  <c r="G89" i="6" s="1"/>
  <c r="A97" i="6"/>
  <c r="A105" i="6"/>
  <c r="A81" i="6"/>
  <c r="G81" i="6" s="1"/>
  <c r="A94" i="6"/>
  <c r="G94" i="6" s="1"/>
  <c r="A102" i="6"/>
  <c r="A106" i="6"/>
  <c r="A63" i="6"/>
  <c r="A67" i="6"/>
  <c r="G67" i="6" s="1"/>
  <c r="A71" i="6"/>
  <c r="A75" i="6"/>
  <c r="G75" i="6" s="1"/>
  <c r="A79" i="6"/>
  <c r="G79" i="6" s="1"/>
  <c r="A83" i="6"/>
  <c r="G83" i="6" s="1"/>
  <c r="A88" i="6"/>
  <c r="G88" i="6" s="1"/>
  <c r="A92" i="6"/>
  <c r="G92" i="6" s="1"/>
  <c r="A96" i="6"/>
  <c r="G96" i="6" s="1"/>
  <c r="A100" i="6"/>
  <c r="G100" i="6" s="1"/>
  <c r="A104" i="6"/>
  <c r="A108" i="6"/>
  <c r="G108" i="6" s="1"/>
  <c r="B58" i="6"/>
  <c r="A68" i="6"/>
  <c r="A76" i="6"/>
  <c r="A84" i="6"/>
  <c r="G84" i="6" s="1"/>
  <c r="A93" i="6"/>
  <c r="G93" i="6" s="1"/>
  <c r="A101" i="6"/>
  <c r="A109" i="6"/>
  <c r="G33" i="6"/>
  <c r="G56" i="6"/>
  <c r="G55" i="6"/>
  <c r="G19" i="6"/>
  <c r="A4" i="31"/>
  <c r="A5" i="31" s="1"/>
  <c r="A29" i="31" s="1"/>
  <c r="G32" i="6" l="1"/>
  <c r="A24" i="31"/>
  <c r="A28" i="31"/>
  <c r="A30" i="31"/>
  <c r="A23" i="31"/>
  <c r="A26" i="31"/>
  <c r="A31" i="31"/>
  <c r="A22" i="31"/>
  <c r="A27" i="31"/>
  <c r="A25" i="31"/>
  <c r="H10" i="38"/>
  <c r="H12" i="38" s="1"/>
  <c r="G110" i="6"/>
  <c r="G109" i="6"/>
  <c r="G87" i="6"/>
  <c r="G61" i="6"/>
  <c r="G73" i="6"/>
  <c r="G6" i="6"/>
  <c r="J98" i="28"/>
  <c r="J99" i="28"/>
  <c r="J97" i="28"/>
  <c r="D98" i="28"/>
  <c r="D99" i="28"/>
  <c r="D97" i="28"/>
  <c r="J44" i="28"/>
  <c r="J45" i="28"/>
  <c r="J43" i="28"/>
  <c r="D44" i="28"/>
  <c r="D45" i="28"/>
  <c r="D43" i="28"/>
  <c r="D42" i="28" s="1"/>
  <c r="D32" i="28" s="1"/>
  <c r="D5" i="28" s="1"/>
  <c r="J100" i="28"/>
  <c r="I100" i="28"/>
  <c r="H100" i="28"/>
  <c r="G100" i="28"/>
  <c r="F100" i="28"/>
  <c r="E100" i="28"/>
  <c r="D100" i="28"/>
  <c r="I96" i="28"/>
  <c r="H96" i="28"/>
  <c r="G96" i="28"/>
  <c r="F96" i="28"/>
  <c r="E96" i="28"/>
  <c r="E86" i="28" s="1"/>
  <c r="E59" i="28" s="1"/>
  <c r="J87" i="28"/>
  <c r="I87" i="28"/>
  <c r="H87" i="28"/>
  <c r="G87" i="28"/>
  <c r="G86" i="28" s="1"/>
  <c r="G59" i="28" s="1"/>
  <c r="F87" i="28"/>
  <c r="E87" i="28"/>
  <c r="D87" i="28"/>
  <c r="I86" i="28"/>
  <c r="I59" i="28" s="1"/>
  <c r="J75" i="28"/>
  <c r="I75" i="28"/>
  <c r="I73" i="28" s="1"/>
  <c r="H75" i="28"/>
  <c r="H73" i="28" s="1"/>
  <c r="G75" i="28"/>
  <c r="G73" i="28" s="1"/>
  <c r="F75" i="28"/>
  <c r="E75" i="28"/>
  <c r="E73" i="28" s="1"/>
  <c r="D75" i="28"/>
  <c r="D73" i="28" s="1"/>
  <c r="J73" i="28"/>
  <c r="F73" i="28"/>
  <c r="G61" i="28"/>
  <c r="J62" i="28"/>
  <c r="I62" i="28"/>
  <c r="H62" i="28"/>
  <c r="G62" i="28"/>
  <c r="F62" i="28"/>
  <c r="E62" i="28"/>
  <c r="D62" i="28"/>
  <c r="J46" i="28"/>
  <c r="I46" i="28"/>
  <c r="H46" i="28"/>
  <c r="G46" i="28"/>
  <c r="F46" i="28"/>
  <c r="E46" i="28"/>
  <c r="D46" i="28"/>
  <c r="I42" i="28"/>
  <c r="H42" i="28"/>
  <c r="H32" i="28" s="1"/>
  <c r="H5" i="28" s="1"/>
  <c r="G42" i="28"/>
  <c r="F42" i="28"/>
  <c r="E42" i="28"/>
  <c r="J33" i="28"/>
  <c r="I33" i="28"/>
  <c r="H33" i="28"/>
  <c r="G33" i="28"/>
  <c r="G32" i="28" s="1"/>
  <c r="G5" i="28" s="1"/>
  <c r="F33" i="28"/>
  <c r="F32" i="28" s="1"/>
  <c r="F5" i="28" s="1"/>
  <c r="E33" i="28"/>
  <c r="D33" i="28"/>
  <c r="J21" i="28"/>
  <c r="J19" i="28" s="1"/>
  <c r="I21" i="28"/>
  <c r="I19" i="28" s="1"/>
  <c r="H21" i="28"/>
  <c r="H19" i="28" s="1"/>
  <c r="G21" i="28"/>
  <c r="G19" i="28" s="1"/>
  <c r="F21" i="28"/>
  <c r="E21" i="28"/>
  <c r="E19" i="28" s="1"/>
  <c r="D21" i="28"/>
  <c r="D19" i="28" s="1"/>
  <c r="F19" i="28"/>
  <c r="G7" i="28"/>
  <c r="G6" i="28" s="1"/>
  <c r="J8" i="28"/>
  <c r="I8" i="28"/>
  <c r="I7" i="28" s="1"/>
  <c r="I6" i="28" s="1"/>
  <c r="H8" i="28"/>
  <c r="G8" i="28"/>
  <c r="F8" i="28"/>
  <c r="F7" i="28" s="1"/>
  <c r="F6" i="28" s="1"/>
  <c r="E8" i="28"/>
  <c r="E7" i="28" s="1"/>
  <c r="D8" i="28"/>
  <c r="H61" i="28" l="1"/>
  <c r="E61" i="28"/>
  <c r="E60" i="28" s="1"/>
  <c r="I61" i="28"/>
  <c r="I60" i="28" s="1"/>
  <c r="E6" i="28"/>
  <c r="H14" i="38"/>
  <c r="G60" i="6"/>
  <c r="G86" i="6"/>
  <c r="F61" i="28"/>
  <c r="F60" i="28" s="1"/>
  <c r="G60" i="28"/>
  <c r="H7" i="28"/>
  <c r="H6" i="28" s="1"/>
  <c r="E32" i="28"/>
  <c r="E5" i="28" s="1"/>
  <c r="I32" i="28"/>
  <c r="I5" i="28" s="1"/>
  <c r="F86" i="28"/>
  <c r="F59" i="28" s="1"/>
  <c r="H86" i="28"/>
  <c r="H59" i="28" s="1"/>
  <c r="J96" i="28"/>
  <c r="J86" i="28" s="1"/>
  <c r="J59" i="28" s="1"/>
  <c r="D96" i="28"/>
  <c r="D86" i="28" s="1"/>
  <c r="D59" i="28" s="1"/>
  <c r="J42" i="28"/>
  <c r="J32" i="28" s="1"/>
  <c r="J5" i="28" s="1"/>
  <c r="H60" i="28"/>
  <c r="P9" i="30"/>
  <c r="J9" i="30"/>
  <c r="P7" i="30"/>
  <c r="J7" i="30"/>
  <c r="P504" i="30"/>
  <c r="J504" i="30"/>
  <c r="P503" i="30"/>
  <c r="J503" i="30"/>
  <c r="P502" i="30"/>
  <c r="J502" i="30"/>
  <c r="P501" i="30"/>
  <c r="J501" i="30"/>
  <c r="P500" i="30"/>
  <c r="J500" i="30"/>
  <c r="P499" i="30"/>
  <c r="J499" i="30"/>
  <c r="P498" i="30"/>
  <c r="J498" i="30"/>
  <c r="P497" i="30"/>
  <c r="J497" i="30"/>
  <c r="P496" i="30"/>
  <c r="J496" i="30"/>
  <c r="P495" i="30"/>
  <c r="J495" i="30"/>
  <c r="P494" i="30"/>
  <c r="J494" i="30"/>
  <c r="P493" i="30"/>
  <c r="J493" i="30"/>
  <c r="P492" i="30"/>
  <c r="J492" i="30"/>
  <c r="P491" i="30"/>
  <c r="J491" i="30"/>
  <c r="P490" i="30"/>
  <c r="J490" i="30"/>
  <c r="P489" i="30"/>
  <c r="J489" i="30"/>
  <c r="P488" i="30"/>
  <c r="J488" i="30"/>
  <c r="P487" i="30"/>
  <c r="J487" i="30"/>
  <c r="P486" i="30"/>
  <c r="J486" i="30"/>
  <c r="P485" i="30"/>
  <c r="J485" i="30"/>
  <c r="P484" i="30"/>
  <c r="J484" i="30"/>
  <c r="P483" i="30"/>
  <c r="J483" i="30"/>
  <c r="P482" i="30"/>
  <c r="J482" i="30"/>
  <c r="P481" i="30"/>
  <c r="J481" i="30"/>
  <c r="P480" i="30"/>
  <c r="J480" i="30"/>
  <c r="P479" i="30"/>
  <c r="J479" i="30"/>
  <c r="P478" i="30"/>
  <c r="J478" i="30"/>
  <c r="P477" i="30"/>
  <c r="J477" i="30"/>
  <c r="P476" i="30"/>
  <c r="J476" i="30"/>
  <c r="P475" i="30"/>
  <c r="J475" i="30"/>
  <c r="P474" i="30"/>
  <c r="J474" i="30"/>
  <c r="P473" i="30"/>
  <c r="J473" i="30"/>
  <c r="P472" i="30"/>
  <c r="J472" i="30"/>
  <c r="P471" i="30"/>
  <c r="J471" i="30"/>
  <c r="P470" i="30"/>
  <c r="J470" i="30"/>
  <c r="P469" i="30"/>
  <c r="J469" i="30"/>
  <c r="P468" i="30"/>
  <c r="J468" i="30"/>
  <c r="P467" i="30"/>
  <c r="J467" i="30"/>
  <c r="P466" i="30"/>
  <c r="J466" i="30"/>
  <c r="P465" i="30"/>
  <c r="J465" i="30"/>
  <c r="P464" i="30"/>
  <c r="J464" i="30"/>
  <c r="P463" i="30"/>
  <c r="J463" i="30"/>
  <c r="P462" i="30"/>
  <c r="J462" i="30"/>
  <c r="P461" i="30"/>
  <c r="J461" i="30"/>
  <c r="P460" i="30"/>
  <c r="J460" i="30"/>
  <c r="P459" i="30"/>
  <c r="J459" i="30"/>
  <c r="P458" i="30"/>
  <c r="J458" i="30"/>
  <c r="P457" i="30"/>
  <c r="J457" i="30"/>
  <c r="P456" i="30"/>
  <c r="J456" i="30"/>
  <c r="P455" i="30"/>
  <c r="J455" i="30"/>
  <c r="P454" i="30"/>
  <c r="J454" i="30"/>
  <c r="P453" i="30"/>
  <c r="J453" i="30"/>
  <c r="P452" i="30"/>
  <c r="J452" i="30"/>
  <c r="P451" i="30"/>
  <c r="J451" i="30"/>
  <c r="P450" i="30"/>
  <c r="J450" i="30"/>
  <c r="P449" i="30"/>
  <c r="J449" i="30"/>
  <c r="P448" i="30"/>
  <c r="J448" i="30"/>
  <c r="P447" i="30"/>
  <c r="J447" i="30"/>
  <c r="P446" i="30"/>
  <c r="J446" i="30"/>
  <c r="P445" i="30"/>
  <c r="J445" i="30"/>
  <c r="P444" i="30"/>
  <c r="J444" i="30"/>
  <c r="P443" i="30"/>
  <c r="J443" i="30"/>
  <c r="P442" i="30"/>
  <c r="J442" i="30"/>
  <c r="P441" i="30"/>
  <c r="J441" i="30"/>
  <c r="P440" i="30"/>
  <c r="J440" i="30"/>
  <c r="P439" i="30"/>
  <c r="J439" i="30"/>
  <c r="P438" i="30"/>
  <c r="J438" i="30"/>
  <c r="P437" i="30"/>
  <c r="J437" i="30"/>
  <c r="P436" i="30"/>
  <c r="J436" i="30"/>
  <c r="P435" i="30"/>
  <c r="J435" i="30"/>
  <c r="P434" i="30"/>
  <c r="J434" i="30"/>
  <c r="P433" i="30"/>
  <c r="J433" i="30"/>
  <c r="P432" i="30"/>
  <c r="J432" i="30"/>
  <c r="P431" i="30"/>
  <c r="J431" i="30"/>
  <c r="P430" i="30"/>
  <c r="J430" i="30"/>
  <c r="P429" i="30"/>
  <c r="J429" i="30"/>
  <c r="P428" i="30"/>
  <c r="J428" i="30"/>
  <c r="P427" i="30"/>
  <c r="J427" i="30"/>
  <c r="P426" i="30"/>
  <c r="J426" i="30"/>
  <c r="P425" i="30"/>
  <c r="J425" i="30"/>
  <c r="P424" i="30"/>
  <c r="J424" i="30"/>
  <c r="P423" i="30"/>
  <c r="J423" i="30"/>
  <c r="P422" i="30"/>
  <c r="J422" i="30"/>
  <c r="P421" i="30"/>
  <c r="J421" i="30"/>
  <c r="P420" i="30"/>
  <c r="J420" i="30"/>
  <c r="P419" i="30"/>
  <c r="J419" i="30"/>
  <c r="P418" i="30"/>
  <c r="J418" i="30"/>
  <c r="P417" i="30"/>
  <c r="J417" i="30"/>
  <c r="P416" i="30"/>
  <c r="J416" i="30"/>
  <c r="P415" i="30"/>
  <c r="J415" i="30"/>
  <c r="P414" i="30"/>
  <c r="J414" i="30"/>
  <c r="P413" i="30"/>
  <c r="J413" i="30"/>
  <c r="P412" i="30"/>
  <c r="J412" i="30"/>
  <c r="P411" i="30"/>
  <c r="J411" i="30"/>
  <c r="P410" i="30"/>
  <c r="J410" i="30"/>
  <c r="P409" i="30"/>
  <c r="J409" i="30"/>
  <c r="P408" i="30"/>
  <c r="J408" i="30"/>
  <c r="P407" i="30"/>
  <c r="J407" i="30"/>
  <c r="P406" i="30"/>
  <c r="J406" i="30"/>
  <c r="P405" i="30"/>
  <c r="J405" i="30"/>
  <c r="P404" i="30"/>
  <c r="J404" i="30"/>
  <c r="P403" i="30"/>
  <c r="J403" i="30"/>
  <c r="P402" i="30"/>
  <c r="J402" i="30"/>
  <c r="P401" i="30"/>
  <c r="J401" i="30"/>
  <c r="P400" i="30"/>
  <c r="J400" i="30"/>
  <c r="P399" i="30"/>
  <c r="J399" i="30"/>
  <c r="P398" i="30"/>
  <c r="J398" i="30"/>
  <c r="P397" i="30"/>
  <c r="J397" i="30"/>
  <c r="P396" i="30"/>
  <c r="J396" i="30"/>
  <c r="P395" i="30"/>
  <c r="J395" i="30"/>
  <c r="P394" i="30"/>
  <c r="J394" i="30"/>
  <c r="P393" i="30"/>
  <c r="J393" i="30"/>
  <c r="P392" i="30"/>
  <c r="J392" i="30"/>
  <c r="P391" i="30"/>
  <c r="J391" i="30"/>
  <c r="P390" i="30"/>
  <c r="J390" i="30"/>
  <c r="P389" i="30"/>
  <c r="J389" i="30"/>
  <c r="P388" i="30"/>
  <c r="J388" i="30"/>
  <c r="P387" i="30"/>
  <c r="J387" i="30"/>
  <c r="P386" i="30"/>
  <c r="J386" i="30"/>
  <c r="P385" i="30"/>
  <c r="J385" i="30"/>
  <c r="P384" i="30"/>
  <c r="J384" i="30"/>
  <c r="P383" i="30"/>
  <c r="J383" i="30"/>
  <c r="P382" i="30"/>
  <c r="J382" i="30"/>
  <c r="P381" i="30"/>
  <c r="J381" i="30"/>
  <c r="P380" i="30"/>
  <c r="J380" i="30"/>
  <c r="P379" i="30"/>
  <c r="J379" i="30"/>
  <c r="P378" i="30"/>
  <c r="J378" i="30"/>
  <c r="P377" i="30"/>
  <c r="J377" i="30"/>
  <c r="P376" i="30"/>
  <c r="J376" i="30"/>
  <c r="P375" i="30"/>
  <c r="J375" i="30"/>
  <c r="P374" i="30"/>
  <c r="J374" i="30"/>
  <c r="P373" i="30"/>
  <c r="J373" i="30"/>
  <c r="P372" i="30"/>
  <c r="J372" i="30"/>
  <c r="P371" i="30"/>
  <c r="J371" i="30"/>
  <c r="P370" i="30"/>
  <c r="J370" i="30"/>
  <c r="P369" i="30"/>
  <c r="J369" i="30"/>
  <c r="P368" i="30"/>
  <c r="J368" i="30"/>
  <c r="P367" i="30"/>
  <c r="J367" i="30"/>
  <c r="P366" i="30"/>
  <c r="J366" i="30"/>
  <c r="P365" i="30"/>
  <c r="J365" i="30"/>
  <c r="P364" i="30"/>
  <c r="J364" i="30"/>
  <c r="P363" i="30"/>
  <c r="J363" i="30"/>
  <c r="P362" i="30"/>
  <c r="J362" i="30"/>
  <c r="P361" i="30"/>
  <c r="J361" i="30"/>
  <c r="P360" i="30"/>
  <c r="J360" i="30"/>
  <c r="P359" i="30"/>
  <c r="J359" i="30"/>
  <c r="P358" i="30"/>
  <c r="J358" i="30"/>
  <c r="P357" i="30"/>
  <c r="J357" i="30"/>
  <c r="P356" i="30"/>
  <c r="J356" i="30"/>
  <c r="P355" i="30"/>
  <c r="J355" i="30"/>
  <c r="P354" i="30"/>
  <c r="J354" i="30"/>
  <c r="P353" i="30"/>
  <c r="J353" i="30"/>
  <c r="P352" i="30"/>
  <c r="J352" i="30"/>
  <c r="P351" i="30"/>
  <c r="J351" i="30"/>
  <c r="P350" i="30"/>
  <c r="J350" i="30"/>
  <c r="P349" i="30"/>
  <c r="J349" i="30"/>
  <c r="P348" i="30"/>
  <c r="J348" i="30"/>
  <c r="P347" i="30"/>
  <c r="J347" i="30"/>
  <c r="P346" i="30"/>
  <c r="J346" i="30"/>
  <c r="P345" i="30"/>
  <c r="J345" i="30"/>
  <c r="P344" i="30"/>
  <c r="J344" i="30"/>
  <c r="P343" i="30"/>
  <c r="J343" i="30"/>
  <c r="P342" i="30"/>
  <c r="J342" i="30"/>
  <c r="P341" i="30"/>
  <c r="J341" i="30"/>
  <c r="P340" i="30"/>
  <c r="J340" i="30"/>
  <c r="P339" i="30"/>
  <c r="J339" i="30"/>
  <c r="P338" i="30"/>
  <c r="J338" i="30"/>
  <c r="P337" i="30"/>
  <c r="J337" i="30"/>
  <c r="P336" i="30"/>
  <c r="J336" i="30"/>
  <c r="P335" i="30"/>
  <c r="J335" i="30"/>
  <c r="P334" i="30"/>
  <c r="J334" i="30"/>
  <c r="P333" i="30"/>
  <c r="J333" i="30"/>
  <c r="P332" i="30"/>
  <c r="J332" i="30"/>
  <c r="P331" i="30"/>
  <c r="J331" i="30"/>
  <c r="P330" i="30"/>
  <c r="J330" i="30"/>
  <c r="P329" i="30"/>
  <c r="J329" i="30"/>
  <c r="P328" i="30"/>
  <c r="J328" i="30"/>
  <c r="P327" i="30"/>
  <c r="J327" i="30"/>
  <c r="P326" i="30"/>
  <c r="J326" i="30"/>
  <c r="P325" i="30"/>
  <c r="J325" i="30"/>
  <c r="P324" i="30"/>
  <c r="J324" i="30"/>
  <c r="P323" i="30"/>
  <c r="J323" i="30"/>
  <c r="P322" i="30"/>
  <c r="J322" i="30"/>
  <c r="P321" i="30"/>
  <c r="J321" i="30"/>
  <c r="P320" i="30"/>
  <c r="J320" i="30"/>
  <c r="P319" i="30"/>
  <c r="J319" i="30"/>
  <c r="P318" i="30"/>
  <c r="J318" i="30"/>
  <c r="P317" i="30"/>
  <c r="J317" i="30"/>
  <c r="P316" i="30"/>
  <c r="J316" i="30"/>
  <c r="P315" i="30"/>
  <c r="J315" i="30"/>
  <c r="P314" i="30"/>
  <c r="J314" i="30"/>
  <c r="P313" i="30"/>
  <c r="J313" i="30"/>
  <c r="P312" i="30"/>
  <c r="J312" i="30"/>
  <c r="P311" i="30"/>
  <c r="J311" i="30"/>
  <c r="P310" i="30"/>
  <c r="J310" i="30"/>
  <c r="P309" i="30"/>
  <c r="J309" i="30"/>
  <c r="P308" i="30"/>
  <c r="J308" i="30"/>
  <c r="P307" i="30"/>
  <c r="J307" i="30"/>
  <c r="P306" i="30"/>
  <c r="J306" i="30"/>
  <c r="P305" i="30"/>
  <c r="J305" i="30"/>
  <c r="P304" i="30"/>
  <c r="J304" i="30"/>
  <c r="P303" i="30"/>
  <c r="J303" i="30"/>
  <c r="P302" i="30"/>
  <c r="J302" i="30"/>
  <c r="P301" i="30"/>
  <c r="J301" i="30"/>
  <c r="P300" i="30"/>
  <c r="J300" i="30"/>
  <c r="P299" i="30"/>
  <c r="J299" i="30"/>
  <c r="P298" i="30"/>
  <c r="J298" i="30"/>
  <c r="P297" i="30"/>
  <c r="J297" i="30"/>
  <c r="P296" i="30"/>
  <c r="J296" i="30"/>
  <c r="P295" i="30"/>
  <c r="J295" i="30"/>
  <c r="P294" i="30"/>
  <c r="J294" i="30"/>
  <c r="P293" i="30"/>
  <c r="J293" i="30"/>
  <c r="P292" i="30"/>
  <c r="J292" i="30"/>
  <c r="P291" i="30"/>
  <c r="J291" i="30"/>
  <c r="P290" i="30"/>
  <c r="J290" i="30"/>
  <c r="P289" i="30"/>
  <c r="J289" i="30"/>
  <c r="P288" i="30"/>
  <c r="J288" i="30"/>
  <c r="P287" i="30"/>
  <c r="J287" i="30"/>
  <c r="P286" i="30"/>
  <c r="J286" i="30"/>
  <c r="P285" i="30"/>
  <c r="J285" i="30"/>
  <c r="P284" i="30"/>
  <c r="J284" i="30"/>
  <c r="P283" i="30"/>
  <c r="J283" i="30"/>
  <c r="P282" i="30"/>
  <c r="J282" i="30"/>
  <c r="P281" i="30"/>
  <c r="J281" i="30"/>
  <c r="P280" i="30"/>
  <c r="J280" i="30"/>
  <c r="P279" i="30"/>
  <c r="J279" i="30"/>
  <c r="P278" i="30"/>
  <c r="J278" i="30"/>
  <c r="P277" i="30"/>
  <c r="J277" i="30"/>
  <c r="P276" i="30"/>
  <c r="J276" i="30"/>
  <c r="P275" i="30"/>
  <c r="J275" i="30"/>
  <c r="P274" i="30"/>
  <c r="J274" i="30"/>
  <c r="P273" i="30"/>
  <c r="J273" i="30"/>
  <c r="P272" i="30"/>
  <c r="J272" i="30"/>
  <c r="P271" i="30"/>
  <c r="J271" i="30"/>
  <c r="P270" i="30"/>
  <c r="J270" i="30"/>
  <c r="P269" i="30"/>
  <c r="J269" i="30"/>
  <c r="P268" i="30"/>
  <c r="J268" i="30"/>
  <c r="P267" i="30"/>
  <c r="J267" i="30"/>
  <c r="P266" i="30"/>
  <c r="J266" i="30"/>
  <c r="P265" i="30"/>
  <c r="J265" i="30"/>
  <c r="P264" i="30"/>
  <c r="J264" i="30"/>
  <c r="P263" i="30"/>
  <c r="J263" i="30"/>
  <c r="P262" i="30"/>
  <c r="J262" i="30"/>
  <c r="P261" i="30"/>
  <c r="J261" i="30"/>
  <c r="P260" i="30"/>
  <c r="J260" i="30"/>
  <c r="P259" i="30"/>
  <c r="J259" i="30"/>
  <c r="P258" i="30"/>
  <c r="J258" i="30"/>
  <c r="P257" i="30"/>
  <c r="J257" i="30"/>
  <c r="P256" i="30"/>
  <c r="J256" i="30"/>
  <c r="P255" i="30"/>
  <c r="J255" i="30"/>
  <c r="P254" i="30"/>
  <c r="J254" i="30"/>
  <c r="P253" i="30"/>
  <c r="J253" i="30"/>
  <c r="P252" i="30"/>
  <c r="J252" i="30"/>
  <c r="P251" i="30"/>
  <c r="J251" i="30"/>
  <c r="P250" i="30"/>
  <c r="J250" i="30"/>
  <c r="P249" i="30"/>
  <c r="J249" i="30"/>
  <c r="P248" i="30"/>
  <c r="J248" i="30"/>
  <c r="P247" i="30"/>
  <c r="J247" i="30"/>
  <c r="P246" i="30"/>
  <c r="J246" i="30"/>
  <c r="P245" i="30"/>
  <c r="J245" i="30"/>
  <c r="P244" i="30"/>
  <c r="J244" i="30"/>
  <c r="P243" i="30"/>
  <c r="J243" i="30"/>
  <c r="P242" i="30"/>
  <c r="J242" i="30"/>
  <c r="P241" i="30"/>
  <c r="J241" i="30"/>
  <c r="P240" i="30"/>
  <c r="J240" i="30"/>
  <c r="P239" i="30"/>
  <c r="J239" i="30"/>
  <c r="P238" i="30"/>
  <c r="J238" i="30"/>
  <c r="P237" i="30"/>
  <c r="J237" i="30"/>
  <c r="P236" i="30"/>
  <c r="J236" i="30"/>
  <c r="P235" i="30"/>
  <c r="J235" i="30"/>
  <c r="P234" i="30"/>
  <c r="J234" i="30"/>
  <c r="P233" i="30"/>
  <c r="J233" i="30"/>
  <c r="P232" i="30"/>
  <c r="J232" i="30"/>
  <c r="P231" i="30"/>
  <c r="J231" i="30"/>
  <c r="P230" i="30"/>
  <c r="J230" i="30"/>
  <c r="P229" i="30"/>
  <c r="J229" i="30"/>
  <c r="P228" i="30"/>
  <c r="J228" i="30"/>
  <c r="P227" i="30"/>
  <c r="J227" i="30"/>
  <c r="P226" i="30"/>
  <c r="J226" i="30"/>
  <c r="P225" i="30"/>
  <c r="J225" i="30"/>
  <c r="P224" i="30"/>
  <c r="J224" i="30"/>
  <c r="P223" i="30"/>
  <c r="J223" i="30"/>
  <c r="P222" i="30"/>
  <c r="J222" i="30"/>
  <c r="P221" i="30"/>
  <c r="J221" i="30"/>
  <c r="P220" i="30"/>
  <c r="J220" i="30"/>
  <c r="P219" i="30"/>
  <c r="J219" i="30"/>
  <c r="P218" i="30"/>
  <c r="J218" i="30"/>
  <c r="P217" i="30"/>
  <c r="J217" i="30"/>
  <c r="P216" i="30"/>
  <c r="J216" i="30"/>
  <c r="P215" i="30"/>
  <c r="J215" i="30"/>
  <c r="P214" i="30"/>
  <c r="J214" i="30"/>
  <c r="P213" i="30"/>
  <c r="J213" i="30"/>
  <c r="P212" i="30"/>
  <c r="J212" i="30"/>
  <c r="P211" i="30"/>
  <c r="J211" i="30"/>
  <c r="P210" i="30"/>
  <c r="J210" i="30"/>
  <c r="P209" i="30"/>
  <c r="J209" i="30"/>
  <c r="P208" i="30"/>
  <c r="J208" i="30"/>
  <c r="P207" i="30"/>
  <c r="J207" i="30"/>
  <c r="P206" i="30"/>
  <c r="J206" i="30"/>
  <c r="P205" i="30"/>
  <c r="J205" i="30"/>
  <c r="P204" i="30"/>
  <c r="J204" i="30"/>
  <c r="P203" i="30"/>
  <c r="J203" i="30"/>
  <c r="P202" i="30"/>
  <c r="J202" i="30"/>
  <c r="P201" i="30"/>
  <c r="J201" i="30"/>
  <c r="P200" i="30"/>
  <c r="J200" i="30"/>
  <c r="P199" i="30"/>
  <c r="J199" i="30"/>
  <c r="P198" i="30"/>
  <c r="J198" i="30"/>
  <c r="P197" i="30"/>
  <c r="J197" i="30"/>
  <c r="P196" i="30"/>
  <c r="J196" i="30"/>
  <c r="P195" i="30"/>
  <c r="J195" i="30"/>
  <c r="P194" i="30"/>
  <c r="J194" i="30"/>
  <c r="P193" i="30"/>
  <c r="J193" i="30"/>
  <c r="P192" i="30"/>
  <c r="J192" i="30"/>
  <c r="P191" i="30"/>
  <c r="J191" i="30"/>
  <c r="P190" i="30"/>
  <c r="J190" i="30"/>
  <c r="P189" i="30"/>
  <c r="J189" i="30"/>
  <c r="P188" i="30"/>
  <c r="J188" i="30"/>
  <c r="P187" i="30"/>
  <c r="J187" i="30"/>
  <c r="P186" i="30"/>
  <c r="J186" i="30"/>
  <c r="P185" i="30"/>
  <c r="J185" i="30"/>
  <c r="P184" i="30"/>
  <c r="J184" i="30"/>
  <c r="P183" i="30"/>
  <c r="J183" i="30"/>
  <c r="P182" i="30"/>
  <c r="J182" i="30"/>
  <c r="P181" i="30"/>
  <c r="J181" i="30"/>
  <c r="P180" i="30"/>
  <c r="J180" i="30"/>
  <c r="P179" i="30"/>
  <c r="J179" i="30"/>
  <c r="P178" i="30"/>
  <c r="J178" i="30"/>
  <c r="P177" i="30"/>
  <c r="J177" i="30"/>
  <c r="P176" i="30"/>
  <c r="J176" i="30"/>
  <c r="P175" i="30"/>
  <c r="J175" i="30"/>
  <c r="P174" i="30"/>
  <c r="J174" i="30"/>
  <c r="P173" i="30"/>
  <c r="J173" i="30"/>
  <c r="P172" i="30"/>
  <c r="J172" i="30"/>
  <c r="P171" i="30"/>
  <c r="J171" i="30"/>
  <c r="P170" i="30"/>
  <c r="J170" i="30"/>
  <c r="P169" i="30"/>
  <c r="J169" i="30"/>
  <c r="P168" i="30"/>
  <c r="J168" i="30"/>
  <c r="P167" i="30"/>
  <c r="J167" i="30"/>
  <c r="P166" i="30"/>
  <c r="J166" i="30"/>
  <c r="P165" i="30"/>
  <c r="J165" i="30"/>
  <c r="P164" i="30"/>
  <c r="J164" i="30"/>
  <c r="P163" i="30"/>
  <c r="J163" i="30"/>
  <c r="P162" i="30"/>
  <c r="J162" i="30"/>
  <c r="P161" i="30"/>
  <c r="J161" i="30"/>
  <c r="P160" i="30"/>
  <c r="J160" i="30"/>
  <c r="P159" i="30"/>
  <c r="J159" i="30"/>
  <c r="P158" i="30"/>
  <c r="J158" i="30"/>
  <c r="P157" i="30"/>
  <c r="J157" i="30"/>
  <c r="P156" i="30"/>
  <c r="J156" i="30"/>
  <c r="P155" i="30"/>
  <c r="J155" i="30"/>
  <c r="P154" i="30"/>
  <c r="J154" i="30"/>
  <c r="P153" i="30"/>
  <c r="J153" i="30"/>
  <c r="P152" i="30"/>
  <c r="J152" i="30"/>
  <c r="P151" i="30"/>
  <c r="J151" i="30"/>
  <c r="P150" i="30"/>
  <c r="J150" i="30"/>
  <c r="P149" i="30"/>
  <c r="J149" i="30"/>
  <c r="P148" i="30"/>
  <c r="J148" i="30"/>
  <c r="P147" i="30"/>
  <c r="J147" i="30"/>
  <c r="P146" i="30"/>
  <c r="J146" i="30"/>
  <c r="P145" i="30"/>
  <c r="J145" i="30"/>
  <c r="P144" i="30"/>
  <c r="J144" i="30"/>
  <c r="P143" i="30"/>
  <c r="J143" i="30"/>
  <c r="P142" i="30"/>
  <c r="J142" i="30"/>
  <c r="P141" i="30"/>
  <c r="J141" i="30"/>
  <c r="P140" i="30"/>
  <c r="J140" i="30"/>
  <c r="P139" i="30"/>
  <c r="J139" i="30"/>
  <c r="P138" i="30"/>
  <c r="J138" i="30"/>
  <c r="P137" i="30"/>
  <c r="J137" i="30"/>
  <c r="P136" i="30"/>
  <c r="J136" i="30"/>
  <c r="P135" i="30"/>
  <c r="J135" i="30"/>
  <c r="P134" i="30"/>
  <c r="J134" i="30"/>
  <c r="P133" i="30"/>
  <c r="J133" i="30"/>
  <c r="P132" i="30"/>
  <c r="J132" i="30"/>
  <c r="P131" i="30"/>
  <c r="J131" i="30"/>
  <c r="P130" i="30"/>
  <c r="J130" i="30"/>
  <c r="P129" i="30"/>
  <c r="J129" i="30"/>
  <c r="P128" i="30"/>
  <c r="J128" i="30"/>
  <c r="P127" i="30"/>
  <c r="J127" i="30"/>
  <c r="P126" i="30"/>
  <c r="J126" i="30"/>
  <c r="P125" i="30"/>
  <c r="J125" i="30"/>
  <c r="P124" i="30"/>
  <c r="J124" i="30"/>
  <c r="P123" i="30"/>
  <c r="J123" i="30"/>
  <c r="P122" i="30"/>
  <c r="J122" i="30"/>
  <c r="P121" i="30"/>
  <c r="J121" i="30"/>
  <c r="P120" i="30"/>
  <c r="J120" i="30"/>
  <c r="P119" i="30"/>
  <c r="J119" i="30"/>
  <c r="P118" i="30"/>
  <c r="J118" i="30"/>
  <c r="P117" i="30"/>
  <c r="J117" i="30"/>
  <c r="P116" i="30"/>
  <c r="J116" i="30"/>
  <c r="P115" i="30"/>
  <c r="J115" i="30"/>
  <c r="P114" i="30"/>
  <c r="J114" i="30"/>
  <c r="P113" i="30"/>
  <c r="J113" i="30"/>
  <c r="P112" i="30"/>
  <c r="J112" i="30"/>
  <c r="P111" i="30"/>
  <c r="J111" i="30"/>
  <c r="P110" i="30"/>
  <c r="J110" i="30"/>
  <c r="P109" i="30"/>
  <c r="J109" i="30"/>
  <c r="P108" i="30"/>
  <c r="J108" i="30"/>
  <c r="P107" i="30"/>
  <c r="J107" i="30"/>
  <c r="P106" i="30"/>
  <c r="J106" i="30"/>
  <c r="P105" i="30"/>
  <c r="J105" i="30"/>
  <c r="P104" i="30"/>
  <c r="J104" i="30"/>
  <c r="P103" i="30"/>
  <c r="J103" i="30"/>
  <c r="P102" i="30"/>
  <c r="J102" i="30"/>
  <c r="P101" i="30"/>
  <c r="J101" i="30"/>
  <c r="P100" i="30"/>
  <c r="J100" i="30"/>
  <c r="P99" i="30"/>
  <c r="J99" i="30"/>
  <c r="P98" i="30"/>
  <c r="J98" i="30"/>
  <c r="P97" i="30"/>
  <c r="J97" i="30"/>
  <c r="P96" i="30"/>
  <c r="J96" i="30"/>
  <c r="P95" i="30"/>
  <c r="J95" i="30"/>
  <c r="P94" i="30"/>
  <c r="J94" i="30"/>
  <c r="P93" i="30"/>
  <c r="J93" i="30"/>
  <c r="P92" i="30"/>
  <c r="J92" i="30"/>
  <c r="P91" i="30"/>
  <c r="J91" i="30"/>
  <c r="P90" i="30"/>
  <c r="J90" i="30"/>
  <c r="P89" i="30"/>
  <c r="J89" i="30"/>
  <c r="P88" i="30"/>
  <c r="J88" i="30"/>
  <c r="P87" i="30"/>
  <c r="J87" i="30"/>
  <c r="P86" i="30"/>
  <c r="J86" i="30"/>
  <c r="P85" i="30"/>
  <c r="J85" i="30"/>
  <c r="P84" i="30"/>
  <c r="J84" i="30"/>
  <c r="P83" i="30"/>
  <c r="J83" i="30"/>
  <c r="P82" i="30"/>
  <c r="J82" i="30"/>
  <c r="P81" i="30"/>
  <c r="J81" i="30"/>
  <c r="P80" i="30"/>
  <c r="J80" i="30"/>
  <c r="P79" i="30"/>
  <c r="J79" i="30"/>
  <c r="P78" i="30"/>
  <c r="J78" i="30"/>
  <c r="P77" i="30"/>
  <c r="J77" i="30"/>
  <c r="P76" i="30"/>
  <c r="J76" i="30"/>
  <c r="P75" i="30"/>
  <c r="J75" i="30"/>
  <c r="P74" i="30"/>
  <c r="J74" i="30"/>
  <c r="P73" i="30"/>
  <c r="J73" i="30"/>
  <c r="P72" i="30"/>
  <c r="J72" i="30"/>
  <c r="P71" i="30"/>
  <c r="J71" i="30"/>
  <c r="P70" i="30"/>
  <c r="J70" i="30"/>
  <c r="P69" i="30"/>
  <c r="J69" i="30"/>
  <c r="P68" i="30"/>
  <c r="J68" i="30"/>
  <c r="P67" i="30"/>
  <c r="J67" i="30"/>
  <c r="P66" i="30"/>
  <c r="J66" i="30"/>
  <c r="P65" i="30"/>
  <c r="J65" i="30"/>
  <c r="P64" i="30"/>
  <c r="J64" i="30"/>
  <c r="P63" i="30"/>
  <c r="J63" i="30"/>
  <c r="P62" i="30"/>
  <c r="J62" i="30"/>
  <c r="P61" i="30"/>
  <c r="J61" i="30"/>
  <c r="P60" i="30"/>
  <c r="J60" i="30"/>
  <c r="P59" i="30"/>
  <c r="J59" i="30"/>
  <c r="P58" i="30"/>
  <c r="J58" i="30"/>
  <c r="P57" i="30"/>
  <c r="J57" i="30"/>
  <c r="P56" i="30"/>
  <c r="J56" i="30"/>
  <c r="P55" i="30"/>
  <c r="J55" i="30"/>
  <c r="P54" i="30"/>
  <c r="J54" i="30"/>
  <c r="P53" i="30"/>
  <c r="J53" i="30"/>
  <c r="P52" i="30"/>
  <c r="J52" i="30"/>
  <c r="P51" i="30"/>
  <c r="J51" i="30"/>
  <c r="P50" i="30"/>
  <c r="J50" i="30"/>
  <c r="P49" i="30"/>
  <c r="J49" i="30"/>
  <c r="P48" i="30"/>
  <c r="J48" i="30"/>
  <c r="P47" i="30"/>
  <c r="J47" i="30"/>
  <c r="P46" i="30"/>
  <c r="J46" i="30"/>
  <c r="P45" i="30"/>
  <c r="J45" i="30"/>
  <c r="P44" i="30"/>
  <c r="J44" i="30"/>
  <c r="P43" i="30"/>
  <c r="J43" i="30"/>
  <c r="P42" i="30"/>
  <c r="J42" i="30"/>
  <c r="P41" i="30"/>
  <c r="J41" i="30"/>
  <c r="P40" i="30"/>
  <c r="J40" i="30"/>
  <c r="P39" i="30"/>
  <c r="J39" i="30"/>
  <c r="P38" i="30"/>
  <c r="J38" i="30"/>
  <c r="P37" i="30"/>
  <c r="J37" i="30"/>
  <c r="P36" i="30"/>
  <c r="J36" i="30"/>
  <c r="P35" i="30"/>
  <c r="J35" i="30"/>
  <c r="P34" i="30"/>
  <c r="J34" i="30"/>
  <c r="P33" i="30"/>
  <c r="J33" i="30"/>
  <c r="P32" i="30"/>
  <c r="J32" i="30"/>
  <c r="P31" i="30"/>
  <c r="J31" i="30"/>
  <c r="P30" i="30"/>
  <c r="J30" i="30"/>
  <c r="P29" i="30"/>
  <c r="J29" i="30"/>
  <c r="P28" i="30"/>
  <c r="J28" i="30"/>
  <c r="P27" i="30"/>
  <c r="J27" i="30"/>
  <c r="P26" i="30"/>
  <c r="J26" i="30"/>
  <c r="P25" i="30"/>
  <c r="J25" i="30"/>
  <c r="P24" i="30"/>
  <c r="J24" i="30"/>
  <c r="P23" i="30"/>
  <c r="J23" i="30"/>
  <c r="P22" i="30"/>
  <c r="J22" i="30"/>
  <c r="P21" i="30"/>
  <c r="J21" i="30"/>
  <c r="P20" i="30"/>
  <c r="J20" i="30"/>
  <c r="P19" i="30"/>
  <c r="J19" i="30"/>
  <c r="P18" i="30"/>
  <c r="J18" i="30"/>
  <c r="P17" i="30"/>
  <c r="J17" i="30"/>
  <c r="P16" i="30"/>
  <c r="J16" i="30"/>
  <c r="P15" i="30"/>
  <c r="J15" i="30"/>
  <c r="P14" i="30"/>
  <c r="J14" i="30"/>
  <c r="P13" i="30"/>
  <c r="J13" i="30"/>
  <c r="P12" i="30"/>
  <c r="J12" i="30"/>
  <c r="P11" i="30"/>
  <c r="J11" i="30"/>
  <c r="P10" i="30"/>
  <c r="J10" i="30"/>
  <c r="P8" i="30"/>
  <c r="J8" i="30"/>
  <c r="P6" i="30"/>
  <c r="J6" i="30"/>
  <c r="P5" i="30"/>
  <c r="J5" i="30"/>
  <c r="K2" i="30"/>
  <c r="A1" i="30"/>
  <c r="X4" i="30"/>
  <c r="V4" i="30"/>
  <c r="T4" i="30"/>
  <c r="R4" i="30"/>
  <c r="O4" i="30"/>
  <c r="N4" i="30"/>
  <c r="M4" i="30"/>
  <c r="L4" i="30"/>
  <c r="K4" i="30"/>
  <c r="I4" i="30"/>
  <c r="H4" i="30"/>
  <c r="G4" i="30"/>
  <c r="F4" i="30"/>
  <c r="E4" i="30"/>
  <c r="B20" i="27"/>
  <c r="B17" i="27"/>
  <c r="P4" i="30" l="1"/>
  <c r="J4" i="30"/>
  <c r="I42" i="29"/>
  <c r="I34" i="29"/>
  <c r="I35" i="29"/>
  <c r="I36" i="29"/>
  <c r="I37" i="29"/>
  <c r="I38" i="29"/>
  <c r="I39" i="29"/>
  <c r="I40" i="29"/>
  <c r="I41" i="29"/>
  <c r="I33" i="29"/>
  <c r="I31" i="29"/>
  <c r="I32" i="29"/>
  <c r="I30" i="29"/>
  <c r="I23" i="29"/>
  <c r="I24" i="29"/>
  <c r="I25" i="29"/>
  <c r="I26" i="29"/>
  <c r="I27" i="29"/>
  <c r="I28" i="29"/>
  <c r="I29" i="29"/>
  <c r="I22" i="29"/>
  <c r="I14" i="29"/>
  <c r="I15" i="29"/>
  <c r="I16" i="29"/>
  <c r="I17" i="29"/>
  <c r="I18" i="29"/>
  <c r="I19" i="29"/>
  <c r="I20" i="29"/>
  <c r="I21" i="29"/>
  <c r="I13" i="29"/>
  <c r="I12" i="29"/>
  <c r="I8" i="29"/>
  <c r="I9" i="29"/>
  <c r="I10" i="29"/>
  <c r="I11" i="29"/>
  <c r="I7" i="29"/>
  <c r="I4" i="29"/>
  <c r="I5" i="29"/>
  <c r="I6" i="29"/>
  <c r="I3" i="29"/>
  <c r="L3" i="28"/>
  <c r="J3" i="28"/>
  <c r="I3" i="28"/>
  <c r="H3" i="28"/>
  <c r="G3" i="28"/>
  <c r="F3" i="28"/>
  <c r="A6" i="28" l="1"/>
  <c r="A54" i="28" s="1"/>
  <c r="K54" i="28" s="1"/>
  <c r="L54" i="28" s="1"/>
  <c r="E54" i="6" s="1"/>
  <c r="K2" i="29"/>
  <c r="K16" i="29" s="1"/>
  <c r="A1" i="29"/>
  <c r="K20" i="29" l="1"/>
  <c r="K40" i="29"/>
  <c r="K13" i="29"/>
  <c r="K37" i="29"/>
  <c r="K12" i="29"/>
  <c r="K22" i="29"/>
  <c r="K17" i="29"/>
  <c r="K30" i="29"/>
  <c r="K29" i="29"/>
  <c r="K7" i="29"/>
  <c r="K27" i="29"/>
  <c r="K5" i="29"/>
  <c r="K3" i="29"/>
  <c r="K42" i="29"/>
  <c r="K19" i="29"/>
  <c r="K36" i="29"/>
  <c r="J2" i="29"/>
  <c r="K38" i="29"/>
  <c r="K34" i="29"/>
  <c r="K23" i="29"/>
  <c r="K6" i="29"/>
  <c r="K10" i="29"/>
  <c r="K39" i="29"/>
  <c r="K35" i="29"/>
  <c r="K32" i="29"/>
  <c r="K21" i="29"/>
  <c r="K14" i="29"/>
  <c r="K4" i="29"/>
  <c r="K31" i="29"/>
  <c r="K26" i="29"/>
  <c r="K18" i="29"/>
  <c r="K9" i="29"/>
  <c r="K28" i="29"/>
  <c r="K15" i="29"/>
  <c r="K33" i="29"/>
  <c r="K24" i="29"/>
  <c r="K11" i="29"/>
  <c r="K25" i="29"/>
  <c r="K8" i="29"/>
  <c r="K41" i="29"/>
  <c r="F54" i="6"/>
  <c r="H54" i="6"/>
  <c r="A13" i="28"/>
  <c r="A20" i="28"/>
  <c r="K20" i="28" s="1"/>
  <c r="A33" i="28"/>
  <c r="A42" i="28"/>
  <c r="A53" i="28"/>
  <c r="K53" i="28" s="1"/>
  <c r="L53" i="28" s="1"/>
  <c r="E53" i="6" s="1"/>
  <c r="A55" i="28"/>
  <c r="A52" i="28"/>
  <c r="K52" i="28" s="1"/>
  <c r="L52" i="28" s="1"/>
  <c r="E52" i="6" s="1"/>
  <c r="A9" i="28"/>
  <c r="K9" i="28" s="1"/>
  <c r="A16" i="28"/>
  <c r="K16" i="28" s="1"/>
  <c r="L16" i="28" s="1"/>
  <c r="A24" i="28"/>
  <c r="K24" i="28" s="1"/>
  <c r="L24" i="28" s="1"/>
  <c r="E24" i="6" s="1"/>
  <c r="A34" i="28"/>
  <c r="K34" i="28" s="1"/>
  <c r="A45" i="28"/>
  <c r="K45" i="28" s="1"/>
  <c r="L45" i="28" s="1"/>
  <c r="E45" i="6" s="1"/>
  <c r="B4" i="28"/>
  <c r="A60" i="28"/>
  <c r="A108" i="28" s="1"/>
  <c r="K108" i="28" s="1"/>
  <c r="L108" i="28" s="1"/>
  <c r="E108" i="6" s="1"/>
  <c r="A29" i="28"/>
  <c r="K29" i="28" s="1"/>
  <c r="L29" i="28" s="1"/>
  <c r="E29" i="6" s="1"/>
  <c r="A7" i="28"/>
  <c r="A10" i="28"/>
  <c r="K10" i="28" s="1"/>
  <c r="L10" i="28" s="1"/>
  <c r="E10" i="6" s="1"/>
  <c r="A17" i="28"/>
  <c r="K17" i="28" s="1"/>
  <c r="L17" i="28" s="1"/>
  <c r="A30" i="28"/>
  <c r="K30" i="28" s="1"/>
  <c r="L30" i="28" s="1"/>
  <c r="E30" i="6" s="1"/>
  <c r="A37" i="28"/>
  <c r="K37" i="28" s="1"/>
  <c r="L37" i="28" s="1"/>
  <c r="E37" i="6" s="1"/>
  <c r="A49" i="28"/>
  <c r="K49" i="28" s="1"/>
  <c r="L49" i="28" s="1"/>
  <c r="E49" i="6" s="1"/>
  <c r="A28" i="28"/>
  <c r="K28" i="28" s="1"/>
  <c r="L28" i="28" s="1"/>
  <c r="E28" i="6" s="1"/>
  <c r="A41" i="28"/>
  <c r="K41" i="28" s="1"/>
  <c r="L41" i="28" s="1"/>
  <c r="E41" i="6" s="1"/>
  <c r="A50" i="28"/>
  <c r="K50" i="28" s="1"/>
  <c r="L50" i="28" s="1"/>
  <c r="E50" i="6" s="1"/>
  <c r="A56" i="28"/>
  <c r="A27" i="28"/>
  <c r="K27" i="28" s="1"/>
  <c r="L27" i="28" s="1"/>
  <c r="E27" i="6" s="1"/>
  <c r="A23" i="28"/>
  <c r="K23" i="28" s="1"/>
  <c r="L23" i="28" s="1"/>
  <c r="E23" i="6" s="1"/>
  <c r="A38" i="28"/>
  <c r="K38" i="28" s="1"/>
  <c r="L38" i="28" s="1"/>
  <c r="E38" i="6" s="1"/>
  <c r="A46" i="28"/>
  <c r="A69" i="28"/>
  <c r="K69" i="28" s="1"/>
  <c r="L69" i="28" s="1"/>
  <c r="A8" i="28"/>
  <c r="A11" i="28"/>
  <c r="K11" i="28" s="1"/>
  <c r="L11" i="28" s="1"/>
  <c r="E11" i="6" s="1"/>
  <c r="A14" i="28"/>
  <c r="K14" i="28" s="1"/>
  <c r="A18" i="28"/>
  <c r="K18" i="28" s="1"/>
  <c r="L18" i="28" s="1"/>
  <c r="A21" i="28"/>
  <c r="A25" i="28"/>
  <c r="K25" i="28" s="1"/>
  <c r="L25" i="28" s="1"/>
  <c r="A35" i="28"/>
  <c r="K35" i="28" s="1"/>
  <c r="L35" i="28" s="1"/>
  <c r="E35" i="6" s="1"/>
  <c r="A39" i="28"/>
  <c r="K39" i="28" s="1"/>
  <c r="L39" i="28" s="1"/>
  <c r="E39" i="6" s="1"/>
  <c r="A43" i="28"/>
  <c r="K43" i="28" s="1"/>
  <c r="A47" i="28"/>
  <c r="K47" i="28" s="1"/>
  <c r="A51" i="28"/>
  <c r="K51" i="28" s="1"/>
  <c r="L51" i="28" s="1"/>
  <c r="E51" i="6" s="1"/>
  <c r="A12" i="28"/>
  <c r="K12" i="28" s="1"/>
  <c r="L12" i="28" s="1"/>
  <c r="E12" i="6" s="1"/>
  <c r="A15" i="28"/>
  <c r="K15" i="28" s="1"/>
  <c r="L15" i="28" s="1"/>
  <c r="A19" i="28"/>
  <c r="A22" i="28"/>
  <c r="K22" i="28" s="1"/>
  <c r="A26" i="28"/>
  <c r="K26" i="28" s="1"/>
  <c r="L26" i="28" s="1"/>
  <c r="A32" i="28"/>
  <c r="A36" i="28"/>
  <c r="K36" i="28" s="1"/>
  <c r="L36" i="28" s="1"/>
  <c r="E36" i="6" s="1"/>
  <c r="A40" i="28"/>
  <c r="K40" i="28" s="1"/>
  <c r="L40" i="28" s="1"/>
  <c r="E40" i="6" s="1"/>
  <c r="A44" i="28"/>
  <c r="K44" i="28" s="1"/>
  <c r="L44" i="28" s="1"/>
  <c r="E44" i="6" s="1"/>
  <c r="A48" i="28"/>
  <c r="K48" i="28" s="1"/>
  <c r="L48" i="28" s="1"/>
  <c r="E48" i="6" s="1"/>
  <c r="A24" i="3"/>
  <c r="A67" i="28" l="1"/>
  <c r="A91" i="28"/>
  <c r="K91" i="28" s="1"/>
  <c r="L91" i="28" s="1"/>
  <c r="E91" i="6" s="1"/>
  <c r="A97" i="28"/>
  <c r="K97" i="28" s="1"/>
  <c r="A77" i="28"/>
  <c r="K77" i="28" s="1"/>
  <c r="L77" i="28" s="1"/>
  <c r="E77" i="6" s="1"/>
  <c r="A81" i="28"/>
  <c r="K81" i="28" s="1"/>
  <c r="L81" i="28" s="1"/>
  <c r="E81" i="6" s="1"/>
  <c r="A104" i="28"/>
  <c r="K104" i="28" s="1"/>
  <c r="L104" i="28" s="1"/>
  <c r="E104" i="6" s="1"/>
  <c r="A63" i="28"/>
  <c r="K63" i="28" s="1"/>
  <c r="A68" i="28"/>
  <c r="K68" i="28" s="1"/>
  <c r="L68" i="28" s="1"/>
  <c r="A88" i="28"/>
  <c r="K88" i="28" s="1"/>
  <c r="A90" i="28"/>
  <c r="K90" i="28" s="1"/>
  <c r="L90" i="28" s="1"/>
  <c r="E90" i="6" s="1"/>
  <c r="F90" i="6" s="1"/>
  <c r="A93" i="28"/>
  <c r="K93" i="28" s="1"/>
  <c r="L93" i="28" s="1"/>
  <c r="E93" i="6" s="1"/>
  <c r="H93" i="6" s="1"/>
  <c r="A79" i="28"/>
  <c r="K79" i="28" s="1"/>
  <c r="L79" i="28" s="1"/>
  <c r="E79" i="6" s="1"/>
  <c r="A61" i="28"/>
  <c r="A100" i="28"/>
  <c r="A83" i="28"/>
  <c r="K83" i="28" s="1"/>
  <c r="L83" i="28" s="1"/>
  <c r="E83" i="6" s="1"/>
  <c r="F83" i="6" s="1"/>
  <c r="A64" i="28"/>
  <c r="K64" i="28" s="1"/>
  <c r="L64" i="28" s="1"/>
  <c r="E64" i="6" s="1"/>
  <c r="A103" i="28"/>
  <c r="K103" i="28" s="1"/>
  <c r="L103" i="28" s="1"/>
  <c r="E103" i="6" s="1"/>
  <c r="A87" i="28"/>
  <c r="A73" i="28"/>
  <c r="A102" i="28"/>
  <c r="K102" i="28" s="1"/>
  <c r="L102" i="28" s="1"/>
  <c r="E102" i="6" s="1"/>
  <c r="A86" i="28"/>
  <c r="A65" i="28"/>
  <c r="K65" i="28" s="1"/>
  <c r="L65" i="28" s="1"/>
  <c r="E65" i="6" s="1"/>
  <c r="A89" i="28"/>
  <c r="K89" i="28" s="1"/>
  <c r="L89" i="28" s="1"/>
  <c r="E89" i="6" s="1"/>
  <c r="F89" i="6" s="1"/>
  <c r="A75" i="28"/>
  <c r="A96" i="28"/>
  <c r="A78" i="28"/>
  <c r="K78" i="28" s="1"/>
  <c r="L78" i="28" s="1"/>
  <c r="E78" i="6" s="1"/>
  <c r="A99" i="28"/>
  <c r="K99" i="28" s="1"/>
  <c r="L99" i="28" s="1"/>
  <c r="E99" i="6" s="1"/>
  <c r="A82" i="28"/>
  <c r="K82" i="28" s="1"/>
  <c r="L82" i="28" s="1"/>
  <c r="E82" i="6" s="1"/>
  <c r="H82" i="6" s="1"/>
  <c r="A70" i="28"/>
  <c r="K70" i="28" s="1"/>
  <c r="L70" i="28" s="1"/>
  <c r="A98" i="28"/>
  <c r="K98" i="28" s="1"/>
  <c r="L98" i="28" s="1"/>
  <c r="E98" i="6" s="1"/>
  <c r="A76" i="28"/>
  <c r="K76" i="28" s="1"/>
  <c r="A62" i="28"/>
  <c r="A105" i="28"/>
  <c r="K105" i="28" s="1"/>
  <c r="L105" i="28" s="1"/>
  <c r="E105" i="6" s="1"/>
  <c r="A101" i="28"/>
  <c r="K101" i="28" s="1"/>
  <c r="L101" i="28" s="1"/>
  <c r="E101" i="6" s="1"/>
  <c r="A84" i="28"/>
  <c r="K84" i="28" s="1"/>
  <c r="L84" i="28" s="1"/>
  <c r="E84" i="6" s="1"/>
  <c r="F84" i="6" s="1"/>
  <c r="A71" i="28"/>
  <c r="K71" i="28" s="1"/>
  <c r="L71" i="28" s="1"/>
  <c r="A92" i="28"/>
  <c r="K92" i="28" s="1"/>
  <c r="L92" i="28" s="1"/>
  <c r="E92" i="6" s="1"/>
  <c r="A74" i="28"/>
  <c r="K74" i="28" s="1"/>
  <c r="L74" i="28" s="1"/>
  <c r="A95" i="28"/>
  <c r="K95" i="28" s="1"/>
  <c r="L95" i="28" s="1"/>
  <c r="E95" i="6" s="1"/>
  <c r="F95" i="6" s="1"/>
  <c r="A80" i="28"/>
  <c r="K80" i="28" s="1"/>
  <c r="L80" i="28" s="1"/>
  <c r="E30" i="31" s="1"/>
  <c r="A66" i="28"/>
  <c r="K66" i="28" s="1"/>
  <c r="L66" i="28" s="1"/>
  <c r="E66" i="6" s="1"/>
  <c r="A94" i="28"/>
  <c r="K94" i="28" s="1"/>
  <c r="L94" i="28" s="1"/>
  <c r="E94" i="6" s="1"/>
  <c r="H94" i="6" s="1"/>
  <c r="A72" i="28"/>
  <c r="K72" i="28" s="1"/>
  <c r="L72" i="28" s="1"/>
  <c r="E72" i="6" s="1"/>
  <c r="F35" i="6"/>
  <c r="H35" i="6"/>
  <c r="E25" i="6"/>
  <c r="E24" i="31"/>
  <c r="F41" i="6"/>
  <c r="H41" i="6"/>
  <c r="F30" i="6"/>
  <c r="H30" i="6"/>
  <c r="F29" i="6"/>
  <c r="H29" i="6"/>
  <c r="J31" i="29"/>
  <c r="J17" i="29"/>
  <c r="J11" i="29"/>
  <c r="J38" i="29"/>
  <c r="J34" i="29"/>
  <c r="J23" i="29"/>
  <c r="J5" i="29"/>
  <c r="J27" i="29"/>
  <c r="J10" i="29"/>
  <c r="J39" i="29"/>
  <c r="J35" i="29"/>
  <c r="J14" i="29"/>
  <c r="J3" i="29"/>
  <c r="J33" i="29"/>
  <c r="J22" i="29"/>
  <c r="J21" i="29"/>
  <c r="J41" i="29"/>
  <c r="J12" i="29"/>
  <c r="J20" i="29"/>
  <c r="J13" i="29"/>
  <c r="J19" i="29"/>
  <c r="J7" i="29"/>
  <c r="J25" i="29"/>
  <c r="J4" i="29"/>
  <c r="J24" i="29"/>
  <c r="J36" i="29"/>
  <c r="J18" i="29"/>
  <c r="J26" i="29"/>
  <c r="J42" i="29"/>
  <c r="J29" i="29"/>
  <c r="J16" i="29"/>
  <c r="J28" i="29"/>
  <c r="J40" i="29"/>
  <c r="J30" i="29"/>
  <c r="J6" i="29"/>
  <c r="J15" i="29"/>
  <c r="J9" i="29"/>
  <c r="J37" i="29"/>
  <c r="J8" i="29"/>
  <c r="J32" i="29"/>
  <c r="H89" i="6"/>
  <c r="F37" i="6"/>
  <c r="H37" i="6"/>
  <c r="H84" i="6"/>
  <c r="E26" i="6"/>
  <c r="E25" i="31"/>
  <c r="F92" i="6"/>
  <c r="H92" i="6"/>
  <c r="F81" i="6"/>
  <c r="H81" i="6"/>
  <c r="F40" i="6"/>
  <c r="H40" i="6"/>
  <c r="F91" i="6"/>
  <c r="H91" i="6"/>
  <c r="F38" i="6"/>
  <c r="H38" i="6"/>
  <c r="F27" i="6"/>
  <c r="H27" i="6"/>
  <c r="F93" i="6"/>
  <c r="F36" i="6"/>
  <c r="H36" i="6"/>
  <c r="F39" i="6"/>
  <c r="H39" i="6"/>
  <c r="E18" i="6"/>
  <c r="E22" i="31"/>
  <c r="H83" i="6"/>
  <c r="F82" i="6"/>
  <c r="F28" i="6"/>
  <c r="H28" i="6"/>
  <c r="F108" i="6"/>
  <c r="H108" i="6"/>
  <c r="K21" i="28"/>
  <c r="K19" i="28" s="1"/>
  <c r="L22" i="28"/>
  <c r="L88" i="28"/>
  <c r="L43" i="28"/>
  <c r="K42" i="28"/>
  <c r="L63" i="28"/>
  <c r="K55" i="28"/>
  <c r="L55" i="28" s="1"/>
  <c r="E55" i="6" s="1"/>
  <c r="K56" i="28"/>
  <c r="L56" i="28" s="1"/>
  <c r="E56" i="6" s="1"/>
  <c r="L20" i="28"/>
  <c r="E20" i="6" s="1"/>
  <c r="L47" i="28"/>
  <c r="K46" i="28"/>
  <c r="L34" i="28"/>
  <c r="E34" i="6" s="1"/>
  <c r="K33" i="28"/>
  <c r="L97" i="28"/>
  <c r="K13" i="28"/>
  <c r="L14" i="28"/>
  <c r="L76" i="28"/>
  <c r="L9" i="28"/>
  <c r="K8" i="28"/>
  <c r="A107" i="28"/>
  <c r="K107" i="28" s="1"/>
  <c r="L107" i="28" s="1"/>
  <c r="E107" i="6" s="1"/>
  <c r="A109" i="28"/>
  <c r="B58" i="28"/>
  <c r="A110" i="28"/>
  <c r="A106" i="28"/>
  <c r="K106" i="28" s="1"/>
  <c r="L106" i="28" s="1"/>
  <c r="E106" i="6" s="1"/>
  <c r="F7" i="17"/>
  <c r="J7" i="17" s="1"/>
  <c r="K7" i="17" s="1"/>
  <c r="K67" i="28" l="1"/>
  <c r="E80" i="6"/>
  <c r="F80" i="6" s="1"/>
  <c r="E29" i="31"/>
  <c r="H90" i="6"/>
  <c r="L33" i="28"/>
  <c r="K96" i="28"/>
  <c r="K75" i="28"/>
  <c r="K73" i="28" s="1"/>
  <c r="K62" i="28"/>
  <c r="K61" i="28" s="1"/>
  <c r="K87" i="28"/>
  <c r="F94" i="6"/>
  <c r="K7" i="28"/>
  <c r="K6" i="28" s="1"/>
  <c r="E27" i="31"/>
  <c r="H95" i="6"/>
  <c r="L13" i="28"/>
  <c r="L67" i="28"/>
  <c r="F20" i="6"/>
  <c r="H20" i="6"/>
  <c r="L62" i="28"/>
  <c r="E63" i="6"/>
  <c r="E62" i="6" s="1"/>
  <c r="L87" i="28"/>
  <c r="E88" i="6"/>
  <c r="F79" i="6"/>
  <c r="H79" i="6"/>
  <c r="H80" i="6"/>
  <c r="L8" i="28"/>
  <c r="E9" i="6"/>
  <c r="E8" i="6" s="1"/>
  <c r="F34" i="6"/>
  <c r="F33" i="6" s="1"/>
  <c r="E33" i="6"/>
  <c r="H34" i="6"/>
  <c r="H33" i="6" s="1"/>
  <c r="F56" i="6"/>
  <c r="H56" i="6"/>
  <c r="L21" i="28"/>
  <c r="E23" i="31" s="1"/>
  <c r="E22" i="6"/>
  <c r="E21" i="6" s="1"/>
  <c r="E19" i="6" s="1"/>
  <c r="F26" i="6"/>
  <c r="H26" i="6"/>
  <c r="F25" i="6"/>
  <c r="H25" i="6"/>
  <c r="L75" i="28"/>
  <c r="L73" i="28" s="1"/>
  <c r="E76" i="6"/>
  <c r="E75" i="6" s="1"/>
  <c r="F55" i="6"/>
  <c r="H55" i="6"/>
  <c r="F18" i="6"/>
  <c r="H18" i="6"/>
  <c r="E74" i="6"/>
  <c r="L46" i="28"/>
  <c r="E47" i="6"/>
  <c r="E46" i="6" s="1"/>
  <c r="E100" i="6"/>
  <c r="F72" i="6"/>
  <c r="H72" i="6"/>
  <c r="L42" i="28"/>
  <c r="E43" i="6"/>
  <c r="E42" i="6" s="1"/>
  <c r="L96" i="28"/>
  <c r="E97" i="6"/>
  <c r="E96" i="6" s="1"/>
  <c r="K100" i="28"/>
  <c r="K32" i="28"/>
  <c r="K109" i="28"/>
  <c r="L109" i="28" s="1"/>
  <c r="E109" i="6" s="1"/>
  <c r="K110" i="28"/>
  <c r="L110" i="28" s="1"/>
  <c r="E110" i="6" s="1"/>
  <c r="L61" i="28"/>
  <c r="L100" i="28"/>
  <c r="B4" i="31" l="1"/>
  <c r="U7" i="17"/>
  <c r="Y7" i="17" s="1"/>
  <c r="L32" i="28"/>
  <c r="L5" i="28" s="1"/>
  <c r="K60" i="28"/>
  <c r="L19" i="28"/>
  <c r="L7" i="28"/>
  <c r="F110" i="6"/>
  <c r="H110" i="6"/>
  <c r="F46" i="6"/>
  <c r="H46" i="6"/>
  <c r="F109" i="6"/>
  <c r="H109" i="6"/>
  <c r="D4" i="31"/>
  <c r="E26" i="31"/>
  <c r="E73" i="6"/>
  <c r="F75" i="6"/>
  <c r="H75" i="6"/>
  <c r="F88" i="6"/>
  <c r="F87" i="6" s="1"/>
  <c r="E87" i="6"/>
  <c r="E86" i="6" s="1"/>
  <c r="H88" i="6"/>
  <c r="H87" i="6" s="1"/>
  <c r="F100" i="6"/>
  <c r="H100" i="6"/>
  <c r="H21" i="6"/>
  <c r="H19" i="6" s="1"/>
  <c r="F21" i="6"/>
  <c r="F19" i="6" s="1"/>
  <c r="F62" i="6"/>
  <c r="H62" i="6"/>
  <c r="E31" i="31"/>
  <c r="D5" i="31"/>
  <c r="L60" i="28"/>
  <c r="F74" i="6"/>
  <c r="H74" i="6"/>
  <c r="E28" i="31"/>
  <c r="B5" i="31"/>
  <c r="F8" i="6"/>
  <c r="H8" i="6"/>
  <c r="F42" i="6"/>
  <c r="H42" i="6"/>
  <c r="E32" i="6"/>
  <c r="F96" i="6"/>
  <c r="H96" i="6"/>
  <c r="K86" i="28"/>
  <c r="L86" i="28"/>
  <c r="L59" i="28" s="1"/>
  <c r="A7" i="17"/>
  <c r="T7" i="17" l="1"/>
  <c r="W7" i="17"/>
  <c r="X7" i="17" s="1"/>
  <c r="L6" i="28"/>
  <c r="H32" i="6"/>
  <c r="H5" i="6" s="1"/>
  <c r="H86" i="6"/>
  <c r="F32" i="6"/>
  <c r="F73" i="6"/>
  <c r="H73" i="6"/>
  <c r="F86" i="6"/>
  <c r="E5" i="6"/>
  <c r="E59" i="6"/>
  <c r="H59" i="6"/>
  <c r="A7" i="6"/>
  <c r="F9" i="17"/>
  <c r="J9" i="17" s="1"/>
  <c r="K9" i="17" s="1"/>
  <c r="A5" i="11" l="1"/>
  <c r="U9" i="17" l="1"/>
  <c r="Y9" i="17" s="1"/>
  <c r="A28" i="11"/>
  <c r="A29" i="11"/>
  <c r="A30" i="11"/>
  <c r="A31" i="11"/>
  <c r="A12" i="11"/>
  <c r="D3" i="11"/>
  <c r="H3" i="11"/>
  <c r="E3" i="11"/>
  <c r="A1" i="11"/>
  <c r="A7" i="11"/>
  <c r="A11" i="11"/>
  <c r="A16" i="11"/>
  <c r="A20" i="11"/>
  <c r="A23" i="11"/>
  <c r="A35" i="11"/>
  <c r="A39" i="11"/>
  <c r="A42" i="11"/>
  <c r="A46" i="11"/>
  <c r="A50" i="11"/>
  <c r="A54" i="11"/>
  <c r="A58" i="11"/>
  <c r="A62" i="11"/>
  <c r="A66" i="11"/>
  <c r="A70" i="11"/>
  <c r="A74" i="11"/>
  <c r="A78" i="11"/>
  <c r="A9" i="11"/>
  <c r="A18" i="11"/>
  <c r="A25" i="11"/>
  <c r="A37" i="11"/>
  <c r="A44" i="11"/>
  <c r="A48" i="11"/>
  <c r="A56" i="11"/>
  <c r="A60" i="11"/>
  <c r="A68" i="11"/>
  <c r="A76" i="11"/>
  <c r="C76" i="11" s="1"/>
  <c r="A10" i="11"/>
  <c r="A19" i="11"/>
  <c r="A26" i="11"/>
  <c r="A38" i="11"/>
  <c r="A45" i="11"/>
  <c r="A53" i="11"/>
  <c r="A61" i="11"/>
  <c r="A69" i="11"/>
  <c r="A77" i="11"/>
  <c r="A8" i="11"/>
  <c r="A13" i="11"/>
  <c r="A17" i="11"/>
  <c r="A21" i="11"/>
  <c r="A24" i="11"/>
  <c r="A32" i="11"/>
  <c r="A36" i="11"/>
  <c r="A40" i="11"/>
  <c r="A43" i="11"/>
  <c r="A47" i="11"/>
  <c r="A51" i="11"/>
  <c r="A55" i="11"/>
  <c r="A59" i="11"/>
  <c r="A63" i="11"/>
  <c r="A67" i="11"/>
  <c r="A71" i="11"/>
  <c r="A75" i="11"/>
  <c r="A79" i="11"/>
  <c r="A14" i="11"/>
  <c r="A22" i="11"/>
  <c r="A33" i="11"/>
  <c r="A41" i="11"/>
  <c r="A52" i="11"/>
  <c r="A64" i="11"/>
  <c r="A72" i="11"/>
  <c r="A6" i="11"/>
  <c r="A15" i="11"/>
  <c r="A34" i="11"/>
  <c r="A27" i="11"/>
  <c r="A49" i="11"/>
  <c r="A57" i="11"/>
  <c r="A65" i="11"/>
  <c r="A73" i="11"/>
  <c r="F58" i="17"/>
  <c r="J58" i="17" s="1"/>
  <c r="K58" i="17" s="1"/>
  <c r="F57" i="17"/>
  <c r="J57" i="17" s="1"/>
  <c r="K57" i="17" s="1"/>
  <c r="F56" i="17"/>
  <c r="J56" i="17" s="1"/>
  <c r="K56" i="17" s="1"/>
  <c r="F55" i="17"/>
  <c r="J55" i="17" s="1"/>
  <c r="K55" i="17" s="1"/>
  <c r="F54" i="17"/>
  <c r="J54" i="17" s="1"/>
  <c r="K54" i="17" s="1"/>
  <c r="F53" i="17"/>
  <c r="J53" i="17" s="1"/>
  <c r="K53" i="17" s="1"/>
  <c r="F52" i="17"/>
  <c r="J52" i="17" s="1"/>
  <c r="K52" i="17" s="1"/>
  <c r="F51" i="17"/>
  <c r="J51" i="17" s="1"/>
  <c r="K51" i="17" s="1"/>
  <c r="F50" i="17"/>
  <c r="J50" i="17" s="1"/>
  <c r="K50" i="17" s="1"/>
  <c r="F49" i="17"/>
  <c r="J49" i="17" s="1"/>
  <c r="K49" i="17" s="1"/>
  <c r="F48" i="17"/>
  <c r="J48" i="17" s="1"/>
  <c r="K48" i="17" s="1"/>
  <c r="F47" i="17"/>
  <c r="J47" i="17" s="1"/>
  <c r="K47" i="17" s="1"/>
  <c r="F46" i="17"/>
  <c r="J46" i="17" s="1"/>
  <c r="K46" i="17" s="1"/>
  <c r="F45" i="17"/>
  <c r="J45" i="17" s="1"/>
  <c r="K45" i="17" s="1"/>
  <c r="F44" i="17"/>
  <c r="J44" i="17" s="1"/>
  <c r="K44" i="17" s="1"/>
  <c r="F43" i="17"/>
  <c r="J43" i="17" s="1"/>
  <c r="K43" i="17" s="1"/>
  <c r="F42" i="17"/>
  <c r="J42" i="17" s="1"/>
  <c r="K42" i="17" s="1"/>
  <c r="F41" i="17"/>
  <c r="J41" i="17" s="1"/>
  <c r="K41" i="17" s="1"/>
  <c r="F40" i="17"/>
  <c r="J40" i="17" s="1"/>
  <c r="K40" i="17" s="1"/>
  <c r="F39" i="17"/>
  <c r="J39" i="17" s="1"/>
  <c r="K39" i="17" s="1"/>
  <c r="F38" i="17"/>
  <c r="J38" i="17" s="1"/>
  <c r="K38" i="17" s="1"/>
  <c r="F37" i="17"/>
  <c r="J37" i="17" s="1"/>
  <c r="K37" i="17" s="1"/>
  <c r="F36" i="17"/>
  <c r="J36" i="17" s="1"/>
  <c r="K36" i="17" s="1"/>
  <c r="F35" i="17"/>
  <c r="J35" i="17" s="1"/>
  <c r="K35" i="17" s="1"/>
  <c r="F34" i="17"/>
  <c r="J34" i="17" s="1"/>
  <c r="K34" i="17" s="1"/>
  <c r="F33" i="17"/>
  <c r="J33" i="17" s="1"/>
  <c r="K33" i="17" s="1"/>
  <c r="F32" i="17"/>
  <c r="J32" i="17" s="1"/>
  <c r="K32" i="17" s="1"/>
  <c r="F31" i="17"/>
  <c r="J31" i="17" s="1"/>
  <c r="K31" i="17" s="1"/>
  <c r="F30" i="17"/>
  <c r="J30" i="17" s="1"/>
  <c r="K30" i="17" s="1"/>
  <c r="F29" i="17"/>
  <c r="J29" i="17" s="1"/>
  <c r="K29" i="17" s="1"/>
  <c r="F28" i="17"/>
  <c r="J28" i="17" s="1"/>
  <c r="K28" i="17" s="1"/>
  <c r="F27" i="17"/>
  <c r="J27" i="17" s="1"/>
  <c r="K27" i="17" s="1"/>
  <c r="F26" i="17"/>
  <c r="J26" i="17" s="1"/>
  <c r="K26" i="17" s="1"/>
  <c r="F25" i="17"/>
  <c r="J25" i="17" s="1"/>
  <c r="K25" i="17" s="1"/>
  <c r="F24" i="17"/>
  <c r="J24" i="17" s="1"/>
  <c r="K24" i="17" s="1"/>
  <c r="F23" i="17"/>
  <c r="J23" i="17" s="1"/>
  <c r="K23" i="17" s="1"/>
  <c r="F22" i="17"/>
  <c r="J22" i="17" s="1"/>
  <c r="K22" i="17" s="1"/>
  <c r="F21" i="17"/>
  <c r="J21" i="17" s="1"/>
  <c r="K21" i="17" s="1"/>
  <c r="F20" i="17"/>
  <c r="J20" i="17" s="1"/>
  <c r="K20" i="17" s="1"/>
  <c r="F19" i="17"/>
  <c r="J19" i="17" s="1"/>
  <c r="K19" i="17" s="1"/>
  <c r="F18" i="17"/>
  <c r="J18" i="17" s="1"/>
  <c r="K18" i="17" s="1"/>
  <c r="F17" i="17"/>
  <c r="J17" i="17" s="1"/>
  <c r="K17" i="17" s="1"/>
  <c r="F16" i="17"/>
  <c r="J16" i="17" s="1"/>
  <c r="K16" i="17" s="1"/>
  <c r="F15" i="17"/>
  <c r="J15" i="17" s="1"/>
  <c r="K15" i="17" s="1"/>
  <c r="F14" i="17"/>
  <c r="J14" i="17" s="1"/>
  <c r="K14" i="17" s="1"/>
  <c r="F13" i="17"/>
  <c r="J13" i="17" s="1"/>
  <c r="K13" i="17" s="1"/>
  <c r="F12" i="17"/>
  <c r="J12" i="17" s="1"/>
  <c r="K12" i="17" s="1"/>
  <c r="F11" i="17"/>
  <c r="J11" i="17" s="1"/>
  <c r="K11" i="17" s="1"/>
  <c r="F10" i="17"/>
  <c r="J10" i="17" s="1"/>
  <c r="K10" i="17" s="1"/>
  <c r="F8" i="17"/>
  <c r="J8" i="17" s="1"/>
  <c r="K8" i="17" s="1"/>
  <c r="F6" i="17"/>
  <c r="W9" i="17" l="1"/>
  <c r="X9" i="17" s="1"/>
  <c r="T9" i="17"/>
  <c r="B19" i="3"/>
  <c r="A1" i="1"/>
  <c r="U15" i="17" l="1"/>
  <c r="Y15" i="17" s="1"/>
  <c r="U35" i="17"/>
  <c r="Y35" i="17" s="1"/>
  <c r="U53" i="17"/>
  <c r="Y53" i="17" s="1"/>
  <c r="U43" i="17"/>
  <c r="Y43" i="17" s="1"/>
  <c r="U31" i="17"/>
  <c r="Y31" i="17" s="1"/>
  <c r="U34" i="17"/>
  <c r="Y34" i="17" s="1"/>
  <c r="U49" i="17"/>
  <c r="Y49" i="17" s="1"/>
  <c r="U28" i="17"/>
  <c r="Y28" i="17" s="1"/>
  <c r="U30" i="17"/>
  <c r="Y30" i="17" s="1"/>
  <c r="U8" i="17"/>
  <c r="Y8" i="17" s="1"/>
  <c r="U19" i="17"/>
  <c r="Y19" i="17" s="1"/>
  <c r="U42" i="17"/>
  <c r="Y42" i="17" s="1"/>
  <c r="U41" i="17"/>
  <c r="Y41" i="17" s="1"/>
  <c r="U52" i="17"/>
  <c r="Y52" i="17" s="1"/>
  <c r="U32" i="17"/>
  <c r="Y32" i="17" s="1"/>
  <c r="U50" i="17"/>
  <c r="Y50" i="17" s="1"/>
  <c r="U10" i="17"/>
  <c r="Y10" i="17" s="1"/>
  <c r="U33" i="17"/>
  <c r="Y33" i="17" s="1"/>
  <c r="U44" i="17"/>
  <c r="Y44" i="17" s="1"/>
  <c r="U48" i="17"/>
  <c r="Y48" i="17" s="1"/>
  <c r="U20" i="17"/>
  <c r="Y20" i="17" s="1"/>
  <c r="U51" i="17"/>
  <c r="Y51" i="17" s="1"/>
  <c r="U47" i="17"/>
  <c r="Y47" i="17" s="1"/>
  <c r="U11" i="17"/>
  <c r="Y11" i="17" s="1"/>
  <c r="U22" i="17"/>
  <c r="Y22" i="17" s="1"/>
  <c r="U25" i="17"/>
  <c r="Y25" i="17" s="1"/>
  <c r="U36" i="17"/>
  <c r="Y36" i="17" s="1"/>
  <c r="U16" i="17"/>
  <c r="Y16" i="17" s="1"/>
  <c r="U17" i="17"/>
  <c r="Y17" i="17" s="1"/>
  <c r="U12" i="17"/>
  <c r="Y12" i="17" s="1"/>
  <c r="U55" i="17"/>
  <c r="Y55" i="17" s="1"/>
  <c r="U39" i="17"/>
  <c r="Y39" i="17" s="1"/>
  <c r="U54" i="17"/>
  <c r="Y54" i="17" s="1"/>
  <c r="U46" i="17"/>
  <c r="Y46" i="17" s="1"/>
  <c r="U18" i="17"/>
  <c r="Y18" i="17" s="1"/>
  <c r="U13" i="17"/>
  <c r="Y13" i="17" s="1"/>
  <c r="U58" i="17"/>
  <c r="Y58" i="17" s="1"/>
  <c r="U14" i="17"/>
  <c r="Y14" i="17" s="1"/>
  <c r="U29" i="17"/>
  <c r="Y29" i="17" s="1"/>
  <c r="U27" i="17"/>
  <c r="Y27" i="17" s="1"/>
  <c r="U21" i="17"/>
  <c r="Y21" i="17" s="1"/>
  <c r="U56" i="17"/>
  <c r="Y56" i="17" s="1"/>
  <c r="U24" i="17"/>
  <c r="Y24" i="17" s="1"/>
  <c r="U57" i="17"/>
  <c r="Y57" i="17" s="1"/>
  <c r="U37" i="17"/>
  <c r="Y37" i="17" s="1"/>
  <c r="U40" i="17"/>
  <c r="Y40" i="17" s="1"/>
  <c r="U23" i="17"/>
  <c r="Y23" i="17" s="1"/>
  <c r="U26" i="17"/>
  <c r="Y26" i="17" s="1"/>
  <c r="U38" i="17"/>
  <c r="Y38" i="17" s="1"/>
  <c r="U45" i="17"/>
  <c r="Y45" i="17" s="1"/>
  <c r="J6" i="17"/>
  <c r="K6" i="17" s="1"/>
  <c r="W45" i="17" l="1"/>
  <c r="X45" i="17" s="1"/>
  <c r="T45" i="17"/>
  <c r="T56" i="17"/>
  <c r="W56" i="17"/>
  <c r="X56" i="17" s="1"/>
  <c r="W13" i="17"/>
  <c r="X13" i="17" s="1"/>
  <c r="T13" i="17"/>
  <c r="W50" i="17"/>
  <c r="X50" i="17" s="1"/>
  <c r="T50" i="17"/>
  <c r="W26" i="17"/>
  <c r="X26" i="17" s="1"/>
  <c r="T26" i="17"/>
  <c r="W39" i="17"/>
  <c r="X39" i="17" s="1"/>
  <c r="T39" i="17"/>
  <c r="T52" i="17"/>
  <c r="W52" i="17"/>
  <c r="X52" i="17" s="1"/>
  <c r="W42" i="17"/>
  <c r="X42" i="17" s="1"/>
  <c r="T42" i="17"/>
  <c r="W43" i="17"/>
  <c r="X43" i="17" s="1"/>
  <c r="T43" i="17"/>
  <c r="W37" i="17"/>
  <c r="X37" i="17" s="1"/>
  <c r="T37" i="17"/>
  <c r="T24" i="17"/>
  <c r="W24" i="17"/>
  <c r="X24" i="17" s="1"/>
  <c r="W21" i="17"/>
  <c r="X21" i="17" s="1"/>
  <c r="T21" i="17"/>
  <c r="T29" i="17"/>
  <c r="W29" i="17"/>
  <c r="X29" i="17" s="1"/>
  <c r="W18" i="17"/>
  <c r="X18" i="17" s="1"/>
  <c r="T18" i="17"/>
  <c r="W17" i="17"/>
  <c r="X17" i="17" s="1"/>
  <c r="T17" i="17"/>
  <c r="T36" i="17"/>
  <c r="W36" i="17"/>
  <c r="X36" i="17" s="1"/>
  <c r="T44" i="17"/>
  <c r="W44" i="17"/>
  <c r="X44" i="17" s="1"/>
  <c r="T41" i="17"/>
  <c r="W41" i="17"/>
  <c r="X41" i="17" s="1"/>
  <c r="W30" i="17"/>
  <c r="X30" i="17" s="1"/>
  <c r="T30" i="17"/>
  <c r="W49" i="17"/>
  <c r="X49" i="17" s="1"/>
  <c r="T49" i="17"/>
  <c r="W53" i="17"/>
  <c r="X53" i="17" s="1"/>
  <c r="T53" i="17"/>
  <c r="T40" i="17"/>
  <c r="W40" i="17"/>
  <c r="X40" i="17" s="1"/>
  <c r="T57" i="17"/>
  <c r="W57" i="17"/>
  <c r="X57" i="17" s="1"/>
  <c r="W14" i="17"/>
  <c r="X14" i="17" s="1"/>
  <c r="T14" i="17"/>
  <c r="W46" i="17"/>
  <c r="X46" i="17" s="1"/>
  <c r="T46" i="17"/>
  <c r="T12" i="17"/>
  <c r="W12" i="17"/>
  <c r="X12" i="17" s="1"/>
  <c r="T25" i="17"/>
  <c r="W25" i="17"/>
  <c r="X25" i="17" s="1"/>
  <c r="W33" i="17"/>
  <c r="X33" i="17" s="1"/>
  <c r="T33" i="17"/>
  <c r="T8" i="17"/>
  <c r="W8" i="17"/>
  <c r="X8" i="17" s="1"/>
  <c r="T28" i="17"/>
  <c r="W28" i="17"/>
  <c r="X28" i="17" s="1"/>
  <c r="W34" i="17"/>
  <c r="X34" i="17" s="1"/>
  <c r="T34" i="17"/>
  <c r="W27" i="17"/>
  <c r="X27" i="17" s="1"/>
  <c r="T27" i="17"/>
  <c r="T16" i="17"/>
  <c r="W16" i="17"/>
  <c r="X16" i="17" s="1"/>
  <c r="W11" i="17"/>
  <c r="X11" i="17" s="1"/>
  <c r="T11" i="17"/>
  <c r="T51" i="17"/>
  <c r="W51" i="17"/>
  <c r="X51" i="17" s="1"/>
  <c r="T48" i="17"/>
  <c r="W48" i="17"/>
  <c r="X48" i="17" s="1"/>
  <c r="T35" i="17"/>
  <c r="W35" i="17"/>
  <c r="X35" i="17" s="1"/>
  <c r="M6" i="17"/>
  <c r="W38" i="17"/>
  <c r="X38" i="17" s="1"/>
  <c r="T38" i="17"/>
  <c r="W23" i="17"/>
  <c r="X23" i="17" s="1"/>
  <c r="T23" i="17"/>
  <c r="W58" i="17"/>
  <c r="X58" i="17" s="1"/>
  <c r="T58" i="17"/>
  <c r="W54" i="17"/>
  <c r="X54" i="17" s="1"/>
  <c r="T54" i="17"/>
  <c r="W55" i="17"/>
  <c r="X55" i="17" s="1"/>
  <c r="T55" i="17"/>
  <c r="W22" i="17"/>
  <c r="X22" i="17" s="1"/>
  <c r="T22" i="17"/>
  <c r="T47" i="17"/>
  <c r="W47" i="17"/>
  <c r="X47" i="17" s="1"/>
  <c r="T20" i="17"/>
  <c r="W20" i="17"/>
  <c r="X20" i="17" s="1"/>
  <c r="W10" i="17"/>
  <c r="X10" i="17" s="1"/>
  <c r="T10" i="17"/>
  <c r="T32" i="17"/>
  <c r="W32" i="17"/>
  <c r="X32" i="17" s="1"/>
  <c r="T19" i="17"/>
  <c r="W19" i="17"/>
  <c r="X19" i="17" s="1"/>
  <c r="T31" i="17"/>
  <c r="W31" i="17"/>
  <c r="X31" i="17" s="1"/>
  <c r="T15" i="17"/>
  <c r="W15" i="17"/>
  <c r="X15" i="17" s="1"/>
  <c r="O7" i="17"/>
  <c r="O6" i="17"/>
  <c r="U6" i="17" l="1"/>
  <c r="I5" i="17"/>
  <c r="H5" i="17"/>
  <c r="G5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6" i="17"/>
  <c r="W6" i="17" l="1"/>
  <c r="T6" i="17"/>
  <c r="T5" i="17" s="1"/>
  <c r="S5" i="17"/>
  <c r="D67" i="28" s="1"/>
  <c r="D61" i="28" s="1"/>
  <c r="D60" i="28" s="1"/>
  <c r="U5" i="17"/>
  <c r="D13" i="28" s="1"/>
  <c r="D7" i="28" s="1"/>
  <c r="D6" i="28" s="1"/>
  <c r="Y6" i="17"/>
  <c r="Y5" i="17" s="1"/>
  <c r="J13" i="28" s="1"/>
  <c r="J7" i="28" s="1"/>
  <c r="J6" i="28" s="1"/>
  <c r="O8" i="17"/>
  <c r="X6" i="17" l="1"/>
  <c r="X5" i="17" s="1"/>
  <c r="J73" i="34" s="1"/>
  <c r="W5" i="17"/>
  <c r="J67" i="28" s="1"/>
  <c r="J61" i="28" s="1"/>
  <c r="J60" i="28" s="1"/>
  <c r="O9" i="17"/>
  <c r="O49" i="17"/>
  <c r="O33" i="17"/>
  <c r="O17" i="17"/>
  <c r="O52" i="17"/>
  <c r="O48" i="17"/>
  <c r="O44" i="17"/>
  <c r="O40" i="17"/>
  <c r="O36" i="17"/>
  <c r="O32" i="17"/>
  <c r="O28" i="17"/>
  <c r="O24" i="17"/>
  <c r="O20" i="17"/>
  <c r="O16" i="17"/>
  <c r="O12" i="17"/>
  <c r="O53" i="17"/>
  <c r="O41" i="17"/>
  <c r="O25" i="17"/>
  <c r="O56" i="17"/>
  <c r="O55" i="17"/>
  <c r="O43" i="17"/>
  <c r="O35" i="17"/>
  <c r="O23" i="17"/>
  <c r="O15" i="17"/>
  <c r="O11" i="17"/>
  <c r="O57" i="17"/>
  <c r="O45" i="17"/>
  <c r="O37" i="17"/>
  <c r="O29" i="17"/>
  <c r="O13" i="17"/>
  <c r="O51" i="17"/>
  <c r="O47" i="17"/>
  <c r="O39" i="17"/>
  <c r="O31" i="17"/>
  <c r="O27" i="17"/>
  <c r="O58" i="17"/>
  <c r="O54" i="17"/>
  <c r="O50" i="17"/>
  <c r="O46" i="17"/>
  <c r="O42" i="17"/>
  <c r="O38" i="17"/>
  <c r="O34" i="17"/>
  <c r="O30" i="17"/>
  <c r="O26" i="17"/>
  <c r="O18" i="17"/>
  <c r="O10" i="17"/>
  <c r="O14" i="17"/>
  <c r="M22" i="17"/>
  <c r="Q22" i="17" s="1"/>
  <c r="M24" i="17"/>
  <c r="Q24" i="17" s="1"/>
  <c r="M56" i="17"/>
  <c r="Q56" i="17" s="1"/>
  <c r="M52" i="17"/>
  <c r="Q52" i="17" s="1"/>
  <c r="M48" i="17"/>
  <c r="Q48" i="17" s="1"/>
  <c r="M34" i="17"/>
  <c r="Q34" i="17" s="1"/>
  <c r="M45" i="17"/>
  <c r="Q45" i="17" s="1"/>
  <c r="M40" i="17"/>
  <c r="Q40" i="17" s="1"/>
  <c r="M50" i="17"/>
  <c r="Q50" i="17" s="1"/>
  <c r="M57" i="17"/>
  <c r="Q57" i="17" s="1"/>
  <c r="M53" i="17"/>
  <c r="Q53" i="17" s="1"/>
  <c r="M49" i="17"/>
  <c r="Q49" i="17" s="1"/>
  <c r="M41" i="17"/>
  <c r="Q41" i="17" s="1"/>
  <c r="M37" i="17"/>
  <c r="Q37" i="17" s="1"/>
  <c r="M33" i="17"/>
  <c r="Q33" i="17" s="1"/>
  <c r="M29" i="17"/>
  <c r="Q29" i="17" s="1"/>
  <c r="M27" i="17"/>
  <c r="Q27" i="17" s="1"/>
  <c r="M25" i="17"/>
  <c r="Q25" i="17" s="1"/>
  <c r="M17" i="17"/>
  <c r="Q17" i="17" s="1"/>
  <c r="M31" i="17"/>
  <c r="Q31" i="17" s="1"/>
  <c r="M36" i="17"/>
  <c r="Q36" i="17" s="1"/>
  <c r="M46" i="17"/>
  <c r="Q46" i="17" s="1"/>
  <c r="M23" i="17"/>
  <c r="Q23" i="17" s="1"/>
  <c r="M32" i="17"/>
  <c r="Q32" i="17" s="1"/>
  <c r="M58" i="17"/>
  <c r="Q58" i="17" s="1"/>
  <c r="M42" i="17"/>
  <c r="Q42" i="17" s="1"/>
  <c r="M38" i="17"/>
  <c r="Q38" i="17" s="1"/>
  <c r="M30" i="17"/>
  <c r="Q30" i="17" s="1"/>
  <c r="M26" i="17"/>
  <c r="Q26" i="17" s="1"/>
  <c r="M18" i="17"/>
  <c r="Q18" i="17" s="1"/>
  <c r="M16" i="17"/>
  <c r="Q16" i="17" s="1"/>
  <c r="M44" i="17"/>
  <c r="Q44" i="17" s="1"/>
  <c r="M28" i="17"/>
  <c r="Q28" i="17" s="1"/>
  <c r="M54" i="17"/>
  <c r="Q54" i="17" s="1"/>
  <c r="M43" i="17"/>
  <c r="Q43" i="17" s="1"/>
  <c r="M39" i="17"/>
  <c r="Q39" i="17" s="1"/>
  <c r="M35" i="17"/>
  <c r="Q35" i="17" s="1"/>
  <c r="M55" i="17"/>
  <c r="Q55" i="17" s="1"/>
  <c r="M47" i="17"/>
  <c r="Q47" i="17" s="1"/>
  <c r="L73" i="34" l="1"/>
  <c r="L77" i="34" s="1"/>
  <c r="J77" i="34"/>
  <c r="B4" i="38"/>
  <c r="P53" i="17"/>
  <c r="P33" i="17"/>
  <c r="P26" i="17"/>
  <c r="P58" i="17"/>
  <c r="P47" i="17"/>
  <c r="P43" i="17"/>
  <c r="P36" i="17"/>
  <c r="P52" i="17"/>
  <c r="P37" i="17"/>
  <c r="P57" i="17"/>
  <c r="P30" i="17"/>
  <c r="P46" i="17"/>
  <c r="P27" i="17"/>
  <c r="M19" i="17"/>
  <c r="Q19" i="17" s="1"/>
  <c r="O19" i="17"/>
  <c r="P55" i="17"/>
  <c r="P24" i="17"/>
  <c r="P40" i="17"/>
  <c r="P17" i="17"/>
  <c r="P42" i="17"/>
  <c r="P41" i="17"/>
  <c r="P34" i="17"/>
  <c r="P50" i="17"/>
  <c r="P31" i="17"/>
  <c r="P23" i="17"/>
  <c r="P56" i="17"/>
  <c r="P28" i="17"/>
  <c r="P44" i="17"/>
  <c r="P45" i="17"/>
  <c r="P18" i="17"/>
  <c r="P38" i="17"/>
  <c r="P54" i="17"/>
  <c r="P39" i="17"/>
  <c r="P29" i="17"/>
  <c r="P35" i="17"/>
  <c r="P25" i="17"/>
  <c r="P16" i="17"/>
  <c r="P32" i="17"/>
  <c r="P48" i="17"/>
  <c r="P49" i="17"/>
  <c r="O21" i="17"/>
  <c r="O22" i="17"/>
  <c r="P22" i="17" s="1"/>
  <c r="M51" i="17"/>
  <c r="M21" i="17"/>
  <c r="Q21" i="17" s="1"/>
  <c r="Q6" i="17"/>
  <c r="P6" i="17" s="1"/>
  <c r="M20" i="17"/>
  <c r="Q20" i="17" s="1"/>
  <c r="P20" i="17" s="1"/>
  <c r="M9" i="17"/>
  <c r="Q9" i="17" s="1"/>
  <c r="P9" i="17" s="1"/>
  <c r="M14" i="17"/>
  <c r="Q14" i="17" s="1"/>
  <c r="P14" i="17" s="1"/>
  <c r="L24" i="17"/>
  <c r="L40" i="17"/>
  <c r="M11" i="17"/>
  <c r="Q11" i="17" s="1"/>
  <c r="P11" i="17" s="1"/>
  <c r="L35" i="17"/>
  <c r="M15" i="17"/>
  <c r="Q15" i="17" s="1"/>
  <c r="P15" i="17" s="1"/>
  <c r="L55" i="17"/>
  <c r="L46" i="17"/>
  <c r="M10" i="17"/>
  <c r="Q10" i="17" s="1"/>
  <c r="P10" i="17" s="1"/>
  <c r="L54" i="17"/>
  <c r="L16" i="17"/>
  <c r="L42" i="17"/>
  <c r="L23" i="17"/>
  <c r="L39" i="17"/>
  <c r="L28" i="17"/>
  <c r="L25" i="17"/>
  <c r="L29" i="17"/>
  <c r="L37" i="17"/>
  <c r="L49" i="17"/>
  <c r="L57" i="17"/>
  <c r="L45" i="17"/>
  <c r="L48" i="17"/>
  <c r="L56" i="17"/>
  <c r="L43" i="17"/>
  <c r="L18" i="17"/>
  <c r="L26" i="17"/>
  <c r="L38" i="17"/>
  <c r="L36" i="17"/>
  <c r="L30" i="17"/>
  <c r="L47" i="17"/>
  <c r="M8" i="17"/>
  <c r="Q8" i="17" s="1"/>
  <c r="P8" i="17" s="1"/>
  <c r="M12" i="17"/>
  <c r="Q12" i="17" s="1"/>
  <c r="P12" i="17" s="1"/>
  <c r="L50" i="17"/>
  <c r="L58" i="17"/>
  <c r="L31" i="17"/>
  <c r="L17" i="17"/>
  <c r="L27" i="17"/>
  <c r="L33" i="17"/>
  <c r="L41" i="17"/>
  <c r="L53" i="17"/>
  <c r="L32" i="17"/>
  <c r="L34" i="17"/>
  <c r="L52" i="17"/>
  <c r="L44" i="17"/>
  <c r="P21" i="17" l="1"/>
  <c r="L51" i="17"/>
  <c r="Q51" i="17"/>
  <c r="P51" i="17" s="1"/>
  <c r="L19" i="17"/>
  <c r="P19" i="17"/>
  <c r="L22" i="17"/>
  <c r="L9" i="17"/>
  <c r="L21" i="17"/>
  <c r="L20" i="17"/>
  <c r="K5" i="17"/>
  <c r="M7" i="17"/>
  <c r="M13" i="17"/>
  <c r="Q13" i="17" s="1"/>
  <c r="P13" i="17" s="1"/>
  <c r="L11" i="17"/>
  <c r="L14" i="17"/>
  <c r="L12" i="17"/>
  <c r="L15" i="17"/>
  <c r="L10" i="17"/>
  <c r="L8" i="17"/>
  <c r="Q7" i="17" l="1"/>
  <c r="P7" i="17" s="1"/>
  <c r="L7" i="17"/>
  <c r="L13" i="17"/>
  <c r="M5" i="17"/>
  <c r="L6" i="17"/>
  <c r="O5" i="17" l="1"/>
  <c r="E67" i="6" s="1"/>
  <c r="L5" i="17"/>
  <c r="F67" i="6" l="1"/>
  <c r="F61" i="6" s="1"/>
  <c r="F60" i="6" s="1"/>
  <c r="H67" i="6"/>
  <c r="H61" i="6" s="1"/>
  <c r="H60" i="6" s="1"/>
  <c r="E61" i="6"/>
  <c r="E60" i="6" s="1"/>
  <c r="Q5" i="17"/>
  <c r="E13" i="6" s="1"/>
  <c r="P5" i="17"/>
  <c r="E73" i="11" s="1"/>
  <c r="F13" i="6" l="1"/>
  <c r="F7" i="6" s="1"/>
  <c r="F6" i="6" s="1"/>
  <c r="H13" i="6"/>
  <c r="H7" i="6" s="1"/>
  <c r="H6" i="6" s="1"/>
  <c r="E7" i="6"/>
  <c r="E6" i="6" s="1"/>
  <c r="H73" i="11"/>
  <c r="H77" i="11" s="1"/>
  <c r="H79" i="11" s="1"/>
  <c r="F73" i="11"/>
  <c r="E77" i="11"/>
  <c r="F77" i="11" s="1"/>
  <c r="D25" i="3"/>
  <c r="B4" i="11" l="1"/>
  <c r="A16" i="3" l="1"/>
  <c r="A18" i="3" l="1"/>
</calcChain>
</file>

<file path=xl/sharedStrings.xml><?xml version="1.0" encoding="utf-8"?>
<sst xmlns="http://schemas.openxmlformats.org/spreadsheetml/2006/main" count="1044" uniqueCount="464">
  <si>
    <t>Firma:</t>
  </si>
  <si>
    <t>GewSt-Hebesatz:</t>
  </si>
  <si>
    <t>Eigentumsanteil in %:</t>
  </si>
  <si>
    <t>Kapazitätsanteil in %:</t>
  </si>
  <si>
    <t>Firma</t>
  </si>
  <si>
    <t>Beschaffungsverfahren</t>
  </si>
  <si>
    <t>Anlagevermögen</t>
  </si>
  <si>
    <t>I.</t>
  </si>
  <si>
    <t>Immaterielle Vermögensgegenstände</t>
  </si>
  <si>
    <t>Geschäfts- oder Firmenwert</t>
  </si>
  <si>
    <t>geleistete Anzahlungen</t>
  </si>
  <si>
    <t>II.</t>
  </si>
  <si>
    <t>Grundstücke, grundstücksgleiche Rechte und Bauten einschließlich der Bauten auf fremden Grundstücken</t>
  </si>
  <si>
    <t>technische Anlagen und Maschinen</t>
  </si>
  <si>
    <t>andere Anlagen, Betriebs- und Geschäftsausstattung</t>
  </si>
  <si>
    <t>geleistete Anzahlungen und Anlagen im Bau</t>
  </si>
  <si>
    <t>Finanzanlagen</t>
  </si>
  <si>
    <t>1</t>
  </si>
  <si>
    <t>Umsatzerlöse</t>
  </si>
  <si>
    <t>1.1</t>
  </si>
  <si>
    <t>1.1.1</t>
  </si>
  <si>
    <t>1.1.2</t>
  </si>
  <si>
    <t>1.1.3</t>
  </si>
  <si>
    <t>1.1.4</t>
  </si>
  <si>
    <t>1.2</t>
  </si>
  <si>
    <t>1.2.1</t>
  </si>
  <si>
    <t>1.2.2</t>
  </si>
  <si>
    <t>1.2.3</t>
  </si>
  <si>
    <t>1.2.4</t>
  </si>
  <si>
    <t>1.3</t>
  </si>
  <si>
    <t>2</t>
  </si>
  <si>
    <t>Bestandsveränderungen</t>
  </si>
  <si>
    <t>3</t>
  </si>
  <si>
    <t>4</t>
  </si>
  <si>
    <t>4.1</t>
  </si>
  <si>
    <t>4.2</t>
  </si>
  <si>
    <t>5</t>
  </si>
  <si>
    <t>Materialaufwand</t>
  </si>
  <si>
    <t>5.1</t>
  </si>
  <si>
    <t>5.2</t>
  </si>
  <si>
    <t>5.2.1</t>
  </si>
  <si>
    <t>5.2.2</t>
  </si>
  <si>
    <t>5.2.3</t>
  </si>
  <si>
    <t>Personalaufwand</t>
  </si>
  <si>
    <t>6.1</t>
  </si>
  <si>
    <t>Löhne und Gehälter</t>
  </si>
  <si>
    <t>6.2</t>
  </si>
  <si>
    <t>Soziale Abgaben und Aufwendungen für Altersversorgung und für Unterstützung</t>
  </si>
  <si>
    <t>Abschreibungen</t>
  </si>
  <si>
    <t>7.1</t>
  </si>
  <si>
    <t>7.2</t>
  </si>
  <si>
    <t>Abschreibungen des Sachanlagevermögens</t>
  </si>
  <si>
    <t>7.3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</si>
  <si>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</si>
  <si>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</si>
  <si>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</si>
  <si>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</si>
  <si>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</si>
  <si>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</si>
  <si>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</si>
  <si>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</si>
  <si>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</si>
  <si>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9</t>
  </si>
  <si>
    <t>10</t>
  </si>
  <si>
    <t>11</t>
  </si>
  <si>
    <t>Sonstige Zinsen und ähnliche Erträge</t>
  </si>
  <si>
    <t>11.1</t>
  </si>
  <si>
    <t>Erträge aus Finanzanlagen</t>
  </si>
  <si>
    <t>11.2</t>
  </si>
  <si>
    <t>Erträge aus Forderungen, sonstigen Vermögensgegenständen, Wertpapieren und liquiden Mitteln</t>
  </si>
  <si>
    <t>11.2.1</t>
  </si>
  <si>
    <t>Erträge aus Forderungen aus Lieferungen und Leistungen</t>
  </si>
  <si>
    <t>11.2.2</t>
  </si>
  <si>
    <t>11.2.3</t>
  </si>
  <si>
    <t>11.2.4</t>
  </si>
  <si>
    <t>Erträge aus sonstigen Vermögensgegenständen</t>
  </si>
  <si>
    <t>11.2.5</t>
  </si>
  <si>
    <t>Erträge aus Wertpapieren des Umlaufvermögens</t>
  </si>
  <si>
    <t>11.2.6</t>
  </si>
  <si>
    <t>Erträge aus Kassenbestand, Guthaben bei der Bundesbank und Kreditinstituten</t>
  </si>
  <si>
    <t>12</t>
  </si>
  <si>
    <t>Abschreibungen auf Finanzanlagen und auf Wertpapiere des Umlaufvermögens</t>
  </si>
  <si>
    <t>Zinsen und ähnliche Aufwendungen</t>
  </si>
  <si>
    <t>13.1</t>
  </si>
  <si>
    <t>13.2</t>
  </si>
  <si>
    <t>13.3</t>
  </si>
  <si>
    <t>13.4</t>
  </si>
  <si>
    <t>14</t>
  </si>
  <si>
    <t>15</t>
  </si>
  <si>
    <t>16</t>
  </si>
  <si>
    <t>17</t>
  </si>
  <si>
    <t>18</t>
  </si>
  <si>
    <t>Steuern vom Einkommen und vom Ertrag</t>
  </si>
  <si>
    <t>19</t>
  </si>
  <si>
    <t>20</t>
  </si>
  <si>
    <t>Jahresüberschuss/Jahresfehlbetrag vor Ergebnisabführung</t>
  </si>
  <si>
    <t>Kalkulatorische Abschreibungen</t>
  </si>
  <si>
    <t>Kalkulatorische Eigenkapitalverzinsung</t>
  </si>
  <si>
    <t>Kalkulatorische Gewerbesteuer</t>
  </si>
  <si>
    <t>Eigenkapitalquote</t>
  </si>
  <si>
    <t>Aktivseite</t>
  </si>
  <si>
    <t>Selbst geschaffene gewerbliche Schutzrechte und ähnliche Rechte und Werte</t>
  </si>
  <si>
    <t>entgeltlich erworbene Konzessionen, gewerbliche Schutzrechte und ähnliche Rechte und Werte sowie Lizenzen an solchen Rechten und Werten</t>
  </si>
  <si>
    <t>Umlaufvermögen</t>
  </si>
  <si>
    <t>2.1</t>
  </si>
  <si>
    <t>Vorräte</t>
  </si>
  <si>
    <t>2.2</t>
  </si>
  <si>
    <t>Forderungen und sonstige Vermögensgegenstände</t>
  </si>
  <si>
    <t>2.3</t>
  </si>
  <si>
    <t>Wertpapiere</t>
  </si>
  <si>
    <t>2.4</t>
  </si>
  <si>
    <t>Kassenbestand, Bundesbankguthaben, Guthaben bei Kreditinstituten und Schecks</t>
  </si>
  <si>
    <t>2.5</t>
  </si>
  <si>
    <t>Kapitalausgleichsposten</t>
  </si>
  <si>
    <t>Aktive latente Steuern</t>
  </si>
  <si>
    <t>Aktiver Unterschiedsbetrag aus der Vermögensverrechnung</t>
  </si>
  <si>
    <t>Passivseite</t>
  </si>
  <si>
    <t>6</t>
  </si>
  <si>
    <t>Eigenkapital</t>
  </si>
  <si>
    <t>Gezeichnetes Kapital</t>
  </si>
  <si>
    <t>Kapitalrücklage</t>
  </si>
  <si>
    <t>6.3</t>
  </si>
  <si>
    <t>Gewinnrücklagen</t>
  </si>
  <si>
    <t>7</t>
  </si>
  <si>
    <t>8</t>
  </si>
  <si>
    <t>Rückstellungen</t>
  </si>
  <si>
    <t>Rückstellungen für Pensionen und ähnliche Verpflichtungen</t>
  </si>
  <si>
    <t>Steuerrückstellungen</t>
  </si>
  <si>
    <t>sonstige Rückstellungen</t>
  </si>
  <si>
    <t>Verbindlichkeiten</t>
  </si>
  <si>
    <t>10.1</t>
  </si>
  <si>
    <t>Anleihen, davon konvertibel</t>
  </si>
  <si>
    <t>10.2</t>
  </si>
  <si>
    <t>Verbindlichkeiten gegenüber Kreditinstituten</t>
  </si>
  <si>
    <t>10.3</t>
  </si>
  <si>
    <t>erhaltene Anzahlungen auf Bestellungen</t>
  </si>
  <si>
    <t>Verbindlichkeiten aus Lieferungen und Leistungen</t>
  </si>
  <si>
    <t>Verbindlichkeiten aus der Annahme gezogener Wechsel und der Ausstellung eigener Wechsel</t>
  </si>
  <si>
    <t>sonstige Verbindlichkeiten</t>
  </si>
  <si>
    <t>Passive latente Steuern</t>
  </si>
  <si>
    <t>13</t>
  </si>
  <si>
    <t>Gewinn- und Verlustrechnung</t>
  </si>
  <si>
    <t>Angaben zur Anlage/Anlagengruppe</t>
  </si>
  <si>
    <t>D Sachanlagevermögen</t>
  </si>
  <si>
    <t>Bilanzpositionen</t>
  </si>
  <si>
    <t>Abschreibungen Immaterielles Anlagevermögen</t>
  </si>
  <si>
    <t>Wartung und Instandsetzung</t>
  </si>
  <si>
    <t>Mieten, sonstige Pachtzinsen, sonstige Leasingraten, Gebühren und Beiträge</t>
  </si>
  <si>
    <t>Sponsoring, Werbung, Spenden</t>
  </si>
  <si>
    <t>Einzelwertberichtigungen</t>
  </si>
  <si>
    <t>Pauschalwertberichtigungen</t>
  </si>
  <si>
    <t>Abschreibungen auf Forderungen</t>
  </si>
  <si>
    <t>gegenüber Kreditinstituten</t>
  </si>
  <si>
    <t>KFZ-Steuer</t>
  </si>
  <si>
    <t>Grundsteuer</t>
  </si>
  <si>
    <t>11.3</t>
  </si>
  <si>
    <t>Berücksichtigung in GuV</t>
  </si>
  <si>
    <t>Bezeichnung</t>
  </si>
  <si>
    <t>Abschreibungen auf Vermögensgegenstände des Umlaufvermögens und Finanzanlagen</t>
  </si>
  <si>
    <t>Beschreibung</t>
  </si>
  <si>
    <t>Tabellenblatt</t>
  </si>
  <si>
    <t>Version</t>
  </si>
  <si>
    <t>Zellbereich</t>
  </si>
  <si>
    <t>alle</t>
  </si>
  <si>
    <t>Schlüssel</t>
  </si>
  <si>
    <t>EHB-Id</t>
  </si>
  <si>
    <t>Betriebsnummer</t>
  </si>
  <si>
    <t>Netznummer</t>
  </si>
  <si>
    <t>GewSt-Hebesatz</t>
  </si>
  <si>
    <t>Geschäftsjahr</t>
  </si>
  <si>
    <t>Erhebungsbogen für</t>
  </si>
  <si>
    <t>Leistung</t>
  </si>
  <si>
    <t>grundstücksgleiche Rechte</t>
  </si>
  <si>
    <t>Grundstücke</t>
  </si>
  <si>
    <t>B Überleitung von der handelsrechtlichen Bilanz</t>
  </si>
  <si>
    <t>Verbundenes Unternehmen?</t>
  </si>
  <si>
    <t>6.4</t>
  </si>
  <si>
    <t>15.1</t>
  </si>
  <si>
    <t>15.2</t>
  </si>
  <si>
    <t>15.3</t>
  </si>
  <si>
    <t>EHB-Id, sofern ein EHB geliefert wurde:</t>
  </si>
  <si>
    <t>Gewinnvortrag/Verlustvortrag</t>
  </si>
  <si>
    <t>Jahresüberschuss/Jahresfehlbetrag</t>
  </si>
  <si>
    <t>6.5</t>
  </si>
  <si>
    <t>6.6</t>
  </si>
  <si>
    <t>Versicherungen</t>
  </si>
  <si>
    <t>Bewirtung und Geschenke</t>
  </si>
  <si>
    <t>Erträge aus Beteiligungen</t>
  </si>
  <si>
    <t>Erträge aus anderen Wertpapieren und Ausleihungen des Finanzanlagevermögens</t>
  </si>
  <si>
    <t>Aufwendungen für Roh-, Hilfs- und Betriebsstoffe</t>
  </si>
  <si>
    <t>Aufwendungen für bezogene Leistungen</t>
  </si>
  <si>
    <t>Eingabefeld</t>
  </si>
  <si>
    <t>Berechnung</t>
  </si>
  <si>
    <t>Farblegende</t>
  </si>
  <si>
    <t>Nicht auszufüllen</t>
  </si>
  <si>
    <t>AnlagenId</t>
  </si>
  <si>
    <t>erstmaliges historisches Anschaffungsjahr</t>
  </si>
  <si>
    <t>Abschreibnung</t>
  </si>
  <si>
    <t>Restwert im Anfangsbestand</t>
  </si>
  <si>
    <t>Restwert im Endbestand</t>
  </si>
  <si>
    <t>Aufwendungen für durch Dritte erbrachte Betriebsführung, Wartung und Instandhaltung (Dienstleistungskosten)</t>
  </si>
  <si>
    <t>für Zinsen und Gebühren für Cash-Pooling</t>
  </si>
  <si>
    <t>Erträge aus Cash-Pooling-Vereinbarungen</t>
  </si>
  <si>
    <t>Suffix</t>
  </si>
  <si>
    <t>geleistete Anzahlungen des immateriellen Vermögens</t>
  </si>
  <si>
    <t>Anlagen im Bau/geleistete Anzahlungen des Sachanlagevermögens</t>
  </si>
  <si>
    <t>keine</t>
  </si>
  <si>
    <t>Angaben zum Jahr, für das Angaben gemacht werden</t>
  </si>
  <si>
    <t>zu Anschaffungs- und Herstellungskosten</t>
  </si>
  <si>
    <t>D1 Nutzungsdauern des Anlagevermögens</t>
  </si>
  <si>
    <t>finale Version</t>
  </si>
  <si>
    <t>Maßgeblich für die Befüllung des Erhebungsbogens sind die Vorgaben im Hinweispapier</t>
  </si>
  <si>
    <t>I. Angaben zum LNG-Anlagenbetreiber</t>
  </si>
  <si>
    <t>LNG-Anlagenbetreiber/Pächter</t>
  </si>
  <si>
    <t>Investitionszuschüsse</t>
  </si>
  <si>
    <t>Aufwendungen für überlassene Infrastruktur</t>
  </si>
  <si>
    <t>LNG-Anlagen</t>
  </si>
  <si>
    <t>Anlagenkategorie</t>
  </si>
  <si>
    <t>Nutzungsdauer</t>
  </si>
  <si>
    <t>Planjahr</t>
  </si>
  <si>
    <t>LNG-Anlage 1</t>
  </si>
  <si>
    <t>Zuschüsse (nicht Investitionszuschüsse)</t>
  </si>
  <si>
    <t>Erträge aus der Auflösung von Zuschlüssen (einschl. Investitionszuschüssen)</t>
  </si>
  <si>
    <t>Umsatzerlöse aus Entgelten für den Zugang zu LNG-Anlagen</t>
  </si>
  <si>
    <t>Kalenderjahr</t>
  </si>
  <si>
    <t>Erhebungsbogen für Betreiber von LNG-Anlagen nach §§ 21 und 22 LNGV</t>
  </si>
  <si>
    <t>Nutzungs-dauer</t>
  </si>
  <si>
    <t>Eingabefeld mit vorgeschlagenem Wert, überschreibbar</t>
  </si>
  <si>
    <t>Berechnung auf anderem Tabellenblatt</t>
  </si>
  <si>
    <t>III. Auflistung sofern mehrere Terminals betrieben werden</t>
  </si>
  <si>
    <t>TerminalID</t>
  </si>
  <si>
    <t xml:space="preserve">V. Informationen über Anlagenteile, zu denen getrennte Angaben im SAV gemacht werden </t>
  </si>
  <si>
    <t>AnlTeilId</t>
  </si>
  <si>
    <t>A1 Fragen</t>
  </si>
  <si>
    <t>Antwort</t>
  </si>
  <si>
    <t>Fundstelle der Erläuterung im Bericht</t>
  </si>
  <si>
    <t>I. Schlüsselung</t>
  </si>
  <si>
    <t>1.</t>
  </si>
  <si>
    <t>Wurden für die Erstellung des Tätigkeitsabschlusses oder der Bestimmung der Plankosten Kosten gemäß § 15 Abs. 4 LNGV geschlüsselt?</t>
  </si>
  <si>
    <t>2.</t>
  </si>
  <si>
    <t>Wurden gegenüber dem letztmaligen Kostenprüfungsantrag Schlüssel für Kosten geändert?</t>
  </si>
  <si>
    <t>II. Anlagevermögen</t>
  </si>
  <si>
    <t>Sind in die Bewertung des Sachanlagevermögens aktivisch abgesetzte Baukostenzuschüsse eingeflossen?</t>
  </si>
  <si>
    <t>Sind in die Bewertung des Sachanlagevermögens aktivisch abgesetzte Investitionszuschüsse eingeflossen?</t>
  </si>
  <si>
    <t>III. Fragen zum Tätigkeitsabschluss</t>
  </si>
  <si>
    <t>Wurden im Rahmen der Erstellung des Tätigkeitsabschlusses Saldierungen in Bilanz- oder GuV-Positionen vorgenommen?</t>
  </si>
  <si>
    <t>1a.</t>
  </si>
  <si>
    <t>Wurden in den Bilanzpositionen aus Lieferungen und Leistungen Forderungen und Verbindlichkeiten saldiert?</t>
  </si>
  <si>
    <t>Wurde eine Cash-Pooling-Vereinbarungen getroffen?</t>
  </si>
  <si>
    <t>IV. Vermarktungssituation</t>
  </si>
  <si>
    <t>in TWh</t>
  </si>
  <si>
    <t>in MMBtu</t>
  </si>
  <si>
    <t>V. Kostenabgleich gemäß § 21 LNGV</t>
  </si>
  <si>
    <t>Anzahl Jahre</t>
  </si>
  <si>
    <t>lfd. Nr.</t>
  </si>
  <si>
    <t>Jahr</t>
  </si>
  <si>
    <t>Position in der Bilanz</t>
  </si>
  <si>
    <t>(+) Hinzurechnung /
(-) Kürzung</t>
  </si>
  <si>
    <t>lfd. Nr. der korrespondierenden Buchung</t>
  </si>
  <si>
    <t>Erläuterung</t>
  </si>
  <si>
    <t>2.2.1</t>
  </si>
  <si>
    <t>Forderungen aus Lieferungen und Leistungen</t>
  </si>
  <si>
    <t>2.2.2</t>
  </si>
  <si>
    <t>Forderungen gegen verbundene Unternehmen bzw.  gegen Unternehmen, mit denen ein Beteiligungsverhältnis besteht (z.B. Cash-Pooling)</t>
  </si>
  <si>
    <t>2.2.3</t>
  </si>
  <si>
    <t>Sonstige Vermögensgegenstände</t>
  </si>
  <si>
    <t>9.1</t>
  </si>
  <si>
    <t>9.2</t>
  </si>
  <si>
    <t>9.3</t>
  </si>
  <si>
    <t>10.4</t>
  </si>
  <si>
    <t>10.5</t>
  </si>
  <si>
    <t>10.6</t>
  </si>
  <si>
    <t>Verbindlichkeiten gegenüber verbundenen Unternehmen bzw. ggü. Unternehmen, mit denen ein Beteiligungsverhältnis besteht</t>
  </si>
  <si>
    <t>10.7</t>
  </si>
  <si>
    <t>Gesamtunternehmen</t>
  </si>
  <si>
    <t>nach sonstigen Sparten bzw. Terminals</t>
  </si>
  <si>
    <t>Antragsrelevantes Terminal</t>
  </si>
  <si>
    <t>Summe</t>
  </si>
  <si>
    <t>Sonstige
Sparten gesamt</t>
  </si>
  <si>
    <t>Allgemeine Angaben zu den Rückstellungen</t>
  </si>
  <si>
    <t>Berücksichtigung in GuV vor Hinzurechnungen/Kürzungen</t>
  </si>
  <si>
    <t>Kategorie der Rückstellung</t>
  </si>
  <si>
    <t>Bezeichnung der Rückstellung</t>
  </si>
  <si>
    <t>Erläuterungen im Bericht - Gliederungs-punkt/Seite</t>
  </si>
  <si>
    <t xml:space="preserve">Anfangsbestand                      </t>
  </si>
  <si>
    <t>Verbrauch</t>
  </si>
  <si>
    <t>Auflösung</t>
  </si>
  <si>
    <t>Zuführung - Zweckanteil</t>
  </si>
  <si>
    <t>Zuführung - Zinsanteil</t>
  </si>
  <si>
    <t xml:space="preserve">Endbestand              </t>
  </si>
  <si>
    <t xml:space="preserve">Anfangs-bestand                 </t>
  </si>
  <si>
    <t xml:space="preserve">Auflösung </t>
  </si>
  <si>
    <t xml:space="preserve">Endbestand  </t>
  </si>
  <si>
    <t>Position</t>
  </si>
  <si>
    <t>Betrag</t>
  </si>
  <si>
    <t>B1 Angaben zu ausgewählten Bilanzpositionen</t>
  </si>
  <si>
    <t>1. Forderungen und Verbindlichkeiten aus Terminalentgelten</t>
  </si>
  <si>
    <t>Forderungen gesamt  (nach Hinzurechn./Kürzung)</t>
  </si>
  <si>
    <t>davon Forderungen aus Terminalentgelten gegenüber Kunden</t>
  </si>
  <si>
    <t>Verbindlichkeiten gesamt  (nach Hinzurechn./Kürzung)</t>
  </si>
  <si>
    <t>davon Verbindlichkeiten gegenüber Terminalkunden</t>
  </si>
  <si>
    <t>2. Sonstige Vermögensgegenstände</t>
  </si>
  <si>
    <t>Bezeichnung der Einzelposition</t>
  </si>
  <si>
    <t>Betrag der Einzelposition</t>
  </si>
  <si>
    <t>3. Verzinsliche und unverzinsliche Bilanzpositionen</t>
  </si>
  <si>
    <t>Betrag der Einzelposition (nach Hinzurechn./Kürzung)</t>
  </si>
  <si>
    <t>davon verzinslicher Bestand</t>
  </si>
  <si>
    <t>davon unverzinslicher Bestand</t>
  </si>
  <si>
    <t>Kassenbestand</t>
  </si>
  <si>
    <t>4. Ergebnisabführung</t>
  </si>
  <si>
    <t>Bilanzposition</t>
  </si>
  <si>
    <t>davon der Betrag aus Ergebnisabführungs-verträgen</t>
  </si>
  <si>
    <t xml:space="preserve">Darlehensspiegel des Gesamtunternehmens </t>
  </si>
  <si>
    <t>Gläubiger</t>
  </si>
  <si>
    <t>Beziehung 
zum Gläubiger</t>
  </si>
  <si>
    <t xml:space="preserve">Laufzeit in Jahren
</t>
  </si>
  <si>
    <t>Zinssatz zum Zeitpunkt der Aufnahme des Darlehens</t>
  </si>
  <si>
    <t xml:space="preserve">Berücksichtigung in Bilanz-Position </t>
  </si>
  <si>
    <t xml:space="preserve">Berücksichtigung in GuV-Position </t>
  </si>
  <si>
    <t>Vertragsdatum</t>
  </si>
  <si>
    <t>Aktiver Kapitalausgleichsposten</t>
  </si>
  <si>
    <t>Passiver Kapitalausgleichsposten</t>
  </si>
  <si>
    <t>Plan-Ist-Abgleich</t>
  </si>
  <si>
    <t>Genehmigte Bilanzpositionen</t>
  </si>
  <si>
    <t>Beantragte Bilanzpositionen</t>
  </si>
  <si>
    <t>Plan-Ist-Differenzbetrag</t>
  </si>
  <si>
    <t>Passiver Rechnungsabgrenzungsposten</t>
  </si>
  <si>
    <t>Aktiver Rechnungsabgrenzungsposten</t>
  </si>
  <si>
    <t>Umsatzerlöse aus Terminalentgelten</t>
  </si>
  <si>
    <t>Umsatzerlöse aus Auktionsaufschlägen</t>
  </si>
  <si>
    <t>Umsatzerlöse aus Entgelten für Bunker</t>
  </si>
  <si>
    <r>
      <t>Umsatzerlöse aus Entgelten für 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-Emissionen</t>
    </r>
  </si>
  <si>
    <t>Umsatzerlöse aus anderen regulierten Bereichen (z.B. Gas-, Strom-, Wasserstoffnetz)</t>
  </si>
  <si>
    <t>weitere Erlöse</t>
  </si>
  <si>
    <t>Andere aktivierte Eigenleistungen</t>
  </si>
  <si>
    <t>Sonstige betriebliche Erträge</t>
  </si>
  <si>
    <t>Erträge aus Pönalzahlungen bei Produkten mit Lieferverpflichtungen</t>
  </si>
  <si>
    <t>4.3</t>
  </si>
  <si>
    <t>weitere sonstige betriebliche Erträge</t>
  </si>
  <si>
    <t>5.1.1</t>
  </si>
  <si>
    <t>Aufwendungen für Bunker Charge</t>
  </si>
  <si>
    <t>5.1.2</t>
  </si>
  <si>
    <r>
      <t>Aufwendungen für 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-Zertifikate</t>
    </r>
  </si>
  <si>
    <t>weitere Aufwendungen für Roh-, Hilfs-, Betriebsstoffe</t>
  </si>
  <si>
    <t>weitere Aufwendungen für bezogene Leistungen</t>
  </si>
  <si>
    <t>Sonstige betriebliche Aufwendungen</t>
  </si>
  <si>
    <t>weitere sonstige betriebliche Aufwendungen</t>
  </si>
  <si>
    <t>Erträge aus Forderungen gegenüber verbundenen Unternehmen bzw.  gegen Unternehmen, mit denen ein Beteiligungsverhältnis besteht</t>
  </si>
  <si>
    <t>weitere sonstige Zinsen und ähnliche Erträge</t>
  </si>
  <si>
    <t>gegenüber verbundenen Unternehmen bzw. Unternehmen, mit denen ein Beteiligungsverhältnis besteht</t>
  </si>
  <si>
    <t>weitere Zinsen und ähnliche Aufwendungen</t>
  </si>
  <si>
    <t>Sonstige betriebliche Steuern</t>
  </si>
  <si>
    <t>weitere sonstige betriebliche Steuern</t>
  </si>
  <si>
    <t>21</t>
  </si>
  <si>
    <t>Genehmigungsfähige Kosten</t>
  </si>
  <si>
    <t>22</t>
  </si>
  <si>
    <t>Umsatzerlöse aus weiteren Entgeltbestandteilen</t>
  </si>
  <si>
    <t>23</t>
  </si>
  <si>
    <t>Zu verprobende Kosten für das Terminalentgelt</t>
  </si>
  <si>
    <t>Position in der GuV</t>
  </si>
  <si>
    <t>GuV-Position</t>
  </si>
  <si>
    <t>Erläuterungen im Bericht nach § 22 LNGV - Gliederungspunkt/Seite</t>
  </si>
  <si>
    <t>Ermittlung der Verzinsung</t>
  </si>
  <si>
    <t>Anfangsbestand</t>
  </si>
  <si>
    <t>Endbestand</t>
  </si>
  <si>
    <t>Zinssatz</t>
  </si>
  <si>
    <t>Zinsen des betrachteten Jahres</t>
  </si>
  <si>
    <t>Verzinster Saldo während der Stundungsphase</t>
  </si>
  <si>
    <t>Jahresanzahl für die annuitätische Verteilung</t>
  </si>
  <si>
    <t>Annuität des verzinsten Differenzbetrags</t>
  </si>
  <si>
    <t>Abschreibungen von geleisteten Investitionszuschüssen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</si>
  <si>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</si>
  <si>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</si>
  <si>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</si>
  <si>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</si>
  <si>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</si>
  <si>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</si>
  <si>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</si>
  <si>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</si>
  <si>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</si>
  <si>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</si>
  <si>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</si>
  <si>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</si>
  <si>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Gesamt</t>
  </si>
  <si>
    <t>Auszahlungen für laufende Geschäfte</t>
  </si>
  <si>
    <t>Roh-, Hilfs- und Betriebsstoffe</t>
  </si>
  <si>
    <t xml:space="preserve">Bezogene Leistungen </t>
  </si>
  <si>
    <t>1.1.2.1</t>
  </si>
  <si>
    <t>für die Überlassung von Infrastruktur</t>
  </si>
  <si>
    <t>1.1.2.2</t>
  </si>
  <si>
    <t xml:space="preserve">für die Erbringung von Dienstleistungen </t>
  </si>
  <si>
    <t>1.1.2.2.a</t>
  </si>
  <si>
    <r>
      <rPr>
        <i/>
        <u/>
        <sz val="11"/>
        <color theme="1"/>
        <rFont val="Calibri"/>
        <family val="2"/>
        <scheme val="minor"/>
      </rPr>
      <t>davon</t>
    </r>
    <r>
      <rPr>
        <sz val="11"/>
        <color theme="1"/>
        <rFont val="Calibri"/>
        <family val="2"/>
        <scheme val="minor"/>
      </rPr>
      <t xml:space="preserve"> gegenüber Unternehmen, für die ein Dienstleistungs-EHB bereitgestellt wurde</t>
    </r>
  </si>
  <si>
    <t>1.1.2.3</t>
  </si>
  <si>
    <t>weitere bezogene Leistungen</t>
  </si>
  <si>
    <t>1.3.a</t>
  </si>
  <si>
    <r>
      <rPr>
        <i/>
        <u/>
        <sz val="11"/>
        <color theme="1"/>
        <rFont val="Calibri"/>
        <family val="2"/>
        <scheme val="minor"/>
      </rPr>
      <t>davon</t>
    </r>
    <r>
      <rPr>
        <sz val="11"/>
        <color theme="1"/>
        <rFont val="Calibri"/>
        <family val="2"/>
        <scheme val="minor"/>
      </rPr>
      <t xml:space="preserve"> gegenüber verbundenen Unternehmen</t>
    </r>
  </si>
  <si>
    <t>1.4</t>
  </si>
  <si>
    <t>Ansetzbare Betriebsteuern</t>
  </si>
  <si>
    <t>1.5</t>
  </si>
  <si>
    <t>Sonstige Auszahlungen des laufenden Geschäfts</t>
  </si>
  <si>
    <t>1.5.a</t>
  </si>
  <si>
    <r>
      <rPr>
        <i/>
        <u/>
        <sz val="11"/>
        <color theme="1"/>
        <rFont val="Calibri"/>
        <family val="2"/>
        <scheme val="minor"/>
      </rPr>
      <t>davon</t>
    </r>
    <r>
      <rPr>
        <sz val="11"/>
        <color theme="1"/>
        <rFont val="Calibri"/>
        <family val="2"/>
        <scheme val="minor"/>
      </rPr>
      <t xml:space="preserve"> gegenüber verbundenen Unternehmen </t>
    </r>
  </si>
  <si>
    <t>1.a</t>
  </si>
  <si>
    <r>
      <rPr>
        <i/>
        <u/>
        <sz val="11"/>
        <color theme="1"/>
        <rFont val="Calibri"/>
        <family val="2"/>
        <scheme val="minor"/>
      </rPr>
      <t>davon</t>
    </r>
    <r>
      <rPr>
        <sz val="11"/>
        <color theme="1"/>
        <rFont val="Calibri"/>
        <family val="2"/>
        <scheme val="minor"/>
      </rPr>
      <t xml:space="preserve"> Auszahlungen in Zusammenhang mit der Erstellung aktivierter Eigenleistungen (Herstellkosten)</t>
    </r>
  </si>
  <si>
    <t>Auszahlungen für Investitionszwecke</t>
  </si>
  <si>
    <t>Sachinvestitionen, Ankäufe, Vorrauszahlungen, Restzahlungen</t>
  </si>
  <si>
    <t>Finanzinvestitionen</t>
  </si>
  <si>
    <t>Auszahlungen im Rahmen des Finanzverkehrs</t>
  </si>
  <si>
    <t>3.1</t>
  </si>
  <si>
    <t>Kredittilgung</t>
  </si>
  <si>
    <t>3.2</t>
  </si>
  <si>
    <t>Auszahlungen gegenüber verbundenen Unternehmen (z.B. Cash-Pooling)</t>
  </si>
  <si>
    <t>3.4</t>
  </si>
  <si>
    <t xml:space="preserve">Eigenkapitalminderungen </t>
  </si>
  <si>
    <t>3.5</t>
  </si>
  <si>
    <t>Gewinnausschüttungen/Dividendenzahlungen</t>
  </si>
  <si>
    <t>Sonstige Auszahlungen</t>
  </si>
  <si>
    <t>I</t>
  </si>
  <si>
    <t>Auszahlungen</t>
  </si>
  <si>
    <t>Einzahlungen aus Umsatzerlösen und Erträgen</t>
  </si>
  <si>
    <r>
      <t>Umsatzerlöse aus Terminalentgelten (inkl. Auktionsaufschläge, Bunker-Entgelte, Entgelte für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-Emissionen)</t>
    </r>
  </si>
  <si>
    <t>Sonstige Umsatzerlöse</t>
  </si>
  <si>
    <t>5.3</t>
  </si>
  <si>
    <t>Beteiligungserträge</t>
  </si>
  <si>
    <t>5.4</t>
  </si>
  <si>
    <t>Zinserträge</t>
  </si>
  <si>
    <t>5.5</t>
  </si>
  <si>
    <t>Sonstige Erträge</t>
  </si>
  <si>
    <t>Einzahlungen aus Desinvestitionen</t>
  </si>
  <si>
    <t>Anlagenverkäufe</t>
  </si>
  <si>
    <t>Auflösung von Finanzinvestitionen</t>
  </si>
  <si>
    <t>Einzahlungen im Rahmen des Finanzverkehrs</t>
  </si>
  <si>
    <t>Kreditaufnahmen (bei Kreditinstituten oder nicht verbundenen Unternehmen)</t>
  </si>
  <si>
    <t>Einzahlungen von verbundenen Unternehmen (z.B. Cash-Pooling)</t>
  </si>
  <si>
    <t xml:space="preserve">Eigenkapitalerhöhung </t>
  </si>
  <si>
    <t>Sonstige Einzahlungen</t>
  </si>
  <si>
    <t>II</t>
  </si>
  <si>
    <t>Einzahlungen</t>
  </si>
  <si>
    <t>Cash-Flow</t>
  </si>
  <si>
    <t>Umsatzerlöse aus der Weiterbelastung von Energiesteuer</t>
  </si>
  <si>
    <t>5.2.4</t>
  </si>
  <si>
    <t>5.2.5</t>
  </si>
  <si>
    <t>Aufwendungen für Versicherungen</t>
  </si>
  <si>
    <t>Aufwendungen für bezogene Energien (z.B. Landstrom, Heißwasser)</t>
  </si>
  <si>
    <t>5.2.6</t>
  </si>
  <si>
    <t>5.2.7</t>
  </si>
  <si>
    <t>Aufwendungen für Energiesteuer</t>
  </si>
  <si>
    <t>Beratungskosten, Rechtskosten, Kosten für Bescheinigungen oder Genehmigungen</t>
  </si>
  <si>
    <t>2. Ggf. Ausgleichsbeträge aus früheren Jahren</t>
  </si>
  <si>
    <t>Annuität</t>
  </si>
  <si>
    <t>Bestimmung der Annuität</t>
  </si>
  <si>
    <t>Angaben zu den Anschaffungs- und Herstellungskosten des Gesamtunternehmens</t>
  </si>
  <si>
    <t>Anschaffungswert im Anschafungsjahr
(IST-Werte, ggf. PLAN-Werte eintragen)</t>
  </si>
  <si>
    <t>Hinzurechnungen</t>
  </si>
  <si>
    <t>Kürzungen</t>
  </si>
  <si>
    <t>zu berücksichtigender Restwert im Anfangsbestand
des IST-Jahres</t>
  </si>
  <si>
    <t>Abschreibung
im IST-Jahr</t>
  </si>
  <si>
    <t>Abschreibung
im PLAN-Jahr</t>
  </si>
  <si>
    <t>zu berücksichtigende Restwert im Anfangsbestand des PLAN-Jahres</t>
  </si>
  <si>
    <t>Restwert im Endbestand
des PLAN-Jahres</t>
  </si>
  <si>
    <t>Restwert im Endbestand
des IST-Jahres</t>
  </si>
  <si>
    <t>kalkulatorische Sachanlagen</t>
  </si>
  <si>
    <t>EHB_KP_LNG_2025_v1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</si>
</sst>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€&quot;_-;\-* #,##0\ &quot;€&quot;_-;_-* &quot;-&quot;\ &quot;€&quot;_-;_-@_-"/>
    <numFmt numFmtId="164" formatCode="_-* #,##0\ _€_-;\-* #,##0\ _€_-;_-* &quot;-&quot;\ _€_-;_-@_-"/>
    <numFmt numFmtId="165" formatCode="_-* #,##0\ _€_-;\-* #,##0\ _€_-;_-* &quot;-&quot;??\ _€_-;_-@_-"/>
    <numFmt numFmtId="166" formatCode="0_ ;\-0\ "/>
    <numFmt numFmtId="167" formatCode="#,##0.00_ ;\-#,##0.00\ "/>
    <numFmt numFmtId="168" formatCode="#,##0_ ;\-#,##0\ "/>
    <numFmt numFmtId="169" formatCode="#,##0.00\ &quot;€&quot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3F3F3F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i/>
      <u/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8"/>
      <name val="Calibri Light"/>
      <family val="2"/>
      <scheme val="major"/>
    </font>
    <font>
      <vertAlign val="subscript"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gray0625">
        <bgColor theme="5" tint="0.5999938962981048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lightUp">
        <bgColor theme="2" tint="-9.9948118533890809E-2"/>
      </patternFill>
    </fill>
    <fill>
      <patternFill patternType="solid">
        <fgColor theme="4" tint="0.39997558519241921"/>
        <bgColor indexed="65"/>
      </patternFill>
    </fill>
    <fill>
      <patternFill patternType="lightUp">
        <bgColor theme="0"/>
      </patternFill>
    </fill>
    <fill>
      <patternFill patternType="solid">
        <fgColor theme="5" tint="0.59999389629810485"/>
        <bgColor indexed="64"/>
      </patternFill>
    </fill>
  </fills>
  <borders count="12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/>
      <top/>
      <bottom/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theme="4" tint="-0.499984740745262"/>
      </left>
      <right style="thick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ck">
        <color theme="4" tint="-0.499984740745262"/>
      </left>
      <right style="thick">
        <color theme="4" tint="-0.499984740745262"/>
      </right>
      <top style="thin">
        <color rgb="FF3F3F3F"/>
      </top>
      <bottom style="thick">
        <color theme="4" tint="-0.499984740745262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n">
        <color rgb="FF3F3F3F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ck">
        <color theme="3"/>
      </bottom>
      <diagonal/>
    </border>
    <border>
      <left style="thick">
        <color theme="4" tint="-0.499984740745262"/>
      </left>
      <right style="thick">
        <color theme="4" tint="-0.499984740745262"/>
      </right>
      <top/>
      <bottom style="thin">
        <color indexed="64"/>
      </bottom>
      <diagonal/>
    </border>
    <border>
      <left style="thin">
        <color rgb="FF3F3F3F"/>
      </left>
      <right style="medium">
        <color indexed="64"/>
      </right>
      <top/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n">
        <color indexed="64"/>
      </top>
      <bottom style="thick">
        <color theme="3"/>
      </bottom>
      <diagonal/>
    </border>
    <border>
      <left style="thick">
        <color theme="3"/>
      </left>
      <right style="thick">
        <color theme="3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medium">
        <color indexed="64"/>
      </bottom>
      <diagonal/>
    </border>
    <border>
      <left style="thin">
        <color rgb="FF3F3F3F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ck">
        <color theme="3"/>
      </top>
      <bottom style="thin">
        <color auto="1"/>
      </bottom>
      <diagonal/>
    </border>
    <border>
      <left/>
      <right style="thick">
        <color theme="3"/>
      </right>
      <top style="thick">
        <color theme="3"/>
      </top>
      <bottom style="thin">
        <color auto="1"/>
      </bottom>
      <diagonal/>
    </border>
    <border>
      <left/>
      <right style="thick">
        <color theme="3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theme="3"/>
      </bottom>
      <diagonal/>
    </border>
    <border>
      <left/>
      <right style="thick">
        <color theme="3"/>
      </right>
      <top style="thin">
        <color auto="1"/>
      </top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 style="thin">
        <color auto="1"/>
      </bottom>
      <diagonal/>
    </border>
    <border>
      <left style="thick">
        <color theme="3"/>
      </left>
      <right/>
      <top style="thin">
        <color indexed="64"/>
      </top>
      <bottom style="thin">
        <color indexed="64"/>
      </bottom>
      <diagonal/>
    </border>
    <border>
      <left style="thick">
        <color theme="3"/>
      </left>
      <right/>
      <top style="thin">
        <color auto="1"/>
      </top>
      <bottom style="thick">
        <color theme="3"/>
      </bottom>
      <diagonal/>
    </border>
    <border>
      <left/>
      <right style="thin">
        <color auto="1"/>
      </right>
      <top style="thin">
        <color auto="1"/>
      </top>
      <bottom style="thick">
        <color theme="3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ck">
        <color theme="3"/>
      </left>
      <right/>
      <top style="thick">
        <color theme="3"/>
      </top>
      <bottom style="thin">
        <color rgb="FF3F3F3F"/>
      </bottom>
      <diagonal/>
    </border>
    <border>
      <left/>
      <right style="thick">
        <color theme="3"/>
      </right>
      <top style="thick">
        <color theme="3"/>
      </top>
      <bottom style="thin">
        <color rgb="FF3F3F3F"/>
      </bottom>
      <diagonal/>
    </border>
    <border>
      <left style="thick">
        <color theme="3"/>
      </left>
      <right/>
      <top style="thin">
        <color rgb="FF3F3F3F"/>
      </top>
      <bottom style="thin">
        <color rgb="FF3F3F3F"/>
      </bottom>
      <diagonal/>
    </border>
    <border>
      <left/>
      <right style="thick">
        <color theme="3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/>
      <right style="thick">
        <color theme="3"/>
      </right>
      <top style="thin">
        <color rgb="FF3F3F3F"/>
      </top>
      <bottom style="thick">
        <color theme="3"/>
      </bottom>
      <diagonal/>
    </border>
    <border>
      <left style="thin">
        <color auto="1"/>
      </left>
      <right style="thick">
        <color theme="3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n">
        <color theme="3"/>
      </right>
      <top style="thick">
        <color theme="3"/>
      </top>
      <bottom style="thin">
        <color rgb="FF3F3F3F"/>
      </bottom>
      <diagonal/>
    </border>
    <border>
      <left style="thin">
        <color theme="3"/>
      </left>
      <right style="thin">
        <color theme="3"/>
      </right>
      <top style="thick">
        <color theme="3"/>
      </top>
      <bottom style="thin">
        <color rgb="FF3F3F3F"/>
      </bottom>
      <diagonal/>
    </border>
    <border>
      <left style="thick">
        <color theme="3"/>
      </left>
      <right style="thin">
        <color theme="3"/>
      </right>
      <top style="thin">
        <color rgb="FF3F3F3F"/>
      </top>
      <bottom style="thin">
        <color rgb="FF3F3F3F"/>
      </bottom>
      <diagonal/>
    </border>
    <border>
      <left style="thin">
        <color theme="3"/>
      </left>
      <right style="thin">
        <color theme="3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ck">
        <color theme="3"/>
      </left>
      <right style="thin">
        <color theme="3"/>
      </right>
      <top style="thin">
        <color rgb="FF3F3F3F"/>
      </top>
      <bottom style="thick">
        <color theme="3"/>
      </bottom>
      <diagonal/>
    </border>
    <border>
      <left style="thin">
        <color theme="3"/>
      </left>
      <right style="thin">
        <color theme="3"/>
      </right>
      <top style="thin">
        <color rgb="FF3F3F3F"/>
      </top>
      <bottom style="thick">
        <color theme="3"/>
      </bottom>
      <diagonal/>
    </border>
    <border>
      <left style="thin">
        <color theme="3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theme="3"/>
      </left>
      <right style="thick">
        <color theme="3"/>
      </right>
      <top style="thin">
        <color indexed="64"/>
      </top>
      <bottom style="thin">
        <color rgb="FF3F3F3F"/>
      </bottom>
      <diagonal/>
    </border>
    <border>
      <left style="thin">
        <color theme="3"/>
      </left>
      <right style="thick">
        <color indexed="64"/>
      </right>
      <top style="thin">
        <color indexed="64"/>
      </top>
      <bottom/>
      <diagonal/>
    </border>
    <border>
      <left style="thin">
        <color theme="3"/>
      </left>
      <right style="thick">
        <color theme="3"/>
      </right>
      <top style="thin">
        <color rgb="FF3F3F3F"/>
      </top>
      <bottom style="thick">
        <color theme="3"/>
      </bottom>
      <diagonal/>
    </border>
    <border>
      <left style="thin">
        <color theme="3"/>
      </left>
      <right style="thin">
        <color theme="3"/>
      </right>
      <top style="thin">
        <color rgb="FF3F3F3F"/>
      </top>
      <bottom style="thin">
        <color indexed="64"/>
      </bottom>
      <diagonal/>
    </border>
    <border>
      <left style="thick">
        <color indexed="64"/>
      </left>
      <right style="thin">
        <color theme="3"/>
      </right>
      <top style="thin">
        <color indexed="64"/>
      </top>
      <bottom/>
      <diagonal/>
    </border>
    <border>
      <left style="thick">
        <color theme="3"/>
      </left>
      <right style="thin">
        <color theme="3"/>
      </right>
      <top style="thick">
        <color theme="3"/>
      </top>
      <bottom style="thin">
        <color theme="3"/>
      </bottom>
      <diagonal/>
    </border>
    <border>
      <left/>
      <right style="thin">
        <color theme="3"/>
      </right>
      <top style="thick">
        <color theme="3"/>
      </top>
      <bottom style="thin">
        <color rgb="FF3F3F3F"/>
      </bottom>
      <diagonal/>
    </border>
    <border>
      <left style="thin">
        <color theme="3"/>
      </left>
      <right/>
      <top style="thick">
        <color theme="3"/>
      </top>
      <bottom style="thin">
        <color rgb="FF3F3F3F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 style="thin">
        <color auto="1"/>
      </bottom>
      <diagonal/>
    </border>
    <border>
      <left style="thick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rgb="FF3F3F3F"/>
      </top>
      <bottom style="thin">
        <color rgb="FF3F3F3F"/>
      </bottom>
      <diagonal/>
    </border>
    <border>
      <left style="thin">
        <color theme="3"/>
      </left>
      <right/>
      <top style="thin">
        <color rgb="FF3F3F3F"/>
      </top>
      <bottom style="thin">
        <color rgb="FF3F3F3F"/>
      </bottom>
      <diagonal/>
    </border>
    <border>
      <left style="thick">
        <color theme="3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ck">
        <color theme="4" tint="-0.499984740745262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ck">
        <color theme="4" tint="-0.499984740745262"/>
      </left>
      <right style="thin">
        <color theme="3"/>
      </right>
      <top style="thin">
        <color theme="3"/>
      </top>
      <bottom style="thin">
        <color indexed="64"/>
      </bottom>
      <diagonal/>
    </border>
    <border>
      <left style="thick">
        <color indexed="64"/>
      </left>
      <right style="thin">
        <color rgb="FF3F3F3F"/>
      </right>
      <top/>
      <bottom/>
      <diagonal/>
    </border>
    <border>
      <left style="thin">
        <color rgb="FF3F3F3F"/>
      </left>
      <right style="thin">
        <color rgb="FF3F3F3F"/>
      </right>
      <top/>
      <bottom/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ck">
        <color indexed="64"/>
      </left>
      <right/>
      <top style="thin">
        <color rgb="FF3F3F3F"/>
      </top>
      <bottom style="thick">
        <color indexed="64"/>
      </bottom>
      <diagonal/>
    </border>
    <border>
      <left/>
      <right/>
      <top style="thin">
        <color rgb="FF3F3F3F"/>
      </top>
      <bottom style="thick">
        <color indexed="64"/>
      </bottom>
      <diagonal/>
    </border>
    <border>
      <left style="thin">
        <color auto="1"/>
      </left>
      <right style="thin">
        <color theme="3"/>
      </right>
      <top style="thin">
        <color rgb="FF3F3F3F"/>
      </top>
      <bottom style="thin">
        <color rgb="FF3F3F3F"/>
      </bottom>
      <diagonal/>
    </border>
    <border>
      <left style="thick">
        <color theme="3"/>
      </left>
      <right/>
      <top style="thin">
        <color theme="3"/>
      </top>
      <bottom style="thin">
        <color theme="3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rgb="FF3F3F3F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3F3F3F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 style="thick">
        <color theme="3"/>
      </right>
      <top style="thin">
        <color rgb="FF3F3F3F"/>
      </top>
      <bottom style="thin">
        <color auto="1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164" fontId="2" fillId="2" borderId="1" applyAlignment="0" applyProtection="0"/>
    <xf numFmtId="164" fontId="3" fillId="2" borderId="2" applyAlignment="0" applyProtection="0"/>
    <xf numFmtId="0" fontId="1" fillId="5" borderId="0" applyNumberFormat="0" applyBorder="0" applyAlignment="0" applyProtection="0"/>
    <xf numFmtId="164" fontId="1" fillId="6" borderId="13">
      <alignment horizontal="left" vertical="center"/>
      <protection locked="0"/>
    </xf>
    <xf numFmtId="164" fontId="1" fillId="6" borderId="2">
      <alignment horizontal="left" vertical="center"/>
      <protection locked="0"/>
    </xf>
    <xf numFmtId="164" fontId="12" fillId="9" borderId="0">
      <alignment horizontal="left" vertical="center"/>
    </xf>
    <xf numFmtId="164" fontId="5" fillId="9" borderId="0">
      <alignment horizontal="left" vertical="center"/>
    </xf>
    <xf numFmtId="164" fontId="5" fillId="8" borderId="0">
      <alignment horizontal="left" vertical="center"/>
    </xf>
    <xf numFmtId="0" fontId="13" fillId="0" borderId="0"/>
    <xf numFmtId="0" fontId="13" fillId="0" borderId="0"/>
    <xf numFmtId="0" fontId="13" fillId="0" borderId="0"/>
    <xf numFmtId="0" fontId="8" fillId="1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449">
    <xf numFmtId="0" fontId="0" fillId="0" borderId="0" xfId="0"/>
    <xf numFmtId="0" fontId="5" fillId="0" borderId="0" xfId="0" applyFont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5" fillId="0" borderId="0" xfId="0" applyFont="1" applyAlignment="1" applyProtection="1">
      <alignment vertical="center"/>
    </xf>
    <xf numFmtId="0" fontId="5" fillId="0" borderId="2" xfId="0" applyFont="1" applyFill="1" applyBorder="1" applyAlignment="1" applyProtection="1">
      <alignment vertical="center" wrapText="1"/>
    </xf>
    <xf numFmtId="0" fontId="5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49" fontId="4" fillId="0" borderId="5" xfId="0" applyNumberFormat="1" applyFont="1" applyFill="1" applyBorder="1" applyAlignment="1" applyProtection="1">
      <alignment horizontal="left" vertical="center" wrapText="1"/>
    </xf>
    <xf numFmtId="0" fontId="5" fillId="0" borderId="2" xfId="0" applyFont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 wrapText="1"/>
    </xf>
    <xf numFmtId="0" fontId="0" fillId="0" borderId="0" xfId="0" applyProtection="1"/>
    <xf numFmtId="0" fontId="9" fillId="0" borderId="0" xfId="0" applyFont="1" applyProtection="1"/>
    <xf numFmtId="0" fontId="0" fillId="0" borderId="2" xfId="0" applyBorder="1" applyAlignment="1" applyProtection="1">
      <alignment horizontal="left" vertical="center"/>
    </xf>
    <xf numFmtId="0" fontId="0" fillId="0" borderId="2" xfId="0" applyBorder="1" applyAlignment="1" applyProtection="1"/>
    <xf numFmtId="0" fontId="0" fillId="0" borderId="0" xfId="0" applyFill="1" applyProtection="1"/>
    <xf numFmtId="0" fontId="7" fillId="0" borderId="0" xfId="0" applyFont="1" applyProtection="1"/>
    <xf numFmtId="0" fontId="0" fillId="0" borderId="2" xfId="0" applyBorder="1" applyProtection="1"/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1" fillId="0" borderId="2" xfId="0" applyFont="1" applyBorder="1" applyProtection="1"/>
    <xf numFmtId="0" fontId="0" fillId="0" borderId="0" xfId="0" applyAlignment="1" applyProtection="1"/>
    <xf numFmtId="0" fontId="4" fillId="0" borderId="0" xfId="0" applyFont="1" applyFill="1" applyAlignment="1" applyProtection="1">
      <alignment vertical="center"/>
    </xf>
    <xf numFmtId="0" fontId="0" fillId="0" borderId="0" xfId="0" applyAlignment="1" applyProtection="1">
      <alignment horizontal="left" vertical="center"/>
    </xf>
    <xf numFmtId="164" fontId="1" fillId="6" borderId="2" xfId="6">
      <alignment horizontal="left" vertical="center"/>
      <protection locked="0"/>
    </xf>
    <xf numFmtId="164" fontId="1" fillId="6" borderId="2" xfId="6" applyAlignment="1">
      <alignment horizontal="center" vertical="center"/>
      <protection locked="0"/>
    </xf>
    <xf numFmtId="164" fontId="0" fillId="6" borderId="2" xfId="6" applyFont="1">
      <alignment horizontal="left" vertical="center"/>
      <protection locked="0"/>
    </xf>
    <xf numFmtId="164" fontId="0" fillId="6" borderId="2" xfId="6" applyFont="1" applyAlignment="1">
      <alignment horizontal="center" vertical="center"/>
      <protection locked="0"/>
    </xf>
    <xf numFmtId="0" fontId="1" fillId="6" borderId="2" xfId="6" applyNumberFormat="1" applyAlignment="1">
      <alignment horizontal="right" vertical="center" indent="2"/>
      <protection locked="0"/>
    </xf>
    <xf numFmtId="0" fontId="0" fillId="0" borderId="0" xfId="0"/>
    <xf numFmtId="164" fontId="12" fillId="9" borderId="4" xfId="7" applyBorder="1">
      <alignment horizontal="left" vertical="center"/>
    </xf>
    <xf numFmtId="164" fontId="12" fillId="9" borderId="5" xfId="7" applyBorder="1">
      <alignment horizontal="left" vertical="center"/>
    </xf>
    <xf numFmtId="164" fontId="5" fillId="8" borderId="2" xfId="9" applyBorder="1">
      <alignment horizontal="left" vertical="center"/>
    </xf>
    <xf numFmtId="164" fontId="5" fillId="8" borderId="2" xfId="9" applyBorder="1" applyAlignment="1">
      <alignment horizontal="left" vertical="center" wrapText="1"/>
    </xf>
    <xf numFmtId="164" fontId="12" fillId="9" borderId="13" xfId="7" applyBorder="1" applyAlignment="1">
      <alignment vertical="center"/>
    </xf>
    <xf numFmtId="164" fontId="1" fillId="6" borderId="2" xfId="6" applyBorder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 wrapText="1"/>
    </xf>
    <xf numFmtId="164" fontId="5" fillId="8" borderId="4" xfId="9" applyBorder="1">
      <alignment horizontal="left" vertical="center"/>
    </xf>
    <xf numFmtId="164" fontId="5" fillId="8" borderId="13" xfId="9" applyBorder="1">
      <alignment horizontal="left" vertical="center"/>
    </xf>
    <xf numFmtId="164" fontId="5" fillId="8" borderId="5" xfId="9" applyBorder="1">
      <alignment horizontal="left" vertical="center"/>
    </xf>
    <xf numFmtId="164" fontId="12" fillId="9" borderId="5" xfId="7" applyBorder="1" applyAlignment="1">
      <alignment vertical="center"/>
    </xf>
    <xf numFmtId="164" fontId="12" fillId="9" borderId="4" xfId="7" applyBorder="1">
      <alignment horizontal="left" vertical="center"/>
    </xf>
    <xf numFmtId="164" fontId="12" fillId="9" borderId="5" xfId="7" applyBorder="1">
      <alignment horizontal="left" vertical="center"/>
    </xf>
    <xf numFmtId="0" fontId="0" fillId="0" borderId="3" xfId="0" applyBorder="1"/>
    <xf numFmtId="164" fontId="5" fillId="9" borderId="2" xfId="8" applyBorder="1" applyAlignment="1">
      <alignment horizontal="left" vertical="center" wrapText="1"/>
    </xf>
    <xf numFmtId="164" fontId="12" fillId="9" borderId="4" xfId="7" applyBorder="1">
      <alignment horizontal="left" vertical="center"/>
    </xf>
    <xf numFmtId="10" fontId="1" fillId="6" borderId="2" xfId="6" applyNumberFormat="1" applyAlignment="1">
      <alignment horizontal="right" vertical="center"/>
      <protection locked="0"/>
    </xf>
    <xf numFmtId="49" fontId="5" fillId="0" borderId="5" xfId="0" applyNumberFormat="1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49" fontId="5" fillId="0" borderId="0" xfId="0" applyNumberFormat="1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164" fontId="12" fillId="9" borderId="10" xfId="7" applyFont="1" applyBorder="1" applyAlignment="1">
      <alignment horizontal="left" vertical="center"/>
    </xf>
    <xf numFmtId="164" fontId="12" fillId="9" borderId="11" xfId="7" applyFont="1" applyBorder="1" applyAlignment="1">
      <alignment horizontal="left" vertical="center"/>
    </xf>
    <xf numFmtId="0" fontId="5" fillId="0" borderId="0" xfId="0" applyFont="1" applyBorder="1" applyAlignment="1" applyProtection="1">
      <alignment vertical="center" textRotation="90"/>
    </xf>
    <xf numFmtId="164" fontId="12" fillId="9" borderId="6" xfId="7" applyBorder="1" applyAlignment="1">
      <alignment horizontal="left" vertical="center"/>
    </xf>
    <xf numFmtId="164" fontId="12" fillId="9" borderId="7" xfId="7" applyBorder="1" applyAlignment="1">
      <alignment horizontal="left" vertical="center"/>
    </xf>
    <xf numFmtId="0" fontId="6" fillId="0" borderId="0" xfId="0" applyFont="1" applyBorder="1" applyAlignment="1" applyProtection="1">
      <alignment vertical="center"/>
    </xf>
    <xf numFmtId="49" fontId="4" fillId="0" borderId="13" xfId="0" applyNumberFormat="1" applyFont="1" applyFill="1" applyBorder="1" applyAlignment="1" applyProtection="1">
      <alignment horizontal="left" vertical="center" wrapText="1"/>
    </xf>
    <xf numFmtId="49" fontId="4" fillId="0" borderId="5" xfId="0" applyNumberFormat="1" applyFont="1" applyFill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164" fontId="12" fillId="9" borderId="10" xfId="7" applyBorder="1" applyAlignment="1">
      <alignment horizontal="left" vertical="center"/>
    </xf>
    <xf numFmtId="164" fontId="12" fillId="9" borderId="11" xfId="7" applyBorder="1" applyAlignment="1">
      <alignment horizontal="left" vertical="center"/>
    </xf>
    <xf numFmtId="49" fontId="4" fillId="0" borderId="2" xfId="0" applyNumberFormat="1" applyFont="1" applyFill="1" applyBorder="1" applyAlignment="1" applyProtection="1">
      <alignment vertical="center"/>
    </xf>
    <xf numFmtId="0" fontId="4" fillId="3" borderId="2" xfId="0" applyFont="1" applyFill="1" applyBorder="1" applyAlignment="1" applyProtection="1">
      <alignment vertical="center" wrapText="1"/>
    </xf>
    <xf numFmtId="0" fontId="4" fillId="0" borderId="0" xfId="0" applyFont="1" applyAlignment="1" applyProtection="1">
      <alignment vertical="center"/>
    </xf>
    <xf numFmtId="49" fontId="4" fillId="0" borderId="2" xfId="0" quotePrefix="1" applyNumberFormat="1" applyFont="1" applyFill="1" applyBorder="1" applyAlignment="1" applyProtection="1">
      <alignment vertical="center"/>
    </xf>
    <xf numFmtId="49" fontId="5" fillId="0" borderId="2" xfId="0" applyNumberFormat="1" applyFont="1" applyFill="1" applyBorder="1" applyAlignment="1" applyProtection="1">
      <alignment vertical="center"/>
    </xf>
    <xf numFmtId="164" fontId="1" fillId="7" borderId="4" xfId="6" applyFill="1" applyBorder="1">
      <alignment horizontal="left" vertical="center"/>
      <protection locked="0"/>
    </xf>
    <xf numFmtId="164" fontId="2" fillId="2" borderId="4" xfId="2" applyNumberFormat="1" applyBorder="1" applyAlignment="1" applyProtection="1">
      <alignment vertical="center"/>
    </xf>
    <xf numFmtId="0" fontId="0" fillId="0" borderId="6" xfId="0" applyFill="1" applyBorder="1" applyProtection="1"/>
    <xf numFmtId="0" fontId="0" fillId="0" borderId="7" xfId="0" applyBorder="1" applyProtection="1"/>
    <xf numFmtId="0" fontId="0" fillId="0" borderId="4" xfId="0" applyBorder="1" applyProtection="1"/>
    <xf numFmtId="0" fontId="0" fillId="0" borderId="5" xfId="0" applyBorder="1" applyProtection="1"/>
    <xf numFmtId="164" fontId="3" fillId="2" borderId="15" xfId="3" applyNumberFormat="1" applyBorder="1" applyAlignment="1" applyProtection="1">
      <alignment vertical="center"/>
    </xf>
    <xf numFmtId="0" fontId="0" fillId="10" borderId="2" xfId="0" applyFill="1" applyBorder="1" applyProtection="1"/>
    <xf numFmtId="9" fontId="1" fillId="6" borderId="2" xfId="6" applyNumberFormat="1">
      <alignment horizontal="left" vertical="center"/>
      <protection locked="0"/>
    </xf>
    <xf numFmtId="0" fontId="0" fillId="0" borderId="3" xfId="0" applyBorder="1" applyAlignment="1">
      <alignment wrapText="1"/>
    </xf>
    <xf numFmtId="164" fontId="1" fillId="6" borderId="2" xfId="6" applyProtection="1">
      <alignment horizontal="left" vertical="center"/>
      <protection locked="0"/>
    </xf>
    <xf numFmtId="0" fontId="0" fillId="0" borderId="0" xfId="0" quotePrefix="1" applyNumberFormat="1"/>
    <xf numFmtId="0" fontId="9" fillId="0" borderId="0" xfId="0" applyNumberFormat="1" applyFont="1" applyProtection="1"/>
    <xf numFmtId="0" fontId="0" fillId="0" borderId="3" xfId="0" applyNumberFormat="1" applyBorder="1"/>
    <xf numFmtId="0" fontId="0" fillId="0" borderId="0" xfId="0" applyNumberFormat="1"/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164" fontId="5" fillId="8" borderId="2" xfId="9" applyFont="1" applyBorder="1" applyAlignment="1">
      <alignment horizontal="center" vertical="center" textRotation="90" wrapText="1"/>
    </xf>
    <xf numFmtId="164" fontId="0" fillId="6" borderId="10" xfId="6" applyNumberFormat="1" applyFont="1" applyFill="1" applyBorder="1" applyAlignment="1">
      <alignment horizontal="left" vertical="center"/>
      <protection locked="0"/>
    </xf>
    <xf numFmtId="0" fontId="0" fillId="6" borderId="10" xfId="6" applyNumberFormat="1" applyFont="1" applyFill="1" applyBorder="1" applyAlignment="1">
      <alignment horizontal="center" vertical="center"/>
      <protection locked="0"/>
    </xf>
    <xf numFmtId="164" fontId="2" fillId="2" borderId="10" xfId="2" applyNumberFormat="1" applyFont="1" applyFill="1" applyBorder="1" applyAlignment="1">
      <alignment horizontal="left" vertical="center"/>
    </xf>
    <xf numFmtId="164" fontId="12" fillId="9" borderId="10" xfId="7" applyBorder="1">
      <alignment horizontal="left" vertical="center"/>
    </xf>
    <xf numFmtId="164" fontId="12" fillId="9" borderId="9" xfId="7" applyBorder="1">
      <alignment horizontal="left" vertical="center"/>
    </xf>
    <xf numFmtId="164" fontId="12" fillId="9" borderId="11" xfId="7" applyBorder="1">
      <alignment horizontal="left" vertical="center"/>
    </xf>
    <xf numFmtId="164" fontId="1" fillId="6" borderId="6" xfId="6" applyBorder="1" applyAlignment="1">
      <alignment horizontal="left" vertical="center"/>
      <protection locked="0"/>
    </xf>
    <xf numFmtId="0" fontId="0" fillId="0" borderId="17" xfId="0" applyBorder="1" applyProtection="1"/>
    <xf numFmtId="0" fontId="0" fillId="0" borderId="18" xfId="0" applyBorder="1" applyProtection="1"/>
    <xf numFmtId="164" fontId="0" fillId="6" borderId="17" xfId="6" applyNumberFormat="1" applyFont="1" applyFill="1" applyBorder="1" applyAlignment="1">
      <alignment horizontal="left" vertical="center"/>
      <protection locked="0"/>
    </xf>
    <xf numFmtId="0" fontId="0" fillId="6" borderId="17" xfId="6" applyNumberFormat="1" applyFont="1" applyFill="1" applyBorder="1" applyAlignment="1">
      <alignment horizontal="center" vertical="center"/>
      <protection locked="0"/>
    </xf>
    <xf numFmtId="164" fontId="12" fillId="9" borderId="0" xfId="7" applyBorder="1">
      <alignment horizontal="left" vertical="center"/>
    </xf>
    <xf numFmtId="164" fontId="2" fillId="2" borderId="1" xfId="2" applyBorder="1" applyAlignment="1" applyProtection="1">
      <alignment horizontal="left" vertical="center"/>
      <protection locked="0"/>
    </xf>
    <xf numFmtId="164" fontId="2" fillId="2" borderId="31" xfId="2" applyBorder="1" applyAlignment="1" applyProtection="1">
      <alignment horizontal="left" vertical="center"/>
      <protection locked="0"/>
    </xf>
    <xf numFmtId="164" fontId="4" fillId="8" borderId="26" xfId="9" applyFont="1" applyBorder="1" applyAlignment="1">
      <alignment horizontal="center" vertical="center" textRotation="90" wrapText="1"/>
    </xf>
    <xf numFmtId="164" fontId="0" fillId="6" borderId="28" xfId="6" applyNumberFormat="1" applyFont="1" applyFill="1" applyBorder="1" applyAlignment="1">
      <alignment horizontal="left" vertical="center"/>
      <protection locked="0"/>
    </xf>
    <xf numFmtId="164" fontId="0" fillId="6" borderId="30" xfId="6" applyNumberFormat="1" applyFont="1" applyFill="1" applyBorder="1" applyAlignment="1">
      <alignment horizontal="left" vertical="center"/>
      <protection locked="0"/>
    </xf>
    <xf numFmtId="164" fontId="0" fillId="6" borderId="33" xfId="6" applyNumberFormat="1" applyFont="1" applyFill="1" applyBorder="1" applyAlignment="1">
      <alignment horizontal="left" vertical="center"/>
      <protection locked="0"/>
    </xf>
    <xf numFmtId="0" fontId="0" fillId="6" borderId="33" xfId="6" applyNumberFormat="1" applyFont="1" applyFill="1" applyBorder="1" applyAlignment="1">
      <alignment horizontal="center" vertical="center"/>
      <protection locked="0"/>
    </xf>
    <xf numFmtId="164" fontId="5" fillId="8" borderId="26" xfId="9" applyFont="1" applyBorder="1" applyAlignment="1">
      <alignment horizontal="center" vertical="center" textRotation="90" wrapText="1"/>
    </xf>
    <xf numFmtId="164" fontId="5" fillId="8" borderId="27" xfId="9" applyFont="1" applyBorder="1" applyAlignment="1">
      <alignment horizontal="center" vertical="center" textRotation="90" wrapText="1"/>
    </xf>
    <xf numFmtId="0" fontId="0" fillId="0" borderId="0" xfId="0" applyFont="1"/>
    <xf numFmtId="164" fontId="2" fillId="2" borderId="16" xfId="2" applyBorder="1" applyAlignment="1" applyProtection="1">
      <alignment horizontal="left" vertical="center"/>
      <protection locked="0"/>
    </xf>
    <xf numFmtId="164" fontId="12" fillId="9" borderId="12" xfId="7" applyBorder="1">
      <alignment horizontal="left" vertical="center"/>
    </xf>
    <xf numFmtId="164" fontId="4" fillId="8" borderId="32" xfId="9" applyFont="1" applyBorder="1" applyAlignment="1">
      <alignment horizontal="center" vertical="center" textRotation="90" wrapText="1"/>
    </xf>
    <xf numFmtId="164" fontId="0" fillId="6" borderId="23" xfId="6" applyNumberFormat="1" applyFont="1" applyFill="1" applyBorder="1" applyAlignment="1">
      <alignment horizontal="left" vertical="center"/>
      <protection locked="0"/>
    </xf>
    <xf numFmtId="164" fontId="12" fillId="9" borderId="23" xfId="7" applyBorder="1">
      <alignment horizontal="left" vertical="center"/>
    </xf>
    <xf numFmtId="164" fontId="4" fillId="8" borderId="39" xfId="9" applyFont="1" applyBorder="1" applyAlignment="1">
      <alignment horizontal="center" vertical="center" textRotation="90" wrapText="1"/>
    </xf>
    <xf numFmtId="164" fontId="4" fillId="8" borderId="40" xfId="9" applyFont="1" applyBorder="1" applyAlignment="1">
      <alignment horizontal="center" vertical="center" textRotation="90" wrapText="1"/>
    </xf>
    <xf numFmtId="164" fontId="5" fillId="9" borderId="4" xfId="8" applyBorder="1">
      <alignment horizontal="left" vertical="center"/>
    </xf>
    <xf numFmtId="164" fontId="5" fillId="9" borderId="13" xfId="8" applyBorder="1">
      <alignment horizontal="left" vertical="center"/>
    </xf>
    <xf numFmtId="164" fontId="2" fillId="2" borderId="35" xfId="2" applyBorder="1"/>
    <xf numFmtId="164" fontId="2" fillId="2" borderId="36" xfId="2" applyBorder="1"/>
    <xf numFmtId="164" fontId="2" fillId="2" borderId="37" xfId="2" applyBorder="1"/>
    <xf numFmtId="164" fontId="4" fillId="8" borderId="35" xfId="9" applyFont="1" applyBorder="1" applyAlignment="1">
      <alignment horizontal="center" vertical="center" textRotation="90" wrapText="1"/>
    </xf>
    <xf numFmtId="164" fontId="4" fillId="8" borderId="8" xfId="9" applyFont="1" applyBorder="1" applyAlignment="1">
      <alignment horizontal="left" vertical="center" wrapText="1"/>
    </xf>
    <xf numFmtId="49" fontId="5" fillId="3" borderId="2" xfId="0" quotePrefix="1" applyNumberFormat="1" applyFont="1" applyFill="1" applyBorder="1" applyAlignment="1" applyProtection="1">
      <alignment horizontal="left" vertical="center" wrapText="1"/>
    </xf>
    <xf numFmtId="49" fontId="5" fillId="3" borderId="2" xfId="0" applyNumberFormat="1" applyFont="1" applyFill="1" applyBorder="1" applyAlignment="1" applyProtection="1">
      <alignment horizontal="left" vertical="center" wrapText="1"/>
    </xf>
    <xf numFmtId="14" fontId="5" fillId="0" borderId="2" xfId="0" applyNumberFormat="1" applyFont="1" applyFill="1" applyBorder="1" applyAlignment="1" applyProtection="1">
      <alignment horizontal="left" vertical="center"/>
    </xf>
    <xf numFmtId="0" fontId="4" fillId="0" borderId="2" xfId="0" applyFont="1" applyBorder="1" applyAlignment="1" applyProtection="1">
      <alignment vertical="center"/>
    </xf>
    <xf numFmtId="0" fontId="0" fillId="6" borderId="2" xfId="6" applyNumberFormat="1" applyFont="1" applyAlignment="1">
      <alignment horizontal="center" vertical="center"/>
      <protection locked="0"/>
    </xf>
    <xf numFmtId="164" fontId="5" fillId="9" borderId="0" xfId="8" applyBorder="1" applyAlignment="1">
      <alignment horizontal="centerContinuous" vertical="center"/>
    </xf>
    <xf numFmtId="164" fontId="5" fillId="9" borderId="24" xfId="8" applyBorder="1" applyAlignment="1">
      <alignment horizontal="centerContinuous" vertical="center"/>
    </xf>
    <xf numFmtId="164" fontId="5" fillId="9" borderId="23" xfId="8" applyBorder="1" applyAlignment="1">
      <alignment horizontal="left" vertical="center"/>
    </xf>
    <xf numFmtId="164" fontId="0" fillId="6" borderId="10" xfId="6" applyNumberFormat="1" applyFont="1" applyFill="1" applyBorder="1" applyAlignment="1">
      <alignment horizontal="center" vertical="center"/>
      <protection locked="0"/>
    </xf>
    <xf numFmtId="164" fontId="5" fillId="8" borderId="4" xfId="9" applyFont="1" applyBorder="1" applyAlignment="1">
      <alignment horizontal="center" vertical="center" textRotation="90" wrapText="1"/>
    </xf>
    <xf numFmtId="164" fontId="2" fillId="2" borderId="33" xfId="2" applyBorder="1"/>
    <xf numFmtId="164" fontId="0" fillId="7" borderId="28" xfId="6" applyNumberFormat="1" applyFont="1" applyFill="1" applyBorder="1" applyAlignment="1">
      <alignment horizontal="left" vertical="center"/>
      <protection locked="0"/>
    </xf>
    <xf numFmtId="164" fontId="2" fillId="2" borderId="44" xfId="2" applyBorder="1" applyAlignment="1" applyProtection="1">
      <alignment horizontal="left" vertical="center"/>
      <protection locked="0"/>
    </xf>
    <xf numFmtId="164" fontId="2" fillId="2" borderId="25" xfId="2" applyBorder="1" applyAlignment="1" applyProtection="1">
      <alignment horizontal="left" vertical="center"/>
      <protection locked="0"/>
    </xf>
    <xf numFmtId="164" fontId="0" fillId="7" borderId="30" xfId="6" applyNumberFormat="1" applyFont="1" applyFill="1" applyBorder="1" applyAlignment="1">
      <alignment horizontal="left" vertical="center"/>
      <protection locked="0"/>
    </xf>
    <xf numFmtId="164" fontId="2" fillId="2" borderId="34" xfId="2" applyBorder="1" applyAlignment="1" applyProtection="1">
      <alignment horizontal="left" vertical="center"/>
      <protection locked="0"/>
    </xf>
    <xf numFmtId="0" fontId="6" fillId="0" borderId="0" xfId="0" applyFont="1" applyProtection="1">
      <protection locked="0"/>
    </xf>
    <xf numFmtId="164" fontId="1" fillId="6" borderId="8" xfId="6" applyBorder="1">
      <alignment horizontal="left" vertical="center"/>
      <protection locked="0"/>
    </xf>
    <xf numFmtId="9" fontId="2" fillId="2" borderId="22" xfId="1" applyFont="1" applyFill="1" applyBorder="1" applyAlignment="1" applyProtection="1">
      <alignment horizontal="center" vertical="center" wrapText="1"/>
    </xf>
    <xf numFmtId="164" fontId="4" fillId="0" borderId="46" xfId="0" applyNumberFormat="1" applyFont="1" applyFill="1" applyBorder="1" applyAlignment="1" applyProtection="1">
      <alignment vertical="center"/>
    </xf>
    <xf numFmtId="0" fontId="0" fillId="0" borderId="14" xfId="0" applyBorder="1" applyProtection="1"/>
    <xf numFmtId="164" fontId="1" fillId="6" borderId="14" xfId="6" applyBorder="1">
      <alignment horizontal="left" vertical="center"/>
      <protection locked="0"/>
    </xf>
    <xf numFmtId="0" fontId="0" fillId="0" borderId="8" xfId="0" applyBorder="1" applyProtection="1"/>
    <xf numFmtId="9" fontId="1" fillId="6" borderId="8" xfId="6" applyNumberFormat="1" applyBorder="1">
      <alignment horizontal="left" vertical="center"/>
      <protection locked="0"/>
    </xf>
    <xf numFmtId="0" fontId="0" fillId="0" borderId="47" xfId="0" applyBorder="1" applyProtection="1"/>
    <xf numFmtId="165" fontId="0" fillId="0" borderId="48" xfId="0" applyNumberFormat="1" applyBorder="1" applyAlignment="1" applyProtection="1">
      <alignment horizontal="center" vertical="center"/>
      <protection locked="0"/>
    </xf>
    <xf numFmtId="164" fontId="0" fillId="6" borderId="2" xfId="6" applyFont="1" applyProtection="1">
      <alignment horizontal="left" vertical="center"/>
      <protection locked="0"/>
    </xf>
    <xf numFmtId="164" fontId="5" fillId="9" borderId="49" xfId="8" applyBorder="1">
      <alignment horizontal="left" vertical="center"/>
    </xf>
    <xf numFmtId="164" fontId="5" fillId="9" borderId="50" xfId="8" applyBorder="1">
      <alignment horizontal="left" vertical="center"/>
    </xf>
    <xf numFmtId="164" fontId="5" fillId="9" borderId="51" xfId="8" applyBorder="1" applyAlignment="1">
      <alignment horizontal="center" vertical="center" textRotation="90"/>
    </xf>
    <xf numFmtId="9" fontId="0" fillId="6" borderId="28" xfId="6" applyNumberFormat="1" applyFont="1" applyFill="1" applyBorder="1" applyAlignment="1">
      <alignment horizontal="center" vertical="center"/>
      <protection locked="0"/>
    </xf>
    <xf numFmtId="9" fontId="0" fillId="6" borderId="30" xfId="6" applyNumberFormat="1" applyFont="1" applyFill="1" applyBorder="1" applyAlignment="1">
      <alignment horizontal="center" vertical="center"/>
      <protection locked="0"/>
    </xf>
    <xf numFmtId="164" fontId="2" fillId="2" borderId="52" xfId="2" applyBorder="1" applyAlignment="1" applyProtection="1">
      <alignment horizontal="left" vertical="center"/>
      <protection locked="0"/>
    </xf>
    <xf numFmtId="164" fontId="2" fillId="2" borderId="53" xfId="2" applyBorder="1" applyAlignment="1" applyProtection="1">
      <alignment horizontal="left" vertical="center"/>
      <protection locked="0"/>
    </xf>
    <xf numFmtId="164" fontId="3" fillId="2" borderId="6" xfId="3" applyBorder="1" applyAlignment="1" applyProtection="1">
      <alignment horizontal="left" vertical="center"/>
      <protection locked="0"/>
    </xf>
    <xf numFmtId="164" fontId="0" fillId="6" borderId="54" xfId="6" applyNumberFormat="1" applyFont="1" applyFill="1" applyBorder="1" applyAlignment="1">
      <alignment horizontal="left" vertical="center"/>
      <protection locked="0"/>
    </xf>
    <xf numFmtId="164" fontId="0" fillId="6" borderId="55" xfId="6" applyNumberFormat="1" applyFont="1" applyFill="1" applyBorder="1" applyAlignment="1">
      <alignment horizontal="left" vertical="center"/>
      <protection locked="0"/>
    </xf>
    <xf numFmtId="164" fontId="0" fillId="6" borderId="37" xfId="6" applyNumberFormat="1" applyFont="1" applyFill="1" applyBorder="1" applyAlignment="1">
      <alignment horizontal="left" vertical="center"/>
      <protection locked="0"/>
    </xf>
    <xf numFmtId="164" fontId="5" fillId="9" borderId="56" xfId="8" applyBorder="1" applyAlignment="1">
      <alignment horizontal="centerContinuous" vertical="center"/>
    </xf>
    <xf numFmtId="0" fontId="10" fillId="0" borderId="0" xfId="0" applyFont="1" applyFill="1" applyProtection="1"/>
    <xf numFmtId="164" fontId="2" fillId="2" borderId="57" xfId="2" applyBorder="1" applyAlignment="1" applyProtection="1">
      <alignment horizontal="left" vertical="center"/>
      <protection locked="0"/>
    </xf>
    <xf numFmtId="164" fontId="2" fillId="2" borderId="58" xfId="2" applyBorder="1" applyAlignment="1" applyProtection="1">
      <alignment horizontal="left" vertical="center"/>
      <protection locked="0"/>
    </xf>
    <xf numFmtId="164" fontId="3" fillId="2" borderId="59" xfId="3" applyBorder="1" applyAlignment="1" applyProtection="1">
      <alignment horizontal="left" vertical="center"/>
      <protection locked="0"/>
    </xf>
    <xf numFmtId="164" fontId="12" fillId="9" borderId="4" xfId="7" applyBorder="1" applyAlignment="1">
      <alignment vertical="center"/>
    </xf>
    <xf numFmtId="164" fontId="0" fillId="6" borderId="4" xfId="6" applyFont="1" applyBorder="1">
      <alignment horizontal="left" vertical="center"/>
      <protection locked="0"/>
    </xf>
    <xf numFmtId="164" fontId="0" fillId="6" borderId="5" xfId="6" applyFont="1" applyBorder="1">
      <alignment horizontal="left" vertical="center"/>
      <protection locked="0"/>
    </xf>
    <xf numFmtId="0" fontId="0" fillId="0" borderId="0" xfId="0"/>
    <xf numFmtId="0" fontId="6" fillId="0" borderId="0" xfId="11" applyFont="1" applyFill="1" applyBorder="1" applyAlignment="1" applyProtection="1">
      <alignment vertical="center"/>
    </xf>
    <xf numFmtId="0" fontId="4" fillId="0" borderId="0" xfId="11" applyFont="1" applyFill="1" applyBorder="1" applyAlignment="1" applyProtection="1">
      <alignment vertical="center"/>
    </xf>
    <xf numFmtId="0" fontId="5" fillId="0" borderId="0" xfId="12" applyFont="1" applyFill="1" applyBorder="1" applyProtection="1"/>
    <xf numFmtId="0" fontId="4" fillId="0" borderId="0" xfId="11" applyFont="1" applyFill="1" applyBorder="1" applyAlignment="1" applyProtection="1">
      <alignment vertical="center" wrapText="1"/>
    </xf>
    <xf numFmtId="0" fontId="5" fillId="0" borderId="0" xfId="0" applyFont="1" applyFill="1" applyBorder="1" applyProtection="1"/>
    <xf numFmtId="0" fontId="5" fillId="0" borderId="0" xfId="12" applyFont="1" applyFill="1" applyProtection="1"/>
    <xf numFmtId="0" fontId="5" fillId="0" borderId="0" xfId="12" applyFont="1" applyFill="1" applyBorder="1" applyAlignment="1" applyProtection="1">
      <alignment horizontal="center"/>
    </xf>
    <xf numFmtId="0" fontId="4" fillId="0" borderId="0" xfId="0" applyFont="1" applyFill="1" applyProtection="1"/>
    <xf numFmtId="0" fontId="4" fillId="0" borderId="0" xfId="0" applyFont="1" applyFill="1" applyBorder="1" applyProtection="1"/>
    <xf numFmtId="165" fontId="0" fillId="0" borderId="0" xfId="0" applyNumberFormat="1" applyBorder="1" applyAlignment="1" applyProtection="1">
      <alignment horizontal="center"/>
      <protection locked="0"/>
    </xf>
    <xf numFmtId="0" fontId="5" fillId="0" borderId="0" xfId="0" applyFont="1" applyFill="1" applyProtection="1"/>
    <xf numFmtId="164" fontId="16" fillId="9" borderId="2" xfId="7" applyFont="1" applyBorder="1" applyAlignment="1">
      <alignment horizontal="center" vertical="center" wrapText="1"/>
    </xf>
    <xf numFmtId="0" fontId="5" fillId="9" borderId="2" xfId="8" applyNumberFormat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vertical="center" wrapText="1"/>
    </xf>
    <xf numFmtId="0" fontId="5" fillId="0" borderId="4" xfId="0" applyFont="1" applyFill="1" applyBorder="1" applyAlignment="1" applyProtection="1">
      <alignment vertical="center" wrapText="1"/>
    </xf>
    <xf numFmtId="0" fontId="5" fillId="0" borderId="4" xfId="0" applyFont="1" applyFill="1" applyBorder="1" applyAlignment="1" applyProtection="1">
      <alignment vertical="center"/>
    </xf>
    <xf numFmtId="0" fontId="4" fillId="4" borderId="4" xfId="0" applyFont="1" applyFill="1" applyBorder="1" applyAlignment="1" applyProtection="1">
      <alignment vertical="center" wrapText="1"/>
    </xf>
    <xf numFmtId="49" fontId="4" fillId="0" borderId="0" xfId="0" applyNumberFormat="1" applyFont="1" applyFill="1" applyBorder="1" applyAlignment="1" applyProtection="1">
      <alignment horizontal="left" vertical="center" wrapText="1"/>
    </xf>
    <xf numFmtId="0" fontId="0" fillId="0" borderId="2" xfId="0" applyBorder="1"/>
    <xf numFmtId="164" fontId="12" fillId="9" borderId="2" xfId="7" applyBorder="1" applyAlignment="1">
      <alignment vertical="center"/>
    </xf>
    <xf numFmtId="164" fontId="5" fillId="8" borderId="8" xfId="9" applyBorder="1" applyAlignment="1">
      <alignment horizontal="left" vertical="center" wrapText="1"/>
    </xf>
    <xf numFmtId="164" fontId="5" fillId="8" borderId="8" xfId="9" applyBorder="1" applyAlignment="1">
      <alignment horizontal="center" vertical="center" wrapText="1"/>
    </xf>
    <xf numFmtId="164" fontId="2" fillId="2" borderId="60" xfId="2" applyBorder="1"/>
    <xf numFmtId="166" fontId="1" fillId="6" borderId="2" xfId="6" applyNumberFormat="1" applyAlignment="1">
      <alignment horizontal="center" vertical="center"/>
      <protection locked="0"/>
    </xf>
    <xf numFmtId="9" fontId="2" fillId="2" borderId="61" xfId="1" applyFont="1" applyFill="1" applyBorder="1" applyAlignment="1" applyProtection="1">
      <alignment horizontal="center" vertical="center" wrapText="1"/>
    </xf>
    <xf numFmtId="9" fontId="2" fillId="2" borderId="62" xfId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167" fontId="1" fillId="6" borderId="2" xfId="6" applyNumberFormat="1" applyBorder="1">
      <alignment horizontal="left" vertical="center"/>
      <protection locked="0"/>
    </xf>
    <xf numFmtId="168" fontId="1" fillId="6" borderId="2" xfId="6" applyNumberFormat="1" applyBorder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5" fillId="0" borderId="0" xfId="0" applyFont="1" applyBorder="1" applyProtection="1"/>
    <xf numFmtId="0" fontId="5" fillId="0" borderId="0" xfId="0" applyFont="1" applyBorder="1" applyAlignment="1" applyProtection="1"/>
    <xf numFmtId="0" fontId="5" fillId="0" borderId="12" xfId="0" applyFont="1" applyBorder="1" applyAlignment="1" applyProtection="1"/>
    <xf numFmtId="0" fontId="5" fillId="0" borderId="12" xfId="0" applyFont="1" applyBorder="1" applyProtection="1"/>
    <xf numFmtId="164" fontId="12" fillId="9" borderId="13" xfId="7" applyBorder="1">
      <alignment horizontal="left" vertical="center"/>
    </xf>
    <xf numFmtId="164" fontId="5" fillId="8" borderId="6" xfId="9" applyBorder="1">
      <alignment horizontal="left" vertical="center"/>
    </xf>
    <xf numFmtId="164" fontId="5" fillId="8" borderId="3" xfId="9" applyBorder="1">
      <alignment horizontal="left" vertical="center"/>
    </xf>
    <xf numFmtId="164" fontId="5" fillId="8" borderId="7" xfId="9" applyBorder="1">
      <alignment horizontal="left" vertical="center"/>
    </xf>
    <xf numFmtId="164" fontId="4" fillId="2" borderId="1" xfId="2" applyFont="1" applyAlignment="1">
      <alignment horizontal="right" vertical="center" wrapText="1" indent="2"/>
    </xf>
    <xf numFmtId="164" fontId="1" fillId="7" borderId="2" xfId="6" applyFill="1">
      <alignment horizontal="left" vertical="center"/>
      <protection locked="0"/>
    </xf>
    <xf numFmtId="0" fontId="0" fillId="0" borderId="0" xfId="0"/>
    <xf numFmtId="9" fontId="2" fillId="2" borderId="66" xfId="1" applyFont="1" applyFill="1" applyBorder="1" applyAlignment="1" applyProtection="1">
      <alignment horizontal="center" vertical="center" wrapText="1"/>
    </xf>
    <xf numFmtId="0" fontId="7" fillId="0" borderId="0" xfId="0" applyFont="1"/>
    <xf numFmtId="0" fontId="11" fillId="0" borderId="0" xfId="0" applyFont="1"/>
    <xf numFmtId="0" fontId="5" fillId="12" borderId="2" xfId="13" applyFont="1" applyBorder="1" applyAlignment="1" applyProtection="1">
      <alignment horizontal="left" vertical="center"/>
    </xf>
    <xf numFmtId="1" fontId="5" fillId="12" borderId="2" xfId="13" applyNumberFormat="1" applyFont="1" applyBorder="1" applyAlignment="1" applyProtection="1">
      <alignment horizontal="left" vertical="center" wrapText="1"/>
    </xf>
    <xf numFmtId="0" fontId="5" fillId="12" borderId="2" xfId="13" applyFont="1" applyBorder="1" applyAlignment="1" applyProtection="1">
      <alignment horizontal="left" vertical="center" wrapText="1"/>
    </xf>
    <xf numFmtId="164" fontId="3" fillId="2" borderId="2" xfId="3" applyNumberFormat="1" applyBorder="1" applyAlignment="1" applyProtection="1">
      <alignment horizontal="left" vertical="center"/>
      <protection locked="0"/>
    </xf>
    <xf numFmtId="164" fontId="5" fillId="9" borderId="4" xfId="8" applyBorder="1" applyAlignment="1">
      <alignment horizontal="left" vertical="center" wrapText="1"/>
    </xf>
    <xf numFmtId="164" fontId="5" fillId="9" borderId="5" xfId="8" applyBorder="1" applyAlignment="1">
      <alignment horizontal="left" vertical="center" wrapText="1"/>
    </xf>
    <xf numFmtId="164" fontId="1" fillId="6" borderId="4" xfId="6" applyBorder="1">
      <alignment horizontal="left" vertical="center"/>
      <protection locked="0"/>
    </xf>
    <xf numFmtId="164" fontId="1" fillId="6" borderId="5" xfId="6" applyBorder="1">
      <alignment horizontal="left" vertical="center"/>
      <protection locked="0"/>
    </xf>
    <xf numFmtId="164" fontId="5" fillId="9" borderId="2" xfId="8" applyBorder="1">
      <alignment horizontal="left" vertical="center"/>
    </xf>
    <xf numFmtId="164" fontId="5" fillId="9" borderId="5" xfId="8" applyBorder="1">
      <alignment horizontal="left" vertical="center"/>
    </xf>
    <xf numFmtId="0" fontId="0" fillId="0" borderId="4" xfId="0" applyBorder="1"/>
    <xf numFmtId="0" fontId="0" fillId="0" borderId="13" xfId="0" applyBorder="1"/>
    <xf numFmtId="0" fontId="0" fillId="0" borderId="5" xfId="0" applyBorder="1"/>
    <xf numFmtId="0" fontId="0" fillId="0" borderId="2" xfId="0" applyFill="1" applyBorder="1"/>
    <xf numFmtId="0" fontId="0" fillId="0" borderId="0" xfId="0"/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/>
    </xf>
    <xf numFmtId="164" fontId="12" fillId="9" borderId="4" xfId="7" applyFill="1" applyBorder="1" applyAlignment="1">
      <alignment vertical="center"/>
    </xf>
    <xf numFmtId="164" fontId="12" fillId="9" borderId="13" xfId="7" applyFill="1" applyBorder="1" applyAlignment="1">
      <alignment vertical="center"/>
    </xf>
    <xf numFmtId="164" fontId="2" fillId="2" borderId="1" xfId="2" applyAlignment="1">
      <alignment horizontal="left" vertical="center"/>
    </xf>
    <xf numFmtId="164" fontId="2" fillId="2" borderId="70" xfId="2" applyBorder="1" applyAlignment="1">
      <alignment horizontal="left" vertical="center"/>
    </xf>
    <xf numFmtId="164" fontId="5" fillId="8" borderId="4" xfId="9" applyBorder="1" applyAlignment="1">
      <alignment horizontal="left" vertical="center" wrapText="1"/>
    </xf>
    <xf numFmtId="164" fontId="12" fillId="9" borderId="2" xfId="7" applyFill="1" applyBorder="1" applyAlignment="1">
      <alignment vertical="center"/>
    </xf>
    <xf numFmtId="14" fontId="1" fillId="6" borderId="2" xfId="6" applyNumberFormat="1" applyAlignment="1">
      <alignment horizontal="right" vertical="center"/>
      <protection locked="0"/>
    </xf>
    <xf numFmtId="10" fontId="1" fillId="6" borderId="2" xfId="1" applyNumberFormat="1" applyFill="1" applyBorder="1" applyAlignment="1" applyProtection="1">
      <alignment horizontal="right" vertical="center"/>
      <protection locked="0"/>
    </xf>
    <xf numFmtId="9" fontId="1" fillId="6" borderId="2" xfId="1" applyFill="1" applyBorder="1" applyAlignment="1" applyProtection="1">
      <alignment horizontal="right" vertical="center"/>
      <protection locked="0"/>
    </xf>
    <xf numFmtId="0" fontId="0" fillId="0" borderId="0" xfId="0"/>
    <xf numFmtId="0" fontId="0" fillId="0" borderId="0" xfId="0"/>
    <xf numFmtId="164" fontId="12" fillId="9" borderId="2" xfId="7" applyBorder="1" applyAlignment="1">
      <alignment horizontal="left" vertical="center" wrapText="1"/>
    </xf>
    <xf numFmtId="9" fontId="2" fillId="2" borderId="71" xfId="1" applyFont="1" applyFill="1" applyBorder="1" applyAlignment="1" applyProtection="1">
      <alignment horizontal="center" vertical="center" wrapText="1"/>
    </xf>
    <xf numFmtId="9" fontId="2" fillId="2" borderId="72" xfId="1" applyFont="1" applyFill="1" applyBorder="1" applyAlignment="1" applyProtection="1">
      <alignment horizontal="center" vertical="center" wrapText="1"/>
    </xf>
    <xf numFmtId="164" fontId="1" fillId="11" borderId="67" xfId="6" applyFill="1" applyBorder="1" applyAlignment="1">
      <alignment horizontal="left" vertical="center"/>
      <protection locked="0"/>
    </xf>
    <xf numFmtId="164" fontId="15" fillId="2" borderId="2" xfId="2" applyNumberFormat="1" applyFont="1" applyBorder="1" applyAlignment="1" applyProtection="1">
      <alignment vertical="center"/>
    </xf>
    <xf numFmtId="164" fontId="15" fillId="2" borderId="74" xfId="2" applyNumberFormat="1" applyFont="1" applyBorder="1" applyAlignment="1" applyProtection="1">
      <alignment vertical="center"/>
    </xf>
    <xf numFmtId="164" fontId="4" fillId="0" borderId="75" xfId="0" applyNumberFormat="1" applyFont="1" applyFill="1" applyBorder="1" applyAlignment="1" applyProtection="1">
      <alignment vertical="center"/>
    </xf>
    <xf numFmtId="164" fontId="4" fillId="0" borderId="2" xfId="0" applyNumberFormat="1" applyFont="1" applyFill="1" applyBorder="1" applyAlignment="1" applyProtection="1">
      <alignment vertical="center"/>
    </xf>
    <xf numFmtId="164" fontId="4" fillId="0" borderId="76" xfId="0" applyNumberFormat="1" applyFont="1" applyFill="1" applyBorder="1" applyAlignment="1" applyProtection="1">
      <alignment vertical="center"/>
    </xf>
    <xf numFmtId="164" fontId="1" fillId="0" borderId="0" xfId="6" applyFill="1" applyBorder="1" applyAlignment="1">
      <alignment horizontal="left" vertical="center"/>
      <protection locked="0"/>
    </xf>
    <xf numFmtId="164" fontId="15" fillId="2" borderId="4" xfId="2" applyNumberFormat="1" applyFont="1" applyBorder="1" applyAlignment="1" applyProtection="1">
      <alignment vertical="center"/>
    </xf>
    <xf numFmtId="0" fontId="14" fillId="0" borderId="0" xfId="0" applyFont="1"/>
    <xf numFmtId="0" fontId="17" fillId="0" borderId="0" xfId="0" applyFont="1" applyAlignment="1" applyProtection="1">
      <alignment vertical="center"/>
    </xf>
    <xf numFmtId="164" fontId="2" fillId="2" borderId="73" xfId="2" applyNumberFormat="1" applyFont="1" applyBorder="1" applyAlignment="1" applyProtection="1">
      <alignment vertical="center"/>
    </xf>
    <xf numFmtId="164" fontId="2" fillId="2" borderId="2" xfId="2" applyNumberFormat="1" applyFont="1" applyBorder="1" applyAlignment="1" applyProtection="1">
      <alignment vertical="center"/>
    </xf>
    <xf numFmtId="164" fontId="2" fillId="2" borderId="74" xfId="2" applyNumberFormat="1" applyFont="1" applyBorder="1" applyAlignment="1" applyProtection="1">
      <alignment vertical="center"/>
    </xf>
    <xf numFmtId="164" fontId="2" fillId="2" borderId="41" xfId="2" applyNumberFormat="1" applyFont="1" applyBorder="1" applyAlignment="1" applyProtection="1">
      <alignment vertical="center"/>
    </xf>
    <xf numFmtId="164" fontId="14" fillId="6" borderId="67" xfId="6" applyFont="1" applyBorder="1" applyAlignment="1">
      <alignment horizontal="left" vertical="center"/>
      <protection locked="0"/>
    </xf>
    <xf numFmtId="164" fontId="1" fillId="6" borderId="67" xfId="6" applyFont="1" applyBorder="1" applyAlignment="1">
      <alignment horizontal="left" vertical="center"/>
      <protection locked="0"/>
    </xf>
    <xf numFmtId="164" fontId="15" fillId="2" borderId="41" xfId="2" applyNumberFormat="1" applyFont="1" applyBorder="1" applyAlignment="1" applyProtection="1">
      <alignment vertical="center"/>
    </xf>
    <xf numFmtId="164" fontId="1" fillId="11" borderId="67" xfId="6" applyFont="1" applyFill="1" applyBorder="1" applyAlignment="1">
      <alignment horizontal="left" vertical="center"/>
      <protection locked="0"/>
    </xf>
    <xf numFmtId="0" fontId="5" fillId="0" borderId="4" xfId="10" applyFont="1" applyFill="1" applyBorder="1" applyAlignment="1" applyProtection="1">
      <alignment vertical="center" wrapText="1"/>
    </xf>
    <xf numFmtId="49" fontId="5" fillId="0" borderId="5" xfId="0" applyNumberFormat="1" applyFont="1" applyFill="1" applyBorder="1" applyAlignment="1" applyProtection="1">
      <alignment vertical="center"/>
    </xf>
    <xf numFmtId="164" fontId="14" fillId="6" borderId="68" xfId="6" applyFont="1" applyBorder="1" applyAlignment="1">
      <alignment horizontal="left" vertical="center"/>
      <protection locked="0"/>
    </xf>
    <xf numFmtId="164" fontId="2" fillId="2" borderId="64" xfId="2" applyNumberFormat="1" applyFont="1" applyBorder="1" applyAlignment="1" applyProtection="1">
      <alignment vertical="center"/>
    </xf>
    <xf numFmtId="164" fontId="2" fillId="2" borderId="77" xfId="2" applyNumberFormat="1" applyFont="1" applyBorder="1" applyAlignment="1" applyProtection="1">
      <alignment vertical="center"/>
    </xf>
    <xf numFmtId="164" fontId="2" fillId="2" borderId="42" xfId="2" applyNumberFormat="1" applyFont="1" applyBorder="1" applyAlignment="1" applyProtection="1">
      <alignment vertical="center"/>
    </xf>
    <xf numFmtId="164" fontId="2" fillId="2" borderId="67" xfId="2" applyNumberFormat="1" applyFont="1" applyBorder="1" applyAlignment="1" applyProtection="1">
      <alignment vertical="center"/>
    </xf>
    <xf numFmtId="164" fontId="2" fillId="2" borderId="63" xfId="2" applyNumberFormat="1" applyFont="1" applyBorder="1" applyAlignment="1" applyProtection="1">
      <alignment vertical="center"/>
    </xf>
    <xf numFmtId="164" fontId="14" fillId="6" borderId="2" xfId="6" applyFont="1" applyBorder="1" applyAlignment="1">
      <alignment horizontal="left" vertical="center"/>
      <protection locked="0"/>
    </xf>
    <xf numFmtId="164" fontId="15" fillId="2" borderId="67" xfId="2" applyNumberFormat="1" applyFont="1" applyBorder="1" applyAlignment="1" applyProtection="1">
      <alignment vertical="center"/>
    </xf>
    <xf numFmtId="164" fontId="15" fillId="2" borderId="63" xfId="2" applyNumberFormat="1" applyFont="1" applyBorder="1" applyAlignment="1" applyProtection="1">
      <alignment vertical="center"/>
    </xf>
    <xf numFmtId="164" fontId="1" fillId="6" borderId="2" xfId="6" applyFont="1" applyBorder="1" applyAlignment="1">
      <alignment horizontal="left" vertical="center"/>
      <protection locked="0"/>
    </xf>
    <xf numFmtId="164" fontId="14" fillId="6" borderId="64" xfId="6" applyFont="1" applyBorder="1" applyAlignment="1">
      <alignment horizontal="left" vertical="center"/>
      <protection locked="0"/>
    </xf>
    <xf numFmtId="164" fontId="14" fillId="6" borderId="69" xfId="6" applyFont="1" applyBorder="1" applyAlignment="1">
      <alignment horizontal="left" vertical="center"/>
      <protection locked="0"/>
    </xf>
    <xf numFmtId="164" fontId="2" fillId="2" borderId="65" xfId="2" applyNumberFormat="1" applyFont="1" applyBorder="1" applyAlignment="1" applyProtection="1">
      <alignment vertical="center"/>
    </xf>
    <xf numFmtId="164" fontId="5" fillId="9" borderId="2" xfId="8" applyFont="1" applyBorder="1" applyAlignment="1">
      <alignment horizontal="left" vertical="center" wrapText="1"/>
    </xf>
    <xf numFmtId="0" fontId="7" fillId="0" borderId="0" xfId="0" applyFont="1" applyAlignment="1" applyProtection="1">
      <alignment vertical="center"/>
    </xf>
    <xf numFmtId="0" fontId="5" fillId="9" borderId="2" xfId="8" applyNumberFormat="1" applyBorder="1" applyAlignment="1">
      <alignment horizontal="left" vertical="center" wrapText="1"/>
    </xf>
    <xf numFmtId="164" fontId="2" fillId="2" borderId="79" xfId="2" applyNumberFormat="1" applyFont="1" applyBorder="1" applyAlignment="1" applyProtection="1">
      <alignment horizontal="right" vertical="center" wrapText="1" indent="2"/>
    </xf>
    <xf numFmtId="164" fontId="2" fillId="2" borderId="80" xfId="2" applyNumberFormat="1" applyFont="1" applyBorder="1" applyAlignment="1" applyProtection="1">
      <alignment horizontal="right" vertical="center" wrapText="1" indent="2"/>
    </xf>
    <xf numFmtId="164" fontId="2" fillId="2" borderId="72" xfId="2" applyNumberFormat="1" applyFont="1" applyBorder="1" applyAlignment="1" applyProtection="1">
      <alignment horizontal="right" vertical="center" wrapText="1" indent="2"/>
    </xf>
    <xf numFmtId="164" fontId="15" fillId="2" borderId="81" xfId="2" applyNumberFormat="1" applyFont="1" applyBorder="1" applyAlignment="1" applyProtection="1">
      <alignment horizontal="right" vertical="center" wrapText="1" indent="2"/>
    </xf>
    <xf numFmtId="164" fontId="15" fillId="2" borderId="82" xfId="2" applyNumberFormat="1" applyFont="1" applyBorder="1" applyAlignment="1" applyProtection="1">
      <alignment horizontal="right" vertical="center" wrapText="1" indent="2"/>
    </xf>
    <xf numFmtId="164" fontId="15" fillId="2" borderId="74" xfId="2" applyNumberFormat="1" applyFont="1" applyBorder="1" applyAlignment="1" applyProtection="1">
      <alignment horizontal="right" vertical="center" wrapText="1" indent="2"/>
    </xf>
    <xf numFmtId="164" fontId="1" fillId="6" borderId="83" xfId="6" applyNumberFormat="1" applyFont="1" applyBorder="1" applyAlignment="1">
      <alignment horizontal="right" vertical="center" indent="2"/>
      <protection locked="0"/>
    </xf>
    <xf numFmtId="164" fontId="1" fillId="6" borderId="84" xfId="6" applyNumberFormat="1" applyFont="1" applyBorder="1" applyAlignment="1">
      <alignment horizontal="right" vertical="center" indent="2"/>
      <protection locked="0"/>
    </xf>
    <xf numFmtId="164" fontId="15" fillId="2" borderId="94" xfId="2" applyNumberFormat="1" applyFont="1" applyBorder="1" applyAlignment="1" applyProtection="1">
      <alignment horizontal="right" vertical="center" wrapText="1" indent="2"/>
    </xf>
    <xf numFmtId="164" fontId="14" fillId="6" borderId="83" xfId="6" applyNumberFormat="1" applyFont="1" applyBorder="1" applyAlignment="1">
      <alignment horizontal="right" vertical="center" indent="2"/>
      <protection locked="0"/>
    </xf>
    <xf numFmtId="164" fontId="14" fillId="6" borderId="84" xfId="6" applyNumberFormat="1" applyFont="1" applyBorder="1" applyAlignment="1">
      <alignment horizontal="right" vertical="center" indent="2"/>
      <protection locked="0"/>
    </xf>
    <xf numFmtId="164" fontId="2" fillId="2" borderId="94" xfId="2" applyNumberFormat="1" applyFont="1" applyBorder="1" applyAlignment="1" applyProtection="1">
      <alignment horizontal="right" vertical="center" wrapText="1" indent="2"/>
    </xf>
    <xf numFmtId="164" fontId="2" fillId="2" borderId="74" xfId="2" applyNumberFormat="1" applyFont="1" applyBorder="1" applyAlignment="1" applyProtection="1">
      <alignment horizontal="right" vertical="center" wrapText="1" indent="2"/>
    </xf>
    <xf numFmtId="164" fontId="2" fillId="2" borderId="81" xfId="2" applyNumberFormat="1" applyFont="1" applyBorder="1" applyAlignment="1" applyProtection="1">
      <alignment horizontal="right" vertical="center" wrapText="1" indent="2"/>
    </xf>
    <xf numFmtId="164" fontId="2" fillId="2" borderId="82" xfId="2" applyNumberFormat="1" applyFont="1" applyBorder="1" applyAlignment="1" applyProtection="1">
      <alignment horizontal="right" vertical="center" wrapText="1" indent="2"/>
    </xf>
    <xf numFmtId="164" fontId="1" fillId="6" borderId="85" xfId="6" applyNumberFormat="1" applyFont="1" applyBorder="1" applyAlignment="1">
      <alignment horizontal="right" vertical="center" indent="2"/>
      <protection locked="0"/>
    </xf>
    <xf numFmtId="164" fontId="1" fillId="6" borderId="86" xfId="6" applyNumberFormat="1" applyFont="1" applyBorder="1" applyAlignment="1">
      <alignment horizontal="right" vertical="center" indent="2"/>
      <protection locked="0"/>
    </xf>
    <xf numFmtId="164" fontId="2" fillId="2" borderId="87" xfId="2" applyNumberFormat="1" applyFont="1" applyBorder="1" applyAlignment="1" applyProtection="1">
      <alignment horizontal="right" vertical="center" wrapText="1" indent="2"/>
    </xf>
    <xf numFmtId="164" fontId="2" fillId="2" borderId="88" xfId="2" applyNumberFormat="1" applyFont="1" applyBorder="1" applyAlignment="1" applyProtection="1">
      <alignment horizontal="right" vertical="center" wrapText="1" indent="2"/>
    </xf>
    <xf numFmtId="164" fontId="2" fillId="2" borderId="89" xfId="2" applyNumberFormat="1" applyFont="1" applyBorder="1" applyAlignment="1" applyProtection="1">
      <alignment horizontal="right" vertical="center" wrapText="1" indent="2"/>
    </xf>
    <xf numFmtId="164" fontId="2" fillId="2" borderId="91" xfId="2" applyNumberFormat="1" applyFont="1" applyBorder="1" applyAlignment="1" applyProtection="1">
      <alignment horizontal="right" vertical="center" wrapText="1" indent="2"/>
    </xf>
    <xf numFmtId="164" fontId="14" fillId="0" borderId="0" xfId="0" applyNumberFormat="1" applyFont="1" applyAlignment="1">
      <alignment horizontal="right" indent="2"/>
    </xf>
    <xf numFmtId="164" fontId="14" fillId="6" borderId="43" xfId="6" applyNumberFormat="1" applyFont="1" applyBorder="1" applyAlignment="1">
      <alignment horizontal="right" vertical="center" indent="2"/>
      <protection locked="0"/>
    </xf>
    <xf numFmtId="164" fontId="14" fillId="6" borderId="19" xfId="6" applyNumberFormat="1" applyFont="1" applyBorder="1" applyAlignment="1">
      <alignment horizontal="right" vertical="center" indent="2"/>
      <protection locked="0"/>
    </xf>
    <xf numFmtId="164" fontId="4" fillId="13" borderId="90" xfId="0" applyNumberFormat="1" applyFont="1" applyFill="1" applyBorder="1" applyAlignment="1" applyProtection="1">
      <alignment horizontal="right" vertical="center" wrapText="1" indent="2"/>
    </xf>
    <xf numFmtId="164" fontId="4" fillId="13" borderId="95" xfId="0" applyNumberFormat="1" applyFont="1" applyFill="1" applyBorder="1" applyAlignment="1" applyProtection="1">
      <alignment horizontal="right" vertical="center" wrapText="1" indent="2"/>
    </xf>
    <xf numFmtId="164" fontId="4" fillId="13" borderId="92" xfId="0" applyNumberFormat="1" applyFont="1" applyFill="1" applyBorder="1" applyAlignment="1" applyProtection="1">
      <alignment horizontal="right" vertical="center" wrapText="1" indent="2"/>
    </xf>
    <xf numFmtId="164" fontId="2" fillId="2" borderId="42" xfId="2" applyNumberFormat="1" applyFont="1" applyBorder="1" applyAlignment="1" applyProtection="1">
      <alignment horizontal="right" vertical="center" wrapText="1" indent="2"/>
    </xf>
    <xf numFmtId="164" fontId="2" fillId="2" borderId="93" xfId="2" applyNumberFormat="1" applyFont="1" applyBorder="1" applyAlignment="1" applyProtection="1">
      <alignment horizontal="right" vertical="center" wrapText="1" indent="2"/>
    </xf>
    <xf numFmtId="0" fontId="14" fillId="0" borderId="0" xfId="0" applyFont="1" applyAlignment="1" applyProtection="1">
      <alignment vertical="center"/>
    </xf>
    <xf numFmtId="164" fontId="2" fillId="2" borderId="96" xfId="2" applyNumberFormat="1" applyFont="1" applyBorder="1" applyAlignment="1" applyProtection="1">
      <alignment horizontal="right" vertical="center" wrapText="1" indent="2"/>
    </xf>
    <xf numFmtId="164" fontId="2" fillId="2" borderId="97" xfId="2" applyNumberFormat="1" applyFont="1" applyBorder="1" applyAlignment="1" applyProtection="1">
      <alignment horizontal="right" vertical="center" wrapText="1" indent="2"/>
    </xf>
    <xf numFmtId="164" fontId="2" fillId="2" borderId="98" xfId="2" applyNumberFormat="1" applyFont="1" applyBorder="1" applyAlignment="1" applyProtection="1">
      <alignment horizontal="right" vertical="center" wrapText="1" indent="2"/>
    </xf>
    <xf numFmtId="164" fontId="2" fillId="2" borderId="99" xfId="2" applyNumberFormat="1" applyFont="1" applyBorder="1" applyAlignment="1" applyProtection="1">
      <alignment horizontal="right" vertical="center" wrapText="1" indent="2"/>
    </xf>
    <xf numFmtId="164" fontId="2" fillId="2" borderId="22" xfId="2" applyNumberFormat="1" applyFont="1" applyBorder="1" applyAlignment="1" applyProtection="1">
      <alignment horizontal="right" vertical="center" wrapText="1" indent="2"/>
    </xf>
    <xf numFmtId="164" fontId="15" fillId="2" borderId="100" xfId="2" applyNumberFormat="1" applyFont="1" applyBorder="1" applyAlignment="1" applyProtection="1">
      <alignment horizontal="right" vertical="center" wrapText="1" indent="2"/>
    </xf>
    <xf numFmtId="164" fontId="15" fillId="2" borderId="101" xfId="2" applyNumberFormat="1" applyFont="1" applyBorder="1" applyAlignment="1" applyProtection="1">
      <alignment horizontal="right" vertical="center" wrapText="1" indent="2"/>
    </xf>
    <xf numFmtId="164" fontId="15" fillId="2" borderId="102" xfId="2" applyNumberFormat="1" applyFont="1" applyBorder="1" applyAlignment="1" applyProtection="1">
      <alignment horizontal="right" vertical="center" wrapText="1" indent="2"/>
    </xf>
    <xf numFmtId="164" fontId="15" fillId="2" borderId="21" xfId="2" applyNumberFormat="1" applyFont="1" applyBorder="1" applyAlignment="1" applyProtection="1">
      <alignment horizontal="right" vertical="center" wrapText="1" indent="2"/>
    </xf>
    <xf numFmtId="164" fontId="15" fillId="2" borderId="41" xfId="2" applyNumberFormat="1" applyFont="1" applyBorder="1" applyAlignment="1" applyProtection="1">
      <alignment horizontal="right" vertical="center" wrapText="1" indent="2"/>
    </xf>
    <xf numFmtId="164" fontId="1" fillId="11" borderId="103" xfId="6" applyNumberFormat="1" applyFont="1" applyFill="1" applyBorder="1" applyAlignment="1">
      <alignment horizontal="right" vertical="center" indent="2"/>
      <protection locked="0"/>
    </xf>
    <xf numFmtId="164" fontId="15" fillId="2" borderId="108" xfId="2" applyNumberFormat="1" applyFont="1" applyBorder="1" applyAlignment="1" applyProtection="1">
      <alignment horizontal="right" vertical="center" wrapText="1" indent="2"/>
    </xf>
    <xf numFmtId="164" fontId="1" fillId="11" borderId="78" xfId="6" applyNumberFormat="1" applyFont="1" applyFill="1" applyBorder="1" applyAlignment="1">
      <alignment horizontal="right" vertical="center" indent="2"/>
      <protection locked="0"/>
    </xf>
    <xf numFmtId="164" fontId="1" fillId="11" borderId="21" xfId="6" applyNumberFormat="1" applyFont="1" applyFill="1" applyBorder="1" applyAlignment="1">
      <alignment horizontal="right" vertical="center" indent="2"/>
      <protection locked="0"/>
    </xf>
    <xf numFmtId="164" fontId="1" fillId="6" borderId="100" xfId="6" applyNumberFormat="1" applyFont="1" applyBorder="1" applyAlignment="1">
      <alignment horizontal="right" vertical="center" indent="2"/>
      <protection locked="0"/>
    </xf>
    <xf numFmtId="164" fontId="14" fillId="6" borderId="100" xfId="6" applyNumberFormat="1" applyFont="1" applyBorder="1" applyAlignment="1">
      <alignment horizontal="right" vertical="center" indent="2"/>
      <protection locked="0"/>
    </xf>
    <xf numFmtId="164" fontId="2" fillId="2" borderId="101" xfId="2" applyNumberFormat="1" applyFont="1" applyBorder="1" applyAlignment="1" applyProtection="1">
      <alignment horizontal="right" vertical="center" wrapText="1" indent="2"/>
    </xf>
    <xf numFmtId="164" fontId="2" fillId="2" borderId="102" xfId="2" applyNumberFormat="1" applyFont="1" applyBorder="1" applyAlignment="1" applyProtection="1">
      <alignment horizontal="right" vertical="center" wrapText="1" indent="2"/>
    </xf>
    <xf numFmtId="164" fontId="2" fillId="2" borderId="21" xfId="2" applyNumberFormat="1" applyFont="1" applyBorder="1" applyAlignment="1" applyProtection="1">
      <alignment horizontal="right" vertical="center" wrapText="1" indent="2"/>
    </xf>
    <xf numFmtId="164" fontId="2" fillId="2" borderId="100" xfId="2" applyNumberFormat="1" applyFont="1" applyBorder="1" applyAlignment="1" applyProtection="1">
      <alignment horizontal="right" vertical="center" wrapText="1" indent="2"/>
    </xf>
    <xf numFmtId="164" fontId="2" fillId="2" borderId="41" xfId="2" applyNumberFormat="1" applyFont="1" applyBorder="1" applyAlignment="1" applyProtection="1">
      <alignment horizontal="right" vertical="center" wrapText="1" indent="2"/>
    </xf>
    <xf numFmtId="164" fontId="2" fillId="2" borderId="112" xfId="2" applyNumberFormat="1" applyFont="1" applyBorder="1" applyAlignment="1" applyProtection="1">
      <alignment horizontal="right" vertical="center" wrapText="1" indent="2"/>
    </xf>
    <xf numFmtId="164" fontId="2" fillId="2" borderId="111" xfId="2" applyNumberFormat="1" applyFont="1" applyBorder="1" applyAlignment="1" applyProtection="1">
      <alignment horizontal="right" vertical="center" wrapText="1" indent="2"/>
    </xf>
    <xf numFmtId="164" fontId="14" fillId="6" borderId="104" xfId="6" applyNumberFormat="1" applyFont="1" applyBorder="1" applyAlignment="1">
      <alignment horizontal="right" vertical="center" indent="2"/>
      <protection locked="0"/>
    </xf>
    <xf numFmtId="164" fontId="14" fillId="6" borderId="105" xfId="6" applyNumberFormat="1" applyFont="1" applyBorder="1" applyAlignment="1">
      <alignment horizontal="right" vertical="center" indent="2"/>
      <protection locked="0"/>
    </xf>
    <xf numFmtId="164" fontId="4" fillId="13" borderId="106" xfId="0" applyNumberFormat="1" applyFont="1" applyFill="1" applyBorder="1" applyAlignment="1" applyProtection="1">
      <alignment horizontal="right" vertical="center" wrapText="1" indent="2"/>
    </xf>
    <xf numFmtId="164" fontId="4" fillId="13" borderId="107" xfId="0" applyNumberFormat="1" applyFont="1" applyFill="1" applyBorder="1" applyAlignment="1" applyProtection="1">
      <alignment horizontal="right" vertical="center" wrapText="1" indent="2"/>
    </xf>
    <xf numFmtId="164" fontId="4" fillId="13" borderId="15" xfId="0" applyNumberFormat="1" applyFont="1" applyFill="1" applyBorder="1" applyAlignment="1" applyProtection="1">
      <alignment horizontal="right" vertical="center" wrapText="1" indent="2"/>
    </xf>
    <xf numFmtId="164" fontId="4" fillId="13" borderId="21" xfId="0" applyNumberFormat="1" applyFont="1" applyFill="1" applyBorder="1" applyAlignment="1" applyProtection="1">
      <alignment horizontal="right" vertical="center" wrapText="1" indent="2"/>
    </xf>
    <xf numFmtId="164" fontId="2" fillId="2" borderId="109" xfId="2" applyNumberFormat="1" applyFont="1" applyBorder="1" applyAlignment="1" applyProtection="1">
      <alignment horizontal="right" vertical="center" wrapText="1" indent="2"/>
    </xf>
    <xf numFmtId="164" fontId="2" fillId="2" borderId="64" xfId="2" applyNumberFormat="1" applyFont="1" applyBorder="1" applyAlignment="1" applyProtection="1">
      <alignment horizontal="right" vertical="center" wrapText="1" indent="2"/>
    </xf>
    <xf numFmtId="164" fontId="2" fillId="2" borderId="110" xfId="2" applyNumberFormat="1" applyFont="1" applyBorder="1" applyAlignment="1" applyProtection="1">
      <alignment horizontal="right" vertical="center" wrapText="1" indent="2"/>
    </xf>
    <xf numFmtId="164" fontId="2" fillId="2" borderId="45" xfId="2" applyNumberFormat="1" applyFont="1" applyBorder="1" applyAlignment="1" applyProtection="1">
      <alignment horizontal="right" vertical="center" wrapText="1" indent="2"/>
    </xf>
    <xf numFmtId="164" fontId="2" fillId="2" borderId="20" xfId="2" applyNumberFormat="1" applyFont="1" applyBorder="1" applyAlignment="1" applyProtection="1">
      <alignment horizontal="right" vertical="center" wrapText="1" indent="2"/>
    </xf>
    <xf numFmtId="0" fontId="6" fillId="0" borderId="0" xfId="0" applyNumberFormat="1" applyFont="1" applyFill="1" applyBorder="1" applyAlignment="1" applyProtection="1">
      <alignment horizontal="left" vertical="center"/>
    </xf>
    <xf numFmtId="164" fontId="1" fillId="0" borderId="2" xfId="6" applyFill="1">
      <alignment horizontal="left" vertical="center"/>
      <protection locked="0"/>
    </xf>
    <xf numFmtId="1" fontId="5" fillId="9" borderId="2" xfId="8" applyNumberFormat="1" applyBorder="1" applyAlignment="1">
      <alignment horizontal="center" vertical="center" wrapText="1"/>
    </xf>
    <xf numFmtId="169" fontId="0" fillId="0" borderId="2" xfId="6" applyNumberFormat="1" applyFont="1" applyFill="1" applyAlignment="1">
      <alignment horizontal="right" vertical="center" indent="1"/>
      <protection locked="0"/>
    </xf>
    <xf numFmtId="169" fontId="1" fillId="6" borderId="2" xfId="6" applyNumberFormat="1" applyAlignment="1">
      <alignment horizontal="right" vertical="center" indent="1"/>
      <protection locked="0"/>
    </xf>
    <xf numFmtId="169" fontId="1" fillId="0" borderId="2" xfId="6" applyNumberFormat="1" applyFill="1" applyAlignment="1">
      <alignment horizontal="right" vertical="center" indent="1"/>
      <protection locked="0"/>
    </xf>
    <xf numFmtId="10" fontId="1" fillId="14" borderId="2" xfId="6" applyNumberFormat="1" applyFill="1" applyAlignment="1">
      <alignment horizontal="right" vertical="center" indent="1"/>
      <protection locked="0"/>
    </xf>
    <xf numFmtId="10" fontId="1" fillId="0" borderId="2" xfId="6" applyNumberFormat="1" applyFill="1" applyAlignment="1">
      <alignment horizontal="right" vertical="center" indent="1"/>
      <protection locked="0"/>
    </xf>
    <xf numFmtId="166" fontId="1" fillId="0" borderId="2" xfId="6" applyNumberFormat="1" applyFill="1" applyAlignment="1">
      <alignment horizontal="right" vertical="center" indent="1"/>
      <protection locked="0"/>
    </xf>
    <xf numFmtId="0" fontId="6" fillId="0" borderId="0" xfId="14" applyFont="1" applyAlignment="1" applyProtection="1">
      <alignment vertical="center"/>
    </xf>
    <xf numFmtId="4" fontId="19" fillId="0" borderId="0" xfId="14" applyNumberFormat="1" applyProtection="1"/>
    <xf numFmtId="49" fontId="14" fillId="0" borderId="8" xfId="0" applyNumberFormat="1" applyFont="1" applyBorder="1" applyProtection="1"/>
    <xf numFmtId="0" fontId="14" fillId="0" borderId="8" xfId="0" applyFont="1" applyBorder="1" applyAlignment="1" applyProtection="1">
      <alignment horizontal="left"/>
    </xf>
    <xf numFmtId="164" fontId="2" fillId="2" borderId="116" xfId="2" applyNumberFormat="1" applyBorder="1" applyProtection="1"/>
    <xf numFmtId="49" fontId="0" fillId="0" borderId="2" xfId="0" quotePrefix="1" applyNumberFormat="1" applyBorder="1" applyProtection="1"/>
    <xf numFmtId="0" fontId="0" fillId="0" borderId="2" xfId="0" applyBorder="1" applyAlignment="1" applyProtection="1">
      <alignment horizontal="left"/>
    </xf>
    <xf numFmtId="164" fontId="2" fillId="2" borderId="60" xfId="2" applyNumberFormat="1" applyBorder="1" applyProtection="1"/>
    <xf numFmtId="14" fontId="0" fillId="0" borderId="2" xfId="0" applyNumberFormat="1" applyBorder="1" applyAlignment="1" applyProtection="1">
      <alignment horizontal="left"/>
    </xf>
    <xf numFmtId="164" fontId="1" fillId="7" borderId="2" xfId="6" applyFill="1" applyBorder="1">
      <alignment horizontal="left" vertical="center"/>
      <protection locked="0"/>
    </xf>
    <xf numFmtId="49" fontId="0" fillId="0" borderId="2" xfId="0" applyNumberFormat="1" applyBorder="1" applyProtection="1"/>
    <xf numFmtId="49" fontId="0" fillId="0" borderId="2" xfId="0" applyNumberFormat="1" applyFill="1" applyBorder="1" applyProtection="1"/>
    <xf numFmtId="0" fontId="0" fillId="0" borderId="2" xfId="0" applyFill="1" applyBorder="1" applyAlignment="1" applyProtection="1">
      <alignment horizontal="left"/>
    </xf>
    <xf numFmtId="49" fontId="14" fillId="0" borderId="2" xfId="0" applyNumberFormat="1" applyFont="1" applyFill="1" applyBorder="1" applyProtection="1"/>
    <xf numFmtId="0" fontId="14" fillId="0" borderId="2" xfId="0" applyFont="1" applyFill="1" applyBorder="1" applyAlignment="1" applyProtection="1">
      <alignment horizontal="left"/>
    </xf>
    <xf numFmtId="164" fontId="2" fillId="2" borderId="1" xfId="2" applyNumberFormat="1" applyBorder="1" applyProtection="1"/>
    <xf numFmtId="49" fontId="2" fillId="0" borderId="117" xfId="2" applyNumberFormat="1" applyFill="1" applyBorder="1" applyProtection="1"/>
    <xf numFmtId="164" fontId="2" fillId="0" borderId="1" xfId="2" applyFill="1" applyBorder="1" applyAlignment="1" applyProtection="1">
      <alignment horizontal="left"/>
    </xf>
    <xf numFmtId="49" fontId="0" fillId="0" borderId="17" xfId="0" applyNumberFormat="1" applyFill="1" applyBorder="1" applyProtection="1"/>
    <xf numFmtId="0" fontId="21" fillId="0" borderId="0" xfId="0" applyFont="1" applyFill="1" applyBorder="1" applyAlignment="1" applyProtection="1">
      <alignment horizontal="left"/>
    </xf>
    <xf numFmtId="164" fontId="22" fillId="0" borderId="0" xfId="14" applyNumberFormat="1" applyFont="1" applyFill="1" applyBorder="1" applyProtection="1"/>
    <xf numFmtId="164" fontId="2" fillId="2" borderId="118" xfId="2" applyNumberFormat="1" applyBorder="1" applyProtection="1"/>
    <xf numFmtId="49" fontId="0" fillId="0" borderId="8" xfId="0" applyNumberFormat="1" applyFill="1" applyBorder="1" applyProtection="1"/>
    <xf numFmtId="0" fontId="0" fillId="0" borderId="8" xfId="0" applyFill="1" applyBorder="1" applyAlignment="1" applyProtection="1">
      <alignment horizontal="left"/>
    </xf>
    <xf numFmtId="164" fontId="1" fillId="7" borderId="8" xfId="6" applyFill="1" applyBorder="1">
      <alignment horizontal="left" vertical="center"/>
      <protection locked="0"/>
    </xf>
    <xf numFmtId="49" fontId="14" fillId="0" borderId="2" xfId="0" applyNumberFormat="1" applyFont="1" applyBorder="1" applyProtection="1"/>
    <xf numFmtId="0" fontId="14" fillId="0" borderId="2" xfId="0" applyFont="1" applyBorder="1" applyAlignment="1" applyProtection="1">
      <alignment horizontal="left"/>
    </xf>
    <xf numFmtId="49" fontId="2" fillId="2" borderId="117" xfId="2" applyNumberFormat="1" applyBorder="1" applyProtection="1"/>
    <xf numFmtId="164" fontId="2" fillId="2" borderId="1" xfId="2" applyBorder="1" applyAlignment="1" applyProtection="1">
      <alignment horizontal="left"/>
    </xf>
    <xf numFmtId="49" fontId="2" fillId="2" borderId="119" xfId="2" applyNumberFormat="1" applyBorder="1" applyProtection="1"/>
    <xf numFmtId="164" fontId="2" fillId="2" borderId="120" xfId="2" applyBorder="1" applyAlignment="1" applyProtection="1">
      <alignment horizontal="left"/>
    </xf>
    <xf numFmtId="164" fontId="2" fillId="2" borderId="120" xfId="2" applyNumberFormat="1" applyBorder="1" applyProtection="1"/>
    <xf numFmtId="164" fontId="1" fillId="11" borderId="75" xfId="6" applyNumberFormat="1" applyFont="1" applyFill="1" applyBorder="1" applyAlignment="1">
      <alignment horizontal="right" vertical="center" indent="2"/>
      <protection locked="0"/>
    </xf>
    <xf numFmtId="164" fontId="1" fillId="11" borderId="0" xfId="6" applyNumberFormat="1" applyFont="1" applyFill="1" applyBorder="1" applyAlignment="1">
      <alignment horizontal="right" vertical="center" indent="2"/>
      <protection locked="0"/>
    </xf>
    <xf numFmtId="164" fontId="1" fillId="6" borderId="112" xfId="6" applyNumberFormat="1" applyFont="1" applyBorder="1" applyAlignment="1">
      <alignment horizontal="right" vertical="center" indent="2"/>
      <protection locked="0"/>
    </xf>
    <xf numFmtId="164" fontId="15" fillId="2" borderId="1" xfId="2" applyNumberFormat="1" applyFont="1" applyBorder="1" applyAlignment="1" applyProtection="1">
      <alignment horizontal="right" vertical="center" wrapText="1" indent="2"/>
    </xf>
    <xf numFmtId="164" fontId="1" fillId="0" borderId="2" xfId="6" applyFill="1" applyProtection="1">
      <alignment horizontal="left" vertical="center"/>
    </xf>
    <xf numFmtId="164" fontId="14" fillId="0" borderId="2" xfId="6" applyFont="1" applyFill="1" applyProtection="1">
      <alignment horizontal="left" vertical="center"/>
    </xf>
    <xf numFmtId="164" fontId="0" fillId="0" borderId="2" xfId="6" applyFont="1" applyFill="1" applyProtection="1">
      <alignment horizontal="left" vertical="center"/>
    </xf>
    <xf numFmtId="1" fontId="5" fillId="9" borderId="2" xfId="8" applyNumberFormat="1" applyBorder="1" applyAlignment="1" applyProtection="1">
      <alignment horizontal="center" vertical="center" wrapText="1"/>
    </xf>
    <xf numFmtId="169" fontId="0" fillId="0" borderId="2" xfId="6" applyNumberFormat="1" applyFont="1" applyFill="1" applyAlignment="1" applyProtection="1">
      <alignment horizontal="right" vertical="center" indent="1"/>
    </xf>
    <xf numFmtId="169" fontId="1" fillId="0" borderId="2" xfId="6" applyNumberFormat="1" applyFill="1" applyAlignment="1" applyProtection="1">
      <alignment horizontal="right" vertical="center" indent="1"/>
    </xf>
    <xf numFmtId="10" fontId="1" fillId="0" borderId="2" xfId="6" applyNumberFormat="1" applyFill="1" applyAlignment="1" applyProtection="1">
      <alignment horizontal="right" vertical="center" indent="1"/>
    </xf>
    <xf numFmtId="166" fontId="1" fillId="0" borderId="2" xfId="6" applyNumberFormat="1" applyFill="1" applyAlignment="1" applyProtection="1">
      <alignment horizontal="right" vertical="center" indent="1"/>
    </xf>
    <xf numFmtId="42" fontId="1" fillId="0" borderId="2" xfId="6" applyNumberFormat="1" applyFill="1" applyAlignment="1" applyProtection="1">
      <alignment horizontal="right" vertical="center"/>
    </xf>
    <xf numFmtId="164" fontId="4" fillId="0" borderId="75" xfId="0" applyNumberFormat="1" applyFont="1" applyFill="1" applyBorder="1" applyAlignment="1" applyProtection="1">
      <alignment vertical="center"/>
      <protection locked="0"/>
    </xf>
    <xf numFmtId="164" fontId="4" fillId="0" borderId="2" xfId="0" applyNumberFormat="1" applyFont="1" applyFill="1" applyBorder="1" applyAlignment="1" applyProtection="1">
      <alignment vertical="center"/>
      <protection locked="0"/>
    </xf>
    <xf numFmtId="0" fontId="4" fillId="9" borderId="2" xfId="8" applyNumberFormat="1" applyFont="1" applyBorder="1" applyAlignment="1">
      <alignment horizontal="left" vertical="center" wrapText="1"/>
    </xf>
    <xf numFmtId="0" fontId="14" fillId="9" borderId="2" xfId="0" applyFont="1" applyFill="1" applyBorder="1"/>
    <xf numFmtId="0" fontId="0" fillId="9" borderId="2" xfId="0" applyFill="1" applyBorder="1" applyAlignment="1">
      <alignment horizontal="center"/>
    </xf>
    <xf numFmtId="164" fontId="1" fillId="0" borderId="2" xfId="6" applyFill="1" applyBorder="1" applyProtection="1">
      <alignment horizontal="left" vertical="center"/>
    </xf>
    <xf numFmtId="42" fontId="1" fillId="0" borderId="2" xfId="6" applyNumberFormat="1" applyFill="1" applyBorder="1" applyAlignment="1" applyProtection="1">
      <alignment horizontal="right" vertical="center"/>
    </xf>
    <xf numFmtId="42" fontId="1" fillId="14" borderId="2" xfId="6" applyNumberFormat="1" applyFill="1" applyBorder="1" applyAlignment="1" applyProtection="1">
      <alignment horizontal="right" vertical="center"/>
      <protection locked="0"/>
    </xf>
    <xf numFmtId="164" fontId="12" fillId="9" borderId="38" xfId="7" applyBorder="1" applyAlignment="1">
      <alignment horizontal="left" vertical="top"/>
    </xf>
    <xf numFmtId="164" fontId="2" fillId="2" borderId="121" xfId="2" applyNumberFormat="1" applyFont="1" applyFill="1" applyBorder="1" applyAlignment="1">
      <alignment horizontal="left" vertical="center"/>
    </xf>
    <xf numFmtId="164" fontId="0" fillId="7" borderId="35" xfId="6" applyNumberFormat="1" applyFont="1" applyFill="1" applyBorder="1" applyAlignment="1">
      <alignment horizontal="left" vertical="center"/>
      <protection locked="0"/>
    </xf>
    <xf numFmtId="164" fontId="2" fillId="2" borderId="122" xfId="2" applyNumberFormat="1" applyFont="1" applyFill="1" applyBorder="1" applyAlignment="1">
      <alignment horizontal="left" vertical="center"/>
    </xf>
    <xf numFmtId="164" fontId="2" fillId="2" borderId="123" xfId="2" applyNumberFormat="1" applyFont="1" applyFill="1" applyBorder="1" applyAlignment="1">
      <alignment horizontal="left" vertical="center"/>
    </xf>
    <xf numFmtId="164" fontId="14" fillId="0" borderId="4" xfId="6" applyFont="1" applyFill="1" applyBorder="1" applyAlignment="1" applyProtection="1">
      <alignment horizontal="left" vertical="center"/>
    </xf>
    <xf numFmtId="164" fontId="4" fillId="0" borderId="78" xfId="0" applyNumberFormat="1" applyFont="1" applyFill="1" applyBorder="1" applyAlignment="1" applyProtection="1">
      <alignment vertical="center"/>
    </xf>
    <xf numFmtId="164" fontId="1" fillId="11" borderId="67" xfId="6" applyFill="1" applyBorder="1" applyAlignment="1" applyProtection="1">
      <alignment horizontal="left" vertical="center"/>
    </xf>
    <xf numFmtId="164" fontId="1" fillId="11" borderId="2" xfId="6" applyFill="1" applyBorder="1" applyAlignment="1" applyProtection="1">
      <alignment horizontal="left" vertical="center"/>
    </xf>
    <xf numFmtId="0" fontId="14" fillId="0" borderId="2" xfId="0" applyFont="1" applyBorder="1" applyProtection="1"/>
    <xf numFmtId="164" fontId="1" fillId="11" borderId="78" xfId="6" applyFill="1" applyBorder="1" applyAlignment="1" applyProtection="1">
      <alignment horizontal="left" vertical="center"/>
    </xf>
    <xf numFmtId="164" fontId="1" fillId="11" borderId="21" xfId="6" applyFill="1" applyBorder="1" applyAlignment="1" applyProtection="1">
      <alignment horizontal="left" vertical="center"/>
    </xf>
    <xf numFmtId="164" fontId="1" fillId="11" borderId="67" xfId="6" applyFont="1" applyFill="1" applyBorder="1" applyAlignment="1" applyProtection="1">
      <alignment horizontal="left" vertical="center"/>
    </xf>
    <xf numFmtId="164" fontId="1" fillId="11" borderId="2" xfId="6" applyFont="1" applyFill="1" applyBorder="1" applyAlignment="1" applyProtection="1">
      <alignment horizontal="left" vertical="center"/>
    </xf>
    <xf numFmtId="164" fontId="1" fillId="11" borderId="78" xfId="6" applyFont="1" applyFill="1" applyBorder="1" applyAlignment="1" applyProtection="1">
      <alignment horizontal="left" vertical="center"/>
    </xf>
    <xf numFmtId="164" fontId="1" fillId="11" borderId="21" xfId="6" applyFont="1" applyFill="1" applyBorder="1" applyAlignment="1" applyProtection="1">
      <alignment horizontal="left" vertical="center"/>
    </xf>
    <xf numFmtId="164" fontId="1" fillId="0" borderId="0" xfId="6" applyFill="1" applyBorder="1" applyAlignment="1" applyProtection="1">
      <alignment horizontal="left" vertical="center"/>
    </xf>
    <xf numFmtId="0" fontId="14" fillId="0" borderId="0" xfId="0" applyFont="1" applyProtection="1"/>
    <xf numFmtId="164" fontId="2" fillId="2" borderId="124" xfId="2" applyNumberFormat="1" applyFont="1" applyBorder="1" applyAlignment="1" applyProtection="1">
      <alignment horizontal="right" vertical="center" wrapText="1" indent="2"/>
    </xf>
    <xf numFmtId="164" fontId="12" fillId="9" borderId="4" xfId="7" applyBorder="1" applyAlignment="1">
      <alignment horizontal="left" vertical="center" wrapText="1"/>
    </xf>
    <xf numFmtId="164" fontId="12" fillId="9" borderId="5" xfId="7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18" xfId="0" applyBorder="1" applyAlignment="1">
      <alignment horizontal="left"/>
    </xf>
    <xf numFmtId="164" fontId="12" fillId="9" borderId="4" xfId="7" applyBorder="1" applyAlignment="1">
      <alignment horizontal="center" vertical="center" wrapText="1"/>
    </xf>
    <xf numFmtId="164" fontId="12" fillId="9" borderId="13" xfId="7" applyBorder="1" applyAlignment="1">
      <alignment horizontal="center" vertical="center" wrapText="1"/>
    </xf>
    <xf numFmtId="164" fontId="12" fillId="9" borderId="13" xfId="7" applyBorder="1" applyAlignment="1">
      <alignment horizontal="left" vertical="center" wrapText="1"/>
    </xf>
    <xf numFmtId="164" fontId="12" fillId="9" borderId="2" xfId="7" applyFill="1" applyBorder="1">
      <alignment horizontal="left" vertical="center"/>
    </xf>
    <xf numFmtId="0" fontId="0" fillId="9" borderId="2" xfId="0" applyFill="1" applyBorder="1" applyAlignment="1">
      <alignment horizontal="center"/>
    </xf>
    <xf numFmtId="0" fontId="0" fillId="14" borderId="2" xfId="0" applyFill="1" applyBorder="1" applyAlignment="1" applyProtection="1">
      <alignment horizontal="left"/>
      <protection locked="0"/>
    </xf>
    <xf numFmtId="164" fontId="12" fillId="9" borderId="113" xfId="7" applyBorder="1" applyAlignment="1">
      <alignment horizontal="left" vertical="center" wrapText="1"/>
    </xf>
    <xf numFmtId="164" fontId="12" fillId="9" borderId="114" xfId="7" applyBorder="1" applyAlignment="1">
      <alignment horizontal="left" vertical="center" wrapText="1"/>
    </xf>
    <xf numFmtId="164" fontId="12" fillId="9" borderId="115" xfId="7" applyBorder="1" applyAlignment="1">
      <alignment horizontal="left" vertical="center" wrapText="1"/>
    </xf>
    <xf numFmtId="164" fontId="12" fillId="9" borderId="38" xfId="7" applyBorder="1" applyAlignment="1">
      <alignment horizontal="left" vertical="center" wrapText="1"/>
    </xf>
    <xf numFmtId="164" fontId="12" fillId="9" borderId="12" xfId="7" applyBorder="1" applyAlignment="1">
      <alignment horizontal="left" vertical="center" wrapText="1"/>
    </xf>
    <xf numFmtId="164" fontId="12" fillId="9" borderId="29" xfId="7" applyBorder="1" applyAlignment="1">
      <alignment horizontal="left" vertical="center" wrapText="1"/>
    </xf>
    <xf numFmtId="164" fontId="12" fillId="9" borderId="113" xfId="7" applyBorder="1" applyAlignment="1">
      <alignment horizontal="left" vertical="top" wrapText="1"/>
    </xf>
    <xf numFmtId="164" fontId="12" fillId="9" borderId="114" xfId="7" applyBorder="1" applyAlignment="1">
      <alignment horizontal="left" vertical="top" wrapText="1"/>
    </xf>
    <xf numFmtId="164" fontId="12" fillId="9" borderId="115" xfId="7" applyBorder="1" applyAlignment="1">
      <alignment horizontal="left" vertical="top" wrapText="1"/>
    </xf>
  </cellXfs>
  <cellStyles count="15">
    <cellStyle name="20 % - Akzent2" xfId="4" builtinId="34" hidden="1"/>
    <cellStyle name="60 % - Akzent1" xfId="13" builtinId="32"/>
    <cellStyle name="Ausgabe" xfId="2" builtinId="21" customBuiltin="1"/>
    <cellStyle name="Berechnung" xfId="3" builtinId="22" customBuiltin="1"/>
    <cellStyle name="Eingabefeld1" xfId="6"/>
    <cellStyle name="Eingabefeld2" xfId="5"/>
    <cellStyle name="Prozent" xfId="1" builtinId="5"/>
    <cellStyle name="Standard" xfId="0" builtinId="0"/>
    <cellStyle name="Standard 2" xfId="12"/>
    <cellStyle name="Standard_Bilanz_GuV" xfId="10"/>
    <cellStyle name="Standard_Überleitungsrechnung" xfId="11"/>
    <cellStyle name="Tablehead1" xfId="7"/>
    <cellStyle name="Tablehead2" xfId="8"/>
    <cellStyle name="Tablehead3" xfId="9"/>
    <cellStyle name="Überschrift 5" xfId="14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9"/>
  <sheetViews>
    <sheetView workbookViewId="0"/>
  </sheetViews>
  <sheetFormatPr baseColWidth="10" defaultRowHeight="15" x14ac:dyDescent="0.25"/>
  <cols>
    <col min="1" max="1" width="11.42578125" style="83"/>
    <col min="2" max="2" width="14.85546875" customWidth="1"/>
    <col min="3" max="3" width="27.5703125" customWidth="1"/>
    <col min="4" max="4" width="95" style="19" customWidth="1"/>
  </cols>
  <sheetData>
    <row r="1" spans="1:4" x14ac:dyDescent="0.25">
      <c r="A1" s="81" t="str">
        <f>CONCATENATE("EHB_KP_LNG_4RegP_v",MAX(A4:A103))</f>
        <v>EHB_KP_LNG_4RegP_v1</v>
      </c>
    </row>
    <row r="3" spans="1:4" x14ac:dyDescent="0.25">
      <c r="A3" s="82" t="s">
        <v>161</v>
      </c>
      <c r="B3" s="45" t="s">
        <v>160</v>
      </c>
      <c r="C3" s="45" t="s">
        <v>162</v>
      </c>
      <c r="D3" s="78" t="s">
        <v>159</v>
      </c>
    </row>
    <row r="4" spans="1:4" x14ac:dyDescent="0.25">
      <c r="A4" s="80">
        <v>1</v>
      </c>
      <c r="B4" t="s">
        <v>163</v>
      </c>
      <c r="C4" t="s">
        <v>163</v>
      </c>
      <c r="D4" s="19" t="s">
        <v>210</v>
      </c>
    </row>
    <row r="5" spans="1:4" x14ac:dyDescent="0.25">
      <c r="A5" s="80"/>
    </row>
    <row r="6" spans="1:4" x14ac:dyDescent="0.25">
      <c r="A6" s="80"/>
    </row>
    <row r="7" spans="1:4" x14ac:dyDescent="0.25">
      <c r="A7" s="80"/>
    </row>
    <row r="8" spans="1:4" x14ac:dyDescent="0.25">
      <c r="A8" s="80"/>
      <c r="D8" s="20"/>
    </row>
    <row r="9" spans="1:4" x14ac:dyDescent="0.25">
      <c r="A9" s="80"/>
      <c r="D9" s="20"/>
    </row>
  </sheetData>
  <sheetProtection formatCells="0" formatColumns="0" formatRows="0"/>
  <customSheetViews>
    <customSheetView guid="{88C7CD93-4C5C-45F9-8E10-23D17A25DE06}">
      <selection activeCell="A5" sqref="A5"/>
      <pageMargins left="0.7" right="0.7" top="0.78740157499999996" bottom="0.78740157499999996" header="0.3" footer="0.3"/>
      <pageSetup paperSize="9" orientation="portrait" r:id="rId1"/>
    </customSheetView>
  </customSheetView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K502"/>
  <sheetViews>
    <sheetView workbookViewId="0">
      <pane ySplit="2" topLeftCell="A3" activePane="bottomLeft" state="frozen"/>
      <selection activeCell="B6" sqref="B6"/>
      <selection pane="bottomLeft" activeCell="A3" sqref="A3"/>
    </sheetView>
  </sheetViews>
  <sheetFormatPr baseColWidth="10" defaultRowHeight="15" x14ac:dyDescent="0.25"/>
  <cols>
    <col min="1" max="1" width="5.7109375" style="232" customWidth="1"/>
    <col min="2" max="2" width="10.7109375" style="232" customWidth="1"/>
    <col min="3" max="3" width="40.7109375" style="232" customWidth="1"/>
    <col min="4" max="5" width="23.7109375" style="232" customWidth="1"/>
    <col min="6" max="6" width="100.7109375" style="232" customWidth="1"/>
    <col min="7" max="7" width="21.7109375" style="232" customWidth="1"/>
    <col min="8" max="8" width="11.42578125" style="232"/>
    <col min="9" max="9" width="73.7109375" style="232" customWidth="1"/>
    <col min="10" max="11" width="13.7109375" style="232" customWidth="1"/>
    <col min="12" max="16384" width="11.42578125" style="232"/>
  </cols>
  <sheetData>
    <row r="1" spans="1:11" ht="18.75" x14ac:dyDescent="0.25">
      <c r="A1" s="8" t="str">
        <f>CONCATENATE("B6 Darstellung der Hinzurechnungen und Kürzungen in der Bilanz (Planjahr) ",K2)</f>
        <v>B6 Darstellung der Hinzurechnungen und Kürzungen in der Bilanz (Planjahr) 2026</v>
      </c>
      <c r="B1" s="8"/>
      <c r="C1" s="2"/>
      <c r="D1" s="2"/>
      <c r="E1" s="2"/>
      <c r="F1" s="2"/>
      <c r="G1" s="2"/>
      <c r="H1" s="181"/>
      <c r="I1" s="181"/>
      <c r="J1" s="181"/>
      <c r="K1" s="181"/>
    </row>
    <row r="2" spans="1:11" ht="47.25" x14ac:dyDescent="0.25">
      <c r="A2" s="182" t="s">
        <v>254</v>
      </c>
      <c r="B2" s="182" t="s">
        <v>255</v>
      </c>
      <c r="C2" s="182" t="s">
        <v>256</v>
      </c>
      <c r="D2" s="182" t="s">
        <v>257</v>
      </c>
      <c r="E2" s="182" t="s">
        <v>258</v>
      </c>
      <c r="F2" s="182" t="s">
        <v>259</v>
      </c>
      <c r="G2" s="46" t="s">
        <v>235</v>
      </c>
      <c r="H2" s="37"/>
      <c r="I2" s="46"/>
      <c r="J2" s="183">
        <f>K2-1</f>
        <v>2025</v>
      </c>
      <c r="K2" s="183">
        <f>A_Stammdaten!B12</f>
        <v>2026</v>
      </c>
    </row>
    <row r="3" spans="1:11" x14ac:dyDescent="0.25">
      <c r="A3" s="25"/>
      <c r="B3" s="196"/>
      <c r="C3" s="25"/>
      <c r="D3" s="25"/>
      <c r="E3" s="25"/>
      <c r="F3" s="25"/>
      <c r="G3" s="25"/>
      <c r="I3" s="191" t="str">
        <f>CONCATENATE(B5_Bilanz_Plan!B8," ",B5_Bilanz_Plan!C8)</f>
        <v>1.1 Immaterielle Vermögensgegenstände</v>
      </c>
      <c r="J3" s="195">
        <f>SUMIFS($D$3:$D$502,$B$3:$B$502,$J$2,$C$3:$C$502,I3)</f>
        <v>0</v>
      </c>
      <c r="K3" s="195">
        <f>SUMIFS($D$3:$D$502,$B$3:$B$502,$K$2,$C$3:$C$502,I3)</f>
        <v>0</v>
      </c>
    </row>
    <row r="4" spans="1:11" x14ac:dyDescent="0.25">
      <c r="A4" s="25"/>
      <c r="B4" s="196"/>
      <c r="C4" s="25"/>
      <c r="D4" s="25"/>
      <c r="E4" s="79"/>
      <c r="F4" s="25"/>
      <c r="G4" s="25"/>
      <c r="I4" s="191" t="str">
        <f>CONCATENATE(B5_Bilanz_Plan!B13," ",B5_Bilanz_Plan!C13)</f>
        <v>1.2 kalkulatorische Sachanlagen</v>
      </c>
      <c r="J4" s="195">
        <f t="shared" ref="J4" si="0">SUMIFS($D$3:$D$502,$B$3:$B$502,$J$2,$C$3:$C$502,I4)</f>
        <v>0</v>
      </c>
      <c r="K4" s="195">
        <f t="shared" ref="K4" si="1">SUMIFS($D$3:$D$502,$B$3:$B$502,$K$2,$C$3:$C$502,I4)</f>
        <v>0</v>
      </c>
    </row>
    <row r="5" spans="1:11" x14ac:dyDescent="0.25">
      <c r="A5" s="25"/>
      <c r="B5" s="196"/>
      <c r="C5" s="25"/>
      <c r="D5" s="79"/>
      <c r="E5" s="79"/>
      <c r="F5" s="25"/>
      <c r="G5" s="25"/>
      <c r="I5" s="191" t="str">
        <f>CONCATENATE(B5_Bilanz_Plan!B18," ",B5_Bilanz_Plan!C18)</f>
        <v>1.3 Finanzanlagen</v>
      </c>
      <c r="J5" s="195">
        <f>SUMIFS($D$3:$D$502,$B$3:$B$502,$J$2,$C$3:$C$502,I5)</f>
        <v>0</v>
      </c>
      <c r="K5" s="195">
        <f>SUMIFS($D$3:$D$502,$B$3:$B$502,$K$2,$C$3:$C$502,I5)</f>
        <v>0</v>
      </c>
    </row>
    <row r="6" spans="1:11" x14ac:dyDescent="0.25">
      <c r="A6" s="25"/>
      <c r="B6" s="196"/>
      <c r="C6" s="25"/>
      <c r="D6" s="79"/>
      <c r="E6" s="79"/>
      <c r="F6" s="25"/>
      <c r="G6" s="25"/>
      <c r="I6" s="191" t="str">
        <f>CONCATENATE(B5_Bilanz_Plan!B20," ",B5_Bilanz_Plan!C20)</f>
        <v>2.1 Vorräte</v>
      </c>
      <c r="J6" s="195">
        <f t="shared" ref="J6" si="2">SUMIFS($D$3:$D$502,$B$3:$B$502,$J$2,$C$3:$C$502,I6)</f>
        <v>0</v>
      </c>
      <c r="K6" s="195">
        <f t="shared" ref="K6" si="3">SUMIFS($D$3:$D$502,$B$3:$B$502,$K$2,$C$3:$C$502,I6)</f>
        <v>0</v>
      </c>
    </row>
    <row r="7" spans="1:11" x14ac:dyDescent="0.25">
      <c r="A7" s="25"/>
      <c r="B7" s="196"/>
      <c r="C7" s="25"/>
      <c r="D7" s="25"/>
      <c r="E7" s="79"/>
      <c r="F7" s="25"/>
      <c r="G7" s="25"/>
      <c r="I7" s="191" t="str">
        <f>CONCATENATE(B5_Bilanz_Plan!B21," ",B5_Bilanz_Plan!C21)</f>
        <v>2.2 Forderungen und sonstige Vermögensgegenstände</v>
      </c>
      <c r="J7" s="195">
        <f>SUMIFS($D$3:$D$502,$B$3:$B$502,$J$2,$C$3:$C$502,I7)</f>
        <v>0</v>
      </c>
      <c r="K7" s="195">
        <f>SUMIFS($D$3:$D$502,$B$3:$B$502,$K$2,$C$3:$C$502,I7)</f>
        <v>0</v>
      </c>
    </row>
    <row r="8" spans="1:11" x14ac:dyDescent="0.25">
      <c r="A8" s="25"/>
      <c r="B8" s="196"/>
      <c r="C8" s="25"/>
      <c r="D8" s="25"/>
      <c r="E8" s="79"/>
      <c r="F8" s="25"/>
      <c r="G8" s="25"/>
      <c r="I8" s="191" t="str">
        <f>CONCATENATE(B5_Bilanz_Plan!B25," ",B5_Bilanz_Plan!C25)</f>
        <v>2.3 Wertpapiere</v>
      </c>
      <c r="J8" s="195">
        <f t="shared" ref="J8:J11" si="4">SUMIFS($D$3:$D$502,$B$3:$B$502,$J$2,$C$3:$C$502,I8)</f>
        <v>0</v>
      </c>
      <c r="K8" s="195">
        <f t="shared" ref="K8:K11" si="5">SUMIFS($D$3:$D$502,$B$3:$B$502,$K$2,$C$3:$C$502,I8)</f>
        <v>0</v>
      </c>
    </row>
    <row r="9" spans="1:11" x14ac:dyDescent="0.25">
      <c r="A9" s="25"/>
      <c r="B9" s="196"/>
      <c r="C9" s="25"/>
      <c r="D9" s="25"/>
      <c r="E9" s="79"/>
      <c r="F9" s="25"/>
      <c r="G9" s="25"/>
      <c r="I9" s="191" t="str">
        <f>CONCATENATE(B5_Bilanz_Plan!B26," ",B5_Bilanz_Plan!C26)</f>
        <v>2.4 Kassenbestand, Bundesbankguthaben, Guthaben bei Kreditinstituten und Schecks</v>
      </c>
      <c r="J9" s="195">
        <f t="shared" si="4"/>
        <v>0</v>
      </c>
      <c r="K9" s="195">
        <f t="shared" si="5"/>
        <v>0</v>
      </c>
    </row>
    <row r="10" spans="1:11" x14ac:dyDescent="0.25">
      <c r="A10" s="25"/>
      <c r="B10" s="196"/>
      <c r="C10" s="25"/>
      <c r="D10" s="79"/>
      <c r="E10" s="79"/>
      <c r="F10" s="25"/>
      <c r="G10" s="25"/>
      <c r="I10" s="191" t="str">
        <f>CONCATENATE(B5_Bilanz_Plan!B27," ",B5_Bilanz_Plan!C27)</f>
        <v>2.5 Aktiver Kapitalausgleichsposten</v>
      </c>
      <c r="J10" s="195">
        <f t="shared" si="4"/>
        <v>0</v>
      </c>
      <c r="K10" s="195">
        <f t="shared" si="5"/>
        <v>0</v>
      </c>
    </row>
    <row r="11" spans="1:11" x14ac:dyDescent="0.25">
      <c r="A11" s="25"/>
      <c r="B11" s="196"/>
      <c r="C11" s="25"/>
      <c r="D11" s="25"/>
      <c r="E11" s="79"/>
      <c r="F11" s="25"/>
      <c r="G11" s="25"/>
      <c r="I11" s="191" t="str">
        <f>CONCATENATE(B5_Bilanz_Plan!B28," ",B5_Bilanz_Plan!C28)</f>
        <v>3 Aktiver Rechnungsabgrenzungsposten</v>
      </c>
      <c r="J11" s="195">
        <f t="shared" si="4"/>
        <v>0</v>
      </c>
      <c r="K11" s="195">
        <f t="shared" si="5"/>
        <v>0</v>
      </c>
    </row>
    <row r="12" spans="1:11" x14ac:dyDescent="0.25">
      <c r="A12" s="25"/>
      <c r="B12" s="196"/>
      <c r="C12" s="25"/>
      <c r="D12" s="25"/>
      <c r="E12" s="79"/>
      <c r="F12" s="25"/>
      <c r="G12" s="25"/>
      <c r="I12" s="191" t="str">
        <f>CONCATENATE(B5_Bilanz_Plan!B29," ",B5_Bilanz_Plan!C29)</f>
        <v>4 Aktive latente Steuern</v>
      </c>
      <c r="J12" s="195">
        <f>SUMIFS($D$3:$D$502,$B$3:$B$502,$J$2,$C$3:$C$502,I12)</f>
        <v>0</v>
      </c>
      <c r="K12" s="195">
        <f>SUMIFS($D$3:$D$502,$B$3:$B$502,$K$2,$C$3:$C$502,I12)</f>
        <v>0</v>
      </c>
    </row>
    <row r="13" spans="1:11" x14ac:dyDescent="0.25">
      <c r="A13" s="25"/>
      <c r="B13" s="196"/>
      <c r="C13" s="25"/>
      <c r="D13" s="79"/>
      <c r="E13" s="79"/>
      <c r="F13" s="25"/>
      <c r="G13" s="25"/>
      <c r="I13" s="191" t="str">
        <f>CONCATENATE(B5_Bilanz_Plan!B30," ",B5_Bilanz_Plan!C30)</f>
        <v>5 Aktiver Unterschiedsbetrag aus der Vermögensverrechnung</v>
      </c>
      <c r="J13" s="195">
        <f>SUMIFS($D$3:$D$502,$B$3:$B$502,$J$2,$C$3:$C$502,I13)</f>
        <v>0</v>
      </c>
      <c r="K13" s="195">
        <f>SUMIFS($D$3:$D$502,$B$3:$B$502,$K$2,$C$3:$C$502,I13)</f>
        <v>0</v>
      </c>
    </row>
    <row r="14" spans="1:11" x14ac:dyDescent="0.25">
      <c r="A14" s="25"/>
      <c r="B14" s="196"/>
      <c r="C14" s="25"/>
      <c r="D14" s="79"/>
      <c r="E14" s="79"/>
      <c r="F14" s="25"/>
      <c r="G14" s="25"/>
      <c r="I14" s="191" t="str">
        <f>CONCATENATE(B5_Bilanz_Plan!B34," ",B5_Bilanz_Plan!C34)</f>
        <v>6.1 Gezeichnetes Kapital</v>
      </c>
      <c r="J14" s="195">
        <f>SUMIFS($D$3:$D$502,$B$3:$B$502,$J$2,$C$3:$C$502,I14)</f>
        <v>0</v>
      </c>
      <c r="K14" s="195">
        <f>SUMIFS($D$3:$D$502,$B$3:$B$502,$K$2,$C$3:$C$502,I14)</f>
        <v>0</v>
      </c>
    </row>
    <row r="15" spans="1:11" x14ac:dyDescent="0.25">
      <c r="A15" s="25"/>
      <c r="B15" s="196"/>
      <c r="C15" s="25"/>
      <c r="D15" s="25"/>
      <c r="E15" s="79"/>
      <c r="F15" s="25"/>
      <c r="G15" s="25"/>
      <c r="I15" s="191" t="str">
        <f>CONCATENATE(B5_Bilanz_Plan!B35," ",B5_Bilanz_Plan!C35)</f>
        <v>6.2 Kapitalrücklage</v>
      </c>
      <c r="J15" s="195">
        <f t="shared" ref="J15:J21" si="6">SUMIFS($D$3:$D$502,$B$3:$B$502,$J$2,$C$3:$C$502,I15)</f>
        <v>0</v>
      </c>
      <c r="K15" s="195">
        <f t="shared" ref="K15:K21" si="7">SUMIFS($D$3:$D$502,$B$3:$B$502,$K$2,$C$3:$C$502,I15)</f>
        <v>0</v>
      </c>
    </row>
    <row r="16" spans="1:11" x14ac:dyDescent="0.25">
      <c r="A16" s="25"/>
      <c r="B16" s="196"/>
      <c r="C16" s="25"/>
      <c r="D16" s="25"/>
      <c r="E16" s="79"/>
      <c r="F16" s="25"/>
      <c r="G16" s="25"/>
      <c r="I16" s="191" t="str">
        <f>CONCATENATE(B5_Bilanz_Plan!B36," ",B5_Bilanz_Plan!C36)</f>
        <v>6.3 Gewinnrücklagen</v>
      </c>
      <c r="J16" s="195">
        <f t="shared" si="6"/>
        <v>0</v>
      </c>
      <c r="K16" s="195">
        <f t="shared" si="7"/>
        <v>0</v>
      </c>
    </row>
    <row r="17" spans="1:11" x14ac:dyDescent="0.25">
      <c r="A17" s="25"/>
      <c r="B17" s="196"/>
      <c r="C17" s="25"/>
      <c r="D17" s="79"/>
      <c r="E17" s="79"/>
      <c r="F17" s="25"/>
      <c r="G17" s="25"/>
      <c r="I17" s="191" t="str">
        <f>CONCATENATE(B5_Bilanz_Plan!B37," ",B5_Bilanz_Plan!C37)</f>
        <v>6.4 Gewinnvortrag/Verlustvortrag</v>
      </c>
      <c r="J17" s="195">
        <f t="shared" si="6"/>
        <v>0</v>
      </c>
      <c r="K17" s="195">
        <f t="shared" si="7"/>
        <v>0</v>
      </c>
    </row>
    <row r="18" spans="1:11" x14ac:dyDescent="0.25">
      <c r="A18" s="25"/>
      <c r="B18" s="196"/>
      <c r="C18" s="25"/>
      <c r="D18" s="79"/>
      <c r="E18" s="79"/>
      <c r="F18" s="25"/>
      <c r="G18" s="25"/>
      <c r="I18" s="191" t="str">
        <f>CONCATENATE(B5_Bilanz_Plan!B38," ",B5_Bilanz_Plan!C38)</f>
        <v>6.5 Kapitalausgleichsposten</v>
      </c>
      <c r="J18" s="195">
        <f t="shared" si="6"/>
        <v>0</v>
      </c>
      <c r="K18" s="195">
        <f t="shared" si="7"/>
        <v>0</v>
      </c>
    </row>
    <row r="19" spans="1:11" x14ac:dyDescent="0.25">
      <c r="A19" s="25"/>
      <c r="B19" s="196"/>
      <c r="C19" s="25"/>
      <c r="D19" s="25"/>
      <c r="E19" s="79"/>
      <c r="F19" s="25"/>
      <c r="G19" s="25"/>
      <c r="I19" s="191" t="str">
        <f>CONCATENATE(B5_Bilanz_Plan!B39," ",B5_Bilanz_Plan!C39)</f>
        <v>6.6 Jahresüberschuss/Jahresfehlbetrag</v>
      </c>
      <c r="J19" s="195">
        <f t="shared" si="6"/>
        <v>0</v>
      </c>
      <c r="K19" s="195">
        <f t="shared" si="7"/>
        <v>0</v>
      </c>
    </row>
    <row r="20" spans="1:11" x14ac:dyDescent="0.25">
      <c r="A20" s="25"/>
      <c r="B20" s="196"/>
      <c r="C20" s="25"/>
      <c r="D20" s="25"/>
      <c r="E20" s="79"/>
      <c r="F20" s="25"/>
      <c r="G20" s="25"/>
      <c r="I20" s="191" t="str">
        <f>CONCATENATE(B5_Bilanz_Plan!B40," ",B5_Bilanz_Plan!C40)</f>
        <v>7 Zuschüsse (nicht Investitionszuschüsse)</v>
      </c>
      <c r="J20" s="195">
        <f t="shared" si="6"/>
        <v>0</v>
      </c>
      <c r="K20" s="195">
        <f t="shared" si="7"/>
        <v>0</v>
      </c>
    </row>
    <row r="21" spans="1:11" x14ac:dyDescent="0.25">
      <c r="A21" s="25"/>
      <c r="B21" s="196"/>
      <c r="C21" s="25"/>
      <c r="D21" s="79"/>
      <c r="E21" s="79"/>
      <c r="F21" s="25"/>
      <c r="G21" s="25"/>
      <c r="I21" s="191" t="str">
        <f>CONCATENATE(B5_Bilanz_Plan!B41," ",B5_Bilanz_Plan!C41)</f>
        <v>8 Investitionszuschüsse</v>
      </c>
      <c r="J21" s="195">
        <f t="shared" si="6"/>
        <v>0</v>
      </c>
      <c r="K21" s="195">
        <f t="shared" si="7"/>
        <v>0</v>
      </c>
    </row>
    <row r="22" spans="1:11" x14ac:dyDescent="0.25">
      <c r="A22" s="25"/>
      <c r="B22" s="196"/>
      <c r="C22" s="25"/>
      <c r="D22" s="79"/>
      <c r="E22" s="79"/>
      <c r="F22" s="25"/>
      <c r="G22" s="25"/>
      <c r="I22" s="191" t="str">
        <f>CONCATENATE(B5_Bilanz_Plan!B42," ",B5_Bilanz_Plan!C42)</f>
        <v>9 Rückstellungen</v>
      </c>
      <c r="J22" s="195">
        <f>SUMIFS($D$3:$D$502,$B$3:$B$502,$J$2,$C$3:$C$502,I22)</f>
        <v>0</v>
      </c>
      <c r="K22" s="195">
        <f>SUMIFS($D$3:$D$502,$B$3:$B$502,$K$2,$C$3:$C$502,I22)</f>
        <v>0</v>
      </c>
    </row>
    <row r="23" spans="1:11" x14ac:dyDescent="0.25">
      <c r="A23" s="25"/>
      <c r="B23" s="196"/>
      <c r="C23" s="25"/>
      <c r="D23" s="25"/>
      <c r="E23" s="79"/>
      <c r="F23" s="25"/>
      <c r="G23" s="25"/>
      <c r="I23" s="191" t="str">
        <f>CONCATENATE(B5_Bilanz_Plan!B46," ",B5_Bilanz_Plan!C46)</f>
        <v>10 Verbindlichkeiten</v>
      </c>
      <c r="J23" s="195">
        <f>SUMIFS($D$3:$D$502,$B$3:$B$502,$J$2,$C$3:$C$502,I23)</f>
        <v>0</v>
      </c>
      <c r="K23" s="195">
        <f>SUMIFS($D$3:$D$502,$B$3:$B$502,$K$2,$C$3:$C$502,I23)</f>
        <v>0</v>
      </c>
    </row>
    <row r="24" spans="1:11" x14ac:dyDescent="0.25">
      <c r="A24" s="25"/>
      <c r="B24" s="196"/>
      <c r="C24" s="25"/>
      <c r="D24" s="25"/>
      <c r="E24" s="79"/>
      <c r="F24" s="25"/>
      <c r="G24" s="25"/>
      <c r="I24" s="191" t="str">
        <f>CONCATENATE(B5_Bilanz_Plan!B54," ",B5_Bilanz_Plan!C54)</f>
        <v>11 Passiver Rechnungsabgrenzungsposten</v>
      </c>
      <c r="J24" s="195">
        <f>SUMIFS($D$3:$D$502,$B$3:$B$502,$J$2,$C$3:$C$502,I24)</f>
        <v>0</v>
      </c>
      <c r="K24" s="195">
        <f>SUMIFS($D$3:$D$502,$B$3:$B$502,$K$2,$C$3:$C$502,I24)</f>
        <v>0</v>
      </c>
    </row>
    <row r="25" spans="1:11" x14ac:dyDescent="0.25">
      <c r="A25" s="25"/>
      <c r="B25" s="196"/>
      <c r="C25" s="25"/>
      <c r="D25" s="79"/>
      <c r="E25" s="79"/>
      <c r="F25" s="25"/>
      <c r="G25" s="25"/>
      <c r="I25" s="191" t="str">
        <f>CONCATENATE(B5_Bilanz_Plan!B55," ",B5_Bilanz_Plan!C55)</f>
        <v>12 Passive latente Steuern</v>
      </c>
      <c r="J25" s="195">
        <f>SUMIFS($D$3:$D$502,$B$3:$B$502,$J$2,$C$3:$C$502,I25)</f>
        <v>0</v>
      </c>
      <c r="K25" s="195">
        <f>SUMIFS($D$3:$D$502,$B$3:$B$502,$K$2,$C$3:$C$502,I25)</f>
        <v>0</v>
      </c>
    </row>
    <row r="26" spans="1:11" x14ac:dyDescent="0.25">
      <c r="A26" s="25"/>
      <c r="B26" s="196"/>
      <c r="C26" s="25"/>
      <c r="D26" s="79"/>
      <c r="E26" s="79"/>
      <c r="F26" s="25"/>
      <c r="G26" s="25"/>
      <c r="I26" s="191" t="str">
        <f>CONCATENATE(B5_Bilanz_Plan!B56," ",B5_Bilanz_Plan!C56)</f>
        <v>13 Passiver Kapitalausgleichsposten</v>
      </c>
      <c r="J26" s="195">
        <f>SUMIFS($D$3:$D$502,$B$3:$B$502,$J$2,$C$3:$C$502,I26)</f>
        <v>0</v>
      </c>
      <c r="K26" s="195">
        <f>SUMIFS($D$3:$D$502,$B$3:$B$502,$K$2,$C$3:$C$502,I26)</f>
        <v>0</v>
      </c>
    </row>
    <row r="27" spans="1:11" x14ac:dyDescent="0.25">
      <c r="A27" s="25"/>
      <c r="B27" s="196"/>
      <c r="C27" s="25"/>
      <c r="D27" s="25"/>
      <c r="E27" s="79"/>
      <c r="F27" s="25"/>
      <c r="G27" s="25"/>
      <c r="I27" s="244"/>
      <c r="J27" s="244"/>
      <c r="K27" s="244"/>
    </row>
    <row r="28" spans="1:11" x14ac:dyDescent="0.25">
      <c r="A28" s="25"/>
      <c r="B28" s="196"/>
      <c r="C28" s="25"/>
      <c r="D28" s="25"/>
      <c r="E28" s="79"/>
      <c r="F28" s="25"/>
      <c r="G28" s="25"/>
      <c r="I28" s="244"/>
      <c r="J28" s="244"/>
      <c r="K28" s="244"/>
    </row>
    <row r="29" spans="1:11" x14ac:dyDescent="0.25">
      <c r="A29" s="25"/>
      <c r="B29" s="196"/>
      <c r="C29" s="25"/>
      <c r="D29" s="79"/>
      <c r="E29" s="79"/>
      <c r="F29" s="25"/>
      <c r="G29" s="25"/>
      <c r="I29" s="244"/>
      <c r="J29" s="244"/>
      <c r="K29" s="244"/>
    </row>
    <row r="30" spans="1:11" x14ac:dyDescent="0.25">
      <c r="A30" s="25"/>
      <c r="B30" s="196"/>
      <c r="C30" s="25"/>
      <c r="D30" s="79"/>
      <c r="E30" s="79"/>
      <c r="F30" s="25"/>
      <c r="G30" s="25"/>
      <c r="I30" s="244"/>
      <c r="J30" s="244"/>
      <c r="K30" s="244"/>
    </row>
    <row r="31" spans="1:11" x14ac:dyDescent="0.25">
      <c r="A31" s="25"/>
      <c r="B31" s="196"/>
      <c r="C31" s="25"/>
      <c r="D31" s="25"/>
      <c r="E31" s="79"/>
      <c r="F31" s="25"/>
      <c r="G31" s="25"/>
      <c r="I31" s="244"/>
      <c r="J31" s="244"/>
      <c r="K31" s="244"/>
    </row>
    <row r="32" spans="1:11" x14ac:dyDescent="0.25">
      <c r="A32" s="25"/>
      <c r="B32" s="196"/>
      <c r="C32" s="25"/>
      <c r="D32" s="25"/>
      <c r="E32" s="79"/>
      <c r="F32" s="25"/>
      <c r="G32" s="25"/>
      <c r="I32" s="244"/>
      <c r="J32" s="244"/>
      <c r="K32" s="244"/>
    </row>
    <row r="33" spans="1:11" x14ac:dyDescent="0.25">
      <c r="A33" s="25"/>
      <c r="B33" s="196"/>
      <c r="C33" s="25"/>
      <c r="D33" s="79"/>
      <c r="E33" s="79"/>
      <c r="F33" s="25"/>
      <c r="G33" s="25"/>
      <c r="I33" s="244"/>
      <c r="J33" s="244"/>
      <c r="K33" s="244"/>
    </row>
    <row r="34" spans="1:11" x14ac:dyDescent="0.25">
      <c r="A34" s="25"/>
      <c r="B34" s="196"/>
      <c r="C34" s="25"/>
      <c r="D34" s="79"/>
      <c r="E34" s="79"/>
      <c r="F34" s="25"/>
      <c r="G34" s="25"/>
      <c r="I34" s="244"/>
      <c r="J34" s="244"/>
      <c r="K34" s="244"/>
    </row>
    <row r="35" spans="1:11" x14ac:dyDescent="0.25">
      <c r="A35" s="25"/>
      <c r="B35" s="196"/>
      <c r="C35" s="25"/>
      <c r="D35" s="25"/>
      <c r="E35" s="79"/>
      <c r="F35" s="25"/>
      <c r="G35" s="25"/>
      <c r="I35" s="244"/>
      <c r="J35" s="244"/>
      <c r="K35" s="244"/>
    </row>
    <row r="36" spans="1:11" x14ac:dyDescent="0.25">
      <c r="A36" s="25"/>
      <c r="B36" s="196"/>
      <c r="C36" s="25"/>
      <c r="D36" s="25"/>
      <c r="E36" s="79"/>
      <c r="F36" s="25"/>
      <c r="G36" s="25"/>
      <c r="I36" s="244"/>
      <c r="J36" s="244"/>
      <c r="K36" s="244"/>
    </row>
    <row r="37" spans="1:11" x14ac:dyDescent="0.25">
      <c r="A37" s="25"/>
      <c r="B37" s="196"/>
      <c r="C37" s="25"/>
      <c r="D37" s="79"/>
      <c r="E37" s="79"/>
      <c r="F37" s="25"/>
      <c r="G37" s="25"/>
      <c r="I37" s="244"/>
      <c r="J37" s="244"/>
      <c r="K37" s="244"/>
    </row>
    <row r="38" spans="1:11" x14ac:dyDescent="0.25">
      <c r="A38" s="25"/>
      <c r="B38" s="196"/>
      <c r="C38" s="25"/>
      <c r="D38" s="79"/>
      <c r="E38" s="79"/>
      <c r="F38" s="25"/>
      <c r="G38" s="25"/>
      <c r="I38" s="244"/>
      <c r="J38" s="244"/>
      <c r="K38" s="244"/>
    </row>
    <row r="39" spans="1:11" x14ac:dyDescent="0.25">
      <c r="A39" s="25"/>
      <c r="B39" s="196"/>
      <c r="C39" s="25"/>
      <c r="D39" s="25"/>
      <c r="E39" s="79"/>
      <c r="F39" s="25"/>
      <c r="G39" s="25"/>
      <c r="I39" s="244"/>
      <c r="J39" s="244"/>
      <c r="K39" s="244"/>
    </row>
    <row r="40" spans="1:11" x14ac:dyDescent="0.25">
      <c r="A40" s="25"/>
      <c r="B40" s="196"/>
      <c r="C40" s="25"/>
      <c r="D40" s="25"/>
      <c r="E40" s="79"/>
      <c r="F40" s="25"/>
      <c r="G40" s="25"/>
      <c r="I40" s="244"/>
      <c r="J40" s="244"/>
      <c r="K40" s="244"/>
    </row>
    <row r="41" spans="1:11" x14ac:dyDescent="0.25">
      <c r="A41" s="25"/>
      <c r="B41" s="196"/>
      <c r="C41" s="25"/>
      <c r="D41" s="79"/>
      <c r="E41" s="79"/>
      <c r="F41" s="25"/>
      <c r="G41" s="25"/>
      <c r="I41" s="244"/>
      <c r="J41" s="244"/>
      <c r="K41" s="244"/>
    </row>
    <row r="42" spans="1:11" x14ac:dyDescent="0.25">
      <c r="A42" s="25"/>
      <c r="B42" s="196"/>
      <c r="C42" s="25"/>
      <c r="D42" s="79"/>
      <c r="E42" s="79"/>
      <c r="F42" s="25"/>
      <c r="G42" s="25"/>
      <c r="I42" s="244"/>
      <c r="J42" s="244"/>
      <c r="K42" s="244"/>
    </row>
    <row r="43" spans="1:11" x14ac:dyDescent="0.25">
      <c r="A43" s="25"/>
      <c r="B43" s="196"/>
      <c r="C43" s="25"/>
      <c r="D43" s="25"/>
      <c r="E43" s="79"/>
      <c r="F43" s="25"/>
      <c r="G43" s="25"/>
      <c r="I43" s="244"/>
      <c r="J43" s="244"/>
      <c r="K43" s="244"/>
    </row>
    <row r="44" spans="1:11" x14ac:dyDescent="0.25">
      <c r="A44" s="25"/>
      <c r="B44" s="196"/>
      <c r="C44" s="25"/>
      <c r="D44" s="25"/>
      <c r="E44" s="79"/>
      <c r="F44" s="25"/>
      <c r="G44" s="25"/>
      <c r="I44" s="244"/>
      <c r="J44" s="244"/>
      <c r="K44" s="244"/>
    </row>
    <row r="45" spans="1:11" x14ac:dyDescent="0.25">
      <c r="A45" s="25"/>
      <c r="B45" s="196"/>
      <c r="C45" s="25"/>
      <c r="D45" s="79"/>
      <c r="E45" s="79"/>
      <c r="F45" s="25"/>
      <c r="G45" s="25"/>
    </row>
    <row r="46" spans="1:11" x14ac:dyDescent="0.25">
      <c r="A46" s="25"/>
      <c r="B46" s="196"/>
      <c r="C46" s="25"/>
      <c r="D46" s="79"/>
      <c r="E46" s="79"/>
      <c r="F46" s="25"/>
      <c r="G46" s="25"/>
    </row>
    <row r="47" spans="1:11" x14ac:dyDescent="0.25">
      <c r="A47" s="25"/>
      <c r="B47" s="196"/>
      <c r="C47" s="25"/>
      <c r="D47" s="25"/>
      <c r="E47" s="79"/>
      <c r="F47" s="25"/>
      <c r="G47" s="25"/>
    </row>
    <row r="48" spans="1:11" x14ac:dyDescent="0.25">
      <c r="A48" s="25"/>
      <c r="B48" s="196"/>
      <c r="C48" s="25"/>
      <c r="D48" s="25"/>
      <c r="E48" s="79"/>
      <c r="F48" s="25"/>
      <c r="G48" s="25"/>
    </row>
    <row r="49" spans="1:7" x14ac:dyDescent="0.25">
      <c r="A49" s="25"/>
      <c r="B49" s="196"/>
      <c r="C49" s="25"/>
      <c r="D49" s="79"/>
      <c r="E49" s="79"/>
      <c r="F49" s="25"/>
      <c r="G49" s="25"/>
    </row>
    <row r="50" spans="1:7" x14ac:dyDescent="0.25">
      <c r="A50" s="25"/>
      <c r="B50" s="196"/>
      <c r="C50" s="25"/>
      <c r="D50" s="79"/>
      <c r="E50" s="79"/>
      <c r="F50" s="25"/>
      <c r="G50" s="25"/>
    </row>
    <row r="51" spans="1:7" x14ac:dyDescent="0.25">
      <c r="A51" s="25"/>
      <c r="B51" s="196"/>
      <c r="C51" s="25"/>
      <c r="D51" s="25"/>
      <c r="E51" s="79"/>
      <c r="F51" s="25"/>
      <c r="G51" s="25"/>
    </row>
    <row r="52" spans="1:7" x14ac:dyDescent="0.25">
      <c r="A52" s="25"/>
      <c r="B52" s="196"/>
      <c r="C52" s="25"/>
      <c r="D52" s="25"/>
      <c r="E52" s="79"/>
      <c r="F52" s="25"/>
      <c r="G52" s="25"/>
    </row>
    <row r="53" spans="1:7" x14ac:dyDescent="0.25">
      <c r="A53" s="25"/>
      <c r="B53" s="196"/>
      <c r="C53" s="25"/>
      <c r="D53" s="79"/>
      <c r="E53" s="79"/>
      <c r="F53" s="25"/>
      <c r="G53" s="25"/>
    </row>
    <row r="54" spans="1:7" x14ac:dyDescent="0.25">
      <c r="A54" s="25"/>
      <c r="B54" s="196"/>
      <c r="C54" s="25"/>
      <c r="D54" s="79"/>
      <c r="E54" s="79"/>
      <c r="F54" s="25"/>
      <c r="G54" s="25"/>
    </row>
    <row r="55" spans="1:7" x14ac:dyDescent="0.25">
      <c r="A55" s="25"/>
      <c r="B55" s="196"/>
      <c r="C55" s="25"/>
      <c r="D55" s="25"/>
      <c r="E55" s="79"/>
      <c r="F55" s="25"/>
      <c r="G55" s="25"/>
    </row>
    <row r="56" spans="1:7" x14ac:dyDescent="0.25">
      <c r="A56" s="25"/>
      <c r="B56" s="196"/>
      <c r="C56" s="25"/>
      <c r="D56" s="79"/>
      <c r="E56" s="150"/>
      <c r="F56" s="25"/>
      <c r="G56" s="25"/>
    </row>
    <row r="57" spans="1:7" x14ac:dyDescent="0.25">
      <c r="A57" s="25"/>
      <c r="B57" s="196"/>
      <c r="C57" s="25"/>
      <c r="D57" s="79"/>
      <c r="E57" s="150"/>
      <c r="F57" s="25"/>
      <c r="G57" s="25"/>
    </row>
    <row r="58" spans="1:7" x14ac:dyDescent="0.25">
      <c r="A58" s="25"/>
      <c r="B58" s="196"/>
      <c r="C58" s="25"/>
      <c r="D58" s="79"/>
      <c r="E58" s="150"/>
      <c r="F58" s="25"/>
      <c r="G58" s="25"/>
    </row>
    <row r="59" spans="1:7" x14ac:dyDescent="0.25">
      <c r="A59" s="25"/>
      <c r="B59" s="196"/>
      <c r="C59" s="25"/>
      <c r="D59" s="79"/>
      <c r="E59" s="150"/>
      <c r="F59" s="25"/>
      <c r="G59" s="25"/>
    </row>
    <row r="60" spans="1:7" x14ac:dyDescent="0.25">
      <c r="A60" s="25"/>
      <c r="B60" s="196"/>
      <c r="C60" s="25"/>
      <c r="D60" s="79"/>
      <c r="E60" s="150"/>
      <c r="F60" s="25"/>
      <c r="G60" s="25"/>
    </row>
    <row r="61" spans="1:7" x14ac:dyDescent="0.25">
      <c r="A61" s="25"/>
      <c r="B61" s="196"/>
      <c r="C61" s="25"/>
      <c r="D61" s="79"/>
      <c r="E61" s="150"/>
      <c r="F61" s="25"/>
      <c r="G61" s="25"/>
    </row>
    <row r="62" spans="1:7" x14ac:dyDescent="0.25">
      <c r="A62" s="25"/>
      <c r="B62" s="196"/>
      <c r="C62" s="25"/>
      <c r="D62" s="79"/>
      <c r="E62" s="150"/>
      <c r="F62" s="25"/>
      <c r="G62" s="25"/>
    </row>
    <row r="63" spans="1:7" x14ac:dyDescent="0.25">
      <c r="A63" s="25"/>
      <c r="B63" s="196"/>
      <c r="C63" s="25"/>
      <c r="D63" s="79"/>
      <c r="E63" s="150"/>
      <c r="F63" s="25"/>
      <c r="G63" s="25"/>
    </row>
    <row r="64" spans="1:7" x14ac:dyDescent="0.25">
      <c r="A64" s="25"/>
      <c r="B64" s="196"/>
      <c r="C64" s="25"/>
      <c r="D64" s="79"/>
      <c r="E64" s="150"/>
      <c r="F64" s="25"/>
      <c r="G64" s="25"/>
    </row>
    <row r="65" spans="1:7" x14ac:dyDescent="0.25">
      <c r="A65" s="25"/>
      <c r="B65" s="196"/>
      <c r="C65" s="25"/>
      <c r="D65" s="79"/>
      <c r="E65" s="150"/>
      <c r="F65" s="25"/>
      <c r="G65" s="25"/>
    </row>
    <row r="66" spans="1:7" x14ac:dyDescent="0.25">
      <c r="A66" s="25"/>
      <c r="B66" s="196"/>
      <c r="C66" s="25"/>
      <c r="D66" s="79"/>
      <c r="E66" s="150"/>
      <c r="F66" s="25"/>
      <c r="G66" s="25"/>
    </row>
    <row r="67" spans="1:7" x14ac:dyDescent="0.25">
      <c r="A67" s="25"/>
      <c r="B67" s="196"/>
      <c r="C67" s="25"/>
      <c r="D67" s="79"/>
      <c r="E67" s="150"/>
      <c r="F67" s="25"/>
      <c r="G67" s="25"/>
    </row>
    <row r="68" spans="1:7" x14ac:dyDescent="0.25">
      <c r="A68" s="25"/>
      <c r="B68" s="196"/>
      <c r="C68" s="25"/>
      <c r="D68" s="79"/>
      <c r="E68" s="150"/>
      <c r="F68" s="25"/>
      <c r="G68" s="25"/>
    </row>
    <row r="69" spans="1:7" x14ac:dyDescent="0.25">
      <c r="A69" s="25"/>
      <c r="B69" s="196"/>
      <c r="C69" s="25"/>
      <c r="D69" s="79"/>
      <c r="E69" s="150"/>
      <c r="F69" s="25"/>
      <c r="G69" s="25"/>
    </row>
    <row r="70" spans="1:7" x14ac:dyDescent="0.25">
      <c r="A70" s="25"/>
      <c r="B70" s="196"/>
      <c r="C70" s="25"/>
      <c r="D70" s="79"/>
      <c r="E70" s="150"/>
      <c r="F70" s="25"/>
      <c r="G70" s="25"/>
    </row>
    <row r="71" spans="1:7" x14ac:dyDescent="0.25">
      <c r="A71" s="25"/>
      <c r="B71" s="196"/>
      <c r="C71" s="25"/>
      <c r="D71" s="79"/>
      <c r="E71" s="150"/>
      <c r="F71" s="25"/>
      <c r="G71" s="25"/>
    </row>
    <row r="72" spans="1:7" x14ac:dyDescent="0.25">
      <c r="A72" s="25"/>
      <c r="B72" s="196"/>
      <c r="C72" s="25"/>
      <c r="D72" s="79"/>
      <c r="E72" s="150"/>
      <c r="F72" s="25"/>
      <c r="G72" s="25"/>
    </row>
    <row r="73" spans="1:7" x14ac:dyDescent="0.25">
      <c r="A73" s="25"/>
      <c r="B73" s="196"/>
      <c r="C73" s="25"/>
      <c r="D73" s="79"/>
      <c r="E73" s="150"/>
      <c r="F73" s="25"/>
      <c r="G73" s="25"/>
    </row>
    <row r="74" spans="1:7" x14ac:dyDescent="0.25">
      <c r="A74" s="25"/>
      <c r="B74" s="196"/>
      <c r="C74" s="25"/>
      <c r="D74" s="79"/>
      <c r="E74" s="150"/>
      <c r="F74" s="25"/>
      <c r="G74" s="25"/>
    </row>
    <row r="75" spans="1:7" x14ac:dyDescent="0.25">
      <c r="A75" s="25"/>
      <c r="B75" s="196"/>
      <c r="C75" s="25"/>
      <c r="D75" s="79"/>
      <c r="E75" s="150"/>
      <c r="F75" s="25"/>
      <c r="G75" s="25"/>
    </row>
    <row r="76" spans="1:7" x14ac:dyDescent="0.25">
      <c r="A76" s="25"/>
      <c r="B76" s="196"/>
      <c r="C76" s="25"/>
      <c r="D76" s="79"/>
      <c r="E76" s="150"/>
      <c r="F76" s="25"/>
      <c r="G76" s="25"/>
    </row>
    <row r="77" spans="1:7" x14ac:dyDescent="0.25">
      <c r="A77" s="25"/>
      <c r="B77" s="196"/>
      <c r="C77" s="25"/>
      <c r="D77" s="79"/>
      <c r="E77" s="150"/>
      <c r="F77" s="25"/>
      <c r="G77" s="25"/>
    </row>
    <row r="78" spans="1:7" x14ac:dyDescent="0.25">
      <c r="A78" s="25"/>
      <c r="B78" s="196"/>
      <c r="C78" s="25"/>
      <c r="D78" s="79"/>
      <c r="E78" s="150"/>
      <c r="F78" s="25"/>
      <c r="G78" s="25"/>
    </row>
    <row r="79" spans="1:7" x14ac:dyDescent="0.25">
      <c r="A79" s="25"/>
      <c r="B79" s="196"/>
      <c r="C79" s="25"/>
      <c r="D79" s="79"/>
      <c r="E79" s="150"/>
      <c r="F79" s="25"/>
      <c r="G79" s="25"/>
    </row>
    <row r="80" spans="1:7" x14ac:dyDescent="0.25">
      <c r="A80" s="25"/>
      <c r="B80" s="196"/>
      <c r="C80" s="25"/>
      <c r="D80" s="79"/>
      <c r="E80" s="150"/>
      <c r="F80" s="25"/>
      <c r="G80" s="25"/>
    </row>
    <row r="81" spans="1:7" x14ac:dyDescent="0.25">
      <c r="A81" s="25"/>
      <c r="B81" s="196"/>
      <c r="C81" s="25"/>
      <c r="D81" s="79"/>
      <c r="E81" s="150"/>
      <c r="F81" s="25"/>
      <c r="G81" s="25"/>
    </row>
    <row r="82" spans="1:7" x14ac:dyDescent="0.25">
      <c r="A82" s="25"/>
      <c r="B82" s="196"/>
      <c r="C82" s="25"/>
      <c r="D82" s="79"/>
      <c r="E82" s="150"/>
      <c r="F82" s="25"/>
      <c r="G82" s="25"/>
    </row>
    <row r="83" spans="1:7" x14ac:dyDescent="0.25">
      <c r="A83" s="25"/>
      <c r="B83" s="196"/>
      <c r="C83" s="25"/>
      <c r="D83" s="79"/>
      <c r="E83" s="150"/>
      <c r="F83" s="25"/>
      <c r="G83" s="25"/>
    </row>
    <row r="84" spans="1:7" x14ac:dyDescent="0.25">
      <c r="A84" s="25"/>
      <c r="B84" s="196"/>
      <c r="C84" s="25"/>
      <c r="D84" s="79"/>
      <c r="E84" s="150"/>
      <c r="F84" s="25"/>
      <c r="G84" s="25"/>
    </row>
    <row r="85" spans="1:7" x14ac:dyDescent="0.25">
      <c r="A85" s="25"/>
      <c r="B85" s="196"/>
      <c r="C85" s="25"/>
      <c r="D85" s="79"/>
      <c r="E85" s="150"/>
      <c r="F85" s="25"/>
      <c r="G85" s="25"/>
    </row>
    <row r="86" spans="1:7" x14ac:dyDescent="0.25">
      <c r="A86" s="25"/>
      <c r="B86" s="196"/>
      <c r="C86" s="25"/>
      <c r="D86" s="79"/>
      <c r="E86" s="150"/>
      <c r="F86" s="25"/>
      <c r="G86" s="25"/>
    </row>
    <row r="87" spans="1:7" x14ac:dyDescent="0.25">
      <c r="A87" s="25"/>
      <c r="B87" s="196"/>
      <c r="C87" s="25"/>
      <c r="D87" s="79"/>
      <c r="E87" s="150"/>
      <c r="F87" s="25"/>
      <c r="G87" s="25"/>
    </row>
    <row r="88" spans="1:7" x14ac:dyDescent="0.25">
      <c r="A88" s="25"/>
      <c r="B88" s="196"/>
      <c r="C88" s="25"/>
      <c r="D88" s="79"/>
      <c r="E88" s="150"/>
      <c r="F88" s="25"/>
      <c r="G88" s="25"/>
    </row>
    <row r="89" spans="1:7" x14ac:dyDescent="0.25">
      <c r="A89" s="25"/>
      <c r="B89" s="196"/>
      <c r="C89" s="25"/>
      <c r="D89" s="79"/>
      <c r="E89" s="150"/>
      <c r="F89" s="25"/>
      <c r="G89" s="25"/>
    </row>
    <row r="90" spans="1:7" x14ac:dyDescent="0.25">
      <c r="A90" s="25"/>
      <c r="B90" s="196"/>
      <c r="C90" s="25"/>
      <c r="D90" s="79"/>
      <c r="E90" s="150"/>
      <c r="F90" s="25"/>
      <c r="G90" s="25"/>
    </row>
    <row r="91" spans="1:7" x14ac:dyDescent="0.25">
      <c r="A91" s="25"/>
      <c r="B91" s="196"/>
      <c r="C91" s="25"/>
      <c r="D91" s="79"/>
      <c r="E91" s="150"/>
      <c r="F91" s="25"/>
      <c r="G91" s="25"/>
    </row>
    <row r="92" spans="1:7" x14ac:dyDescent="0.25">
      <c r="A92" s="25"/>
      <c r="B92" s="196"/>
      <c r="C92" s="25"/>
      <c r="D92" s="79"/>
      <c r="E92" s="150"/>
      <c r="F92" s="25"/>
      <c r="G92" s="25"/>
    </row>
    <row r="93" spans="1:7" x14ac:dyDescent="0.25">
      <c r="A93" s="25"/>
      <c r="B93" s="196"/>
      <c r="C93" s="25"/>
      <c r="D93" s="79"/>
      <c r="E93" s="150"/>
      <c r="F93" s="25"/>
      <c r="G93" s="25"/>
    </row>
    <row r="94" spans="1:7" x14ac:dyDescent="0.25">
      <c r="A94" s="25"/>
      <c r="B94" s="196"/>
      <c r="C94" s="25"/>
      <c r="D94" s="79"/>
      <c r="E94" s="150"/>
      <c r="F94" s="25"/>
      <c r="G94" s="25"/>
    </row>
    <row r="95" spans="1:7" x14ac:dyDescent="0.25">
      <c r="A95" s="25"/>
      <c r="B95" s="196"/>
      <c r="C95" s="25"/>
      <c r="D95" s="79"/>
      <c r="E95" s="150"/>
      <c r="F95" s="25"/>
      <c r="G95" s="25"/>
    </row>
    <row r="96" spans="1:7" x14ac:dyDescent="0.25">
      <c r="A96" s="25"/>
      <c r="B96" s="196"/>
      <c r="C96" s="25"/>
      <c r="D96" s="79"/>
      <c r="E96" s="150"/>
      <c r="F96" s="25"/>
      <c r="G96" s="25"/>
    </row>
    <row r="97" spans="1:7" x14ac:dyDescent="0.25">
      <c r="A97" s="25"/>
      <c r="B97" s="196"/>
      <c r="C97" s="25"/>
      <c r="D97" s="79"/>
      <c r="E97" s="150"/>
      <c r="F97" s="25"/>
      <c r="G97" s="25"/>
    </row>
    <row r="98" spans="1:7" x14ac:dyDescent="0.25">
      <c r="A98" s="25"/>
      <c r="B98" s="196"/>
      <c r="C98" s="25"/>
      <c r="D98" s="79"/>
      <c r="E98" s="150"/>
      <c r="F98" s="25"/>
      <c r="G98" s="25"/>
    </row>
    <row r="99" spans="1:7" x14ac:dyDescent="0.25">
      <c r="A99" s="25"/>
      <c r="B99" s="196"/>
      <c r="C99" s="25"/>
      <c r="D99" s="79"/>
      <c r="E99" s="150"/>
      <c r="F99" s="25"/>
      <c r="G99" s="25"/>
    </row>
    <row r="100" spans="1:7" x14ac:dyDescent="0.25">
      <c r="A100" s="25"/>
      <c r="B100" s="196"/>
      <c r="C100" s="25"/>
      <c r="D100" s="79"/>
      <c r="E100" s="150"/>
      <c r="F100" s="25"/>
      <c r="G100" s="25"/>
    </row>
    <row r="101" spans="1:7" x14ac:dyDescent="0.25">
      <c r="A101" s="25"/>
      <c r="B101" s="196"/>
      <c r="C101" s="25"/>
      <c r="D101" s="79"/>
      <c r="E101" s="150"/>
      <c r="F101" s="25"/>
      <c r="G101" s="25"/>
    </row>
    <row r="102" spans="1:7" x14ac:dyDescent="0.25">
      <c r="A102" s="25"/>
      <c r="B102" s="196"/>
      <c r="C102" s="25"/>
      <c r="D102" s="79"/>
      <c r="E102" s="150"/>
      <c r="F102" s="25"/>
      <c r="G102" s="25"/>
    </row>
    <row r="103" spans="1:7" x14ac:dyDescent="0.25">
      <c r="A103" s="25"/>
      <c r="B103" s="196"/>
      <c r="C103" s="25"/>
      <c r="D103" s="79"/>
      <c r="E103" s="150"/>
      <c r="F103" s="25"/>
      <c r="G103" s="25"/>
    </row>
    <row r="104" spans="1:7" x14ac:dyDescent="0.25">
      <c r="A104" s="25"/>
      <c r="B104" s="196"/>
      <c r="C104" s="25"/>
      <c r="D104" s="79"/>
      <c r="E104" s="150"/>
      <c r="F104" s="25"/>
      <c r="G104" s="25"/>
    </row>
    <row r="105" spans="1:7" x14ac:dyDescent="0.25">
      <c r="A105" s="25"/>
      <c r="B105" s="196"/>
      <c r="C105" s="25"/>
      <c r="D105" s="79"/>
      <c r="E105" s="150"/>
      <c r="F105" s="25"/>
      <c r="G105" s="25"/>
    </row>
    <row r="106" spans="1:7" x14ac:dyDescent="0.25">
      <c r="A106" s="25"/>
      <c r="B106" s="196"/>
      <c r="C106" s="25"/>
      <c r="D106" s="79"/>
      <c r="E106" s="150"/>
      <c r="F106" s="25"/>
      <c r="G106" s="25"/>
    </row>
    <row r="107" spans="1:7" x14ac:dyDescent="0.25">
      <c r="A107" s="25"/>
      <c r="B107" s="196"/>
      <c r="C107" s="25"/>
      <c r="D107" s="79"/>
      <c r="E107" s="150"/>
      <c r="F107" s="25"/>
      <c r="G107" s="25"/>
    </row>
    <row r="108" spans="1:7" x14ac:dyDescent="0.25">
      <c r="A108" s="25"/>
      <c r="B108" s="196"/>
      <c r="C108" s="25"/>
      <c r="D108" s="79"/>
      <c r="E108" s="150"/>
      <c r="F108" s="25"/>
      <c r="G108" s="25"/>
    </row>
    <row r="109" spans="1:7" x14ac:dyDescent="0.25">
      <c r="A109" s="25"/>
      <c r="B109" s="196"/>
      <c r="C109" s="25"/>
      <c r="D109" s="25"/>
      <c r="E109" s="25"/>
      <c r="F109" s="25"/>
      <c r="G109" s="25"/>
    </row>
    <row r="110" spans="1:7" x14ac:dyDescent="0.25">
      <c r="A110" s="25"/>
      <c r="B110" s="196"/>
      <c r="C110" s="25"/>
      <c r="D110" s="25"/>
      <c r="E110" s="25"/>
      <c r="F110" s="25"/>
      <c r="G110" s="25"/>
    </row>
    <row r="111" spans="1:7" x14ac:dyDescent="0.25">
      <c r="A111" s="25"/>
      <c r="B111" s="196"/>
      <c r="C111" s="25"/>
      <c r="D111" s="25"/>
      <c r="E111" s="25"/>
      <c r="F111" s="25"/>
      <c r="G111" s="25"/>
    </row>
    <row r="112" spans="1:7" x14ac:dyDescent="0.25">
      <c r="A112" s="25"/>
      <c r="B112" s="196"/>
      <c r="C112" s="25"/>
      <c r="D112" s="25"/>
      <c r="E112" s="25"/>
      <c r="F112" s="25"/>
      <c r="G112" s="25"/>
    </row>
    <row r="113" spans="1:7" x14ac:dyDescent="0.25">
      <c r="A113" s="25"/>
      <c r="B113" s="196"/>
      <c r="C113" s="25"/>
      <c r="D113" s="25"/>
      <c r="E113" s="25"/>
      <c r="F113" s="25"/>
      <c r="G113" s="25"/>
    </row>
    <row r="114" spans="1:7" x14ac:dyDescent="0.25">
      <c r="A114" s="25"/>
      <c r="B114" s="196"/>
      <c r="C114" s="25"/>
      <c r="D114" s="25"/>
      <c r="E114" s="25"/>
      <c r="F114" s="25"/>
      <c r="G114" s="25"/>
    </row>
    <row r="115" spans="1:7" x14ac:dyDescent="0.25">
      <c r="A115" s="25"/>
      <c r="B115" s="196"/>
      <c r="C115" s="25"/>
      <c r="D115" s="25"/>
      <c r="E115" s="25"/>
      <c r="F115" s="25"/>
      <c r="G115" s="25"/>
    </row>
    <row r="116" spans="1:7" x14ac:dyDescent="0.25">
      <c r="A116" s="25"/>
      <c r="B116" s="196"/>
      <c r="C116" s="25"/>
      <c r="D116" s="25"/>
      <c r="E116" s="25"/>
      <c r="F116" s="25"/>
      <c r="G116" s="25"/>
    </row>
    <row r="117" spans="1:7" x14ac:dyDescent="0.25">
      <c r="A117" s="25"/>
      <c r="B117" s="196"/>
      <c r="C117" s="25"/>
      <c r="D117" s="25"/>
      <c r="E117" s="25"/>
      <c r="F117" s="25"/>
      <c r="G117" s="25"/>
    </row>
    <row r="118" spans="1:7" x14ac:dyDescent="0.25">
      <c r="A118" s="25"/>
      <c r="B118" s="196"/>
      <c r="C118" s="25"/>
      <c r="D118" s="25"/>
      <c r="E118" s="25"/>
      <c r="F118" s="25"/>
      <c r="G118" s="25"/>
    </row>
    <row r="119" spans="1:7" x14ac:dyDescent="0.25">
      <c r="A119" s="25"/>
      <c r="B119" s="196"/>
      <c r="C119" s="25"/>
      <c r="D119" s="25"/>
      <c r="E119" s="25"/>
      <c r="F119" s="25"/>
      <c r="G119" s="25"/>
    </row>
    <row r="120" spans="1:7" x14ac:dyDescent="0.25">
      <c r="A120" s="25"/>
      <c r="B120" s="196"/>
      <c r="C120" s="25"/>
      <c r="D120" s="25"/>
      <c r="E120" s="25"/>
      <c r="F120" s="25"/>
      <c r="G120" s="25"/>
    </row>
    <row r="121" spans="1:7" x14ac:dyDescent="0.25">
      <c r="A121" s="25"/>
      <c r="B121" s="196"/>
      <c r="C121" s="25"/>
      <c r="D121" s="25"/>
      <c r="E121" s="25"/>
      <c r="F121" s="25"/>
      <c r="G121" s="25"/>
    </row>
    <row r="122" spans="1:7" x14ac:dyDescent="0.25">
      <c r="A122" s="25"/>
      <c r="B122" s="196"/>
      <c r="C122" s="25"/>
      <c r="D122" s="25"/>
      <c r="E122" s="25"/>
      <c r="F122" s="25"/>
      <c r="G122" s="25"/>
    </row>
    <row r="123" spans="1:7" x14ac:dyDescent="0.25">
      <c r="A123" s="25"/>
      <c r="B123" s="196"/>
      <c r="C123" s="25"/>
      <c r="D123" s="25"/>
      <c r="E123" s="25"/>
      <c r="F123" s="25"/>
      <c r="G123" s="25"/>
    </row>
    <row r="124" spans="1:7" x14ac:dyDescent="0.25">
      <c r="A124" s="25"/>
      <c r="B124" s="196"/>
      <c r="C124" s="25"/>
      <c r="D124" s="25"/>
      <c r="E124" s="25"/>
      <c r="F124" s="25"/>
      <c r="G124" s="25"/>
    </row>
    <row r="125" spans="1:7" x14ac:dyDescent="0.25">
      <c r="A125" s="25"/>
      <c r="B125" s="196"/>
      <c r="C125" s="25"/>
      <c r="D125" s="25"/>
      <c r="E125" s="25"/>
      <c r="F125" s="25"/>
      <c r="G125" s="25"/>
    </row>
    <row r="126" spans="1:7" x14ac:dyDescent="0.25">
      <c r="A126" s="25"/>
      <c r="B126" s="196"/>
      <c r="C126" s="25"/>
      <c r="D126" s="25"/>
      <c r="E126" s="25"/>
      <c r="F126" s="25"/>
      <c r="G126" s="25"/>
    </row>
    <row r="127" spans="1:7" x14ac:dyDescent="0.25">
      <c r="A127" s="25"/>
      <c r="B127" s="196"/>
      <c r="C127" s="25"/>
      <c r="D127" s="25"/>
      <c r="E127" s="25"/>
      <c r="F127" s="25"/>
      <c r="G127" s="25"/>
    </row>
    <row r="128" spans="1:7" x14ac:dyDescent="0.25">
      <c r="A128" s="25"/>
      <c r="B128" s="196"/>
      <c r="C128" s="25"/>
      <c r="D128" s="25"/>
      <c r="E128" s="25"/>
      <c r="F128" s="25"/>
      <c r="G128" s="25"/>
    </row>
    <row r="129" spans="1:7" x14ac:dyDescent="0.25">
      <c r="A129" s="25"/>
      <c r="B129" s="196"/>
      <c r="C129" s="25"/>
      <c r="D129" s="25"/>
      <c r="E129" s="25"/>
      <c r="F129" s="25"/>
      <c r="G129" s="25"/>
    </row>
    <row r="130" spans="1:7" x14ac:dyDescent="0.25">
      <c r="A130" s="25"/>
      <c r="B130" s="196"/>
      <c r="C130" s="25"/>
      <c r="D130" s="25"/>
      <c r="E130" s="25"/>
      <c r="F130" s="25"/>
      <c r="G130" s="25"/>
    </row>
    <row r="131" spans="1:7" x14ac:dyDescent="0.25">
      <c r="A131" s="25"/>
      <c r="B131" s="196"/>
      <c r="C131" s="25"/>
      <c r="D131" s="25"/>
      <c r="E131" s="25"/>
      <c r="F131" s="25"/>
      <c r="G131" s="25"/>
    </row>
    <row r="132" spans="1:7" x14ac:dyDescent="0.25">
      <c r="A132" s="25"/>
      <c r="B132" s="196"/>
      <c r="C132" s="25"/>
      <c r="D132" s="25"/>
      <c r="E132" s="25"/>
      <c r="F132" s="25"/>
      <c r="G132" s="25"/>
    </row>
    <row r="133" spans="1:7" x14ac:dyDescent="0.25">
      <c r="A133" s="25"/>
      <c r="B133" s="196"/>
      <c r="C133" s="25"/>
      <c r="D133" s="25"/>
      <c r="E133" s="25"/>
      <c r="F133" s="25"/>
      <c r="G133" s="25"/>
    </row>
    <row r="134" spans="1:7" x14ac:dyDescent="0.25">
      <c r="A134" s="25"/>
      <c r="B134" s="196"/>
      <c r="C134" s="25"/>
      <c r="D134" s="25"/>
      <c r="E134" s="25"/>
      <c r="F134" s="25"/>
      <c r="G134" s="25"/>
    </row>
    <row r="135" spans="1:7" x14ac:dyDescent="0.25">
      <c r="A135" s="25"/>
      <c r="B135" s="196"/>
      <c r="C135" s="25"/>
      <c r="D135" s="25"/>
      <c r="E135" s="25"/>
      <c r="F135" s="25"/>
      <c r="G135" s="25"/>
    </row>
    <row r="136" spans="1:7" x14ac:dyDescent="0.25">
      <c r="A136" s="25"/>
      <c r="B136" s="196"/>
      <c r="C136" s="25"/>
      <c r="D136" s="25"/>
      <c r="E136" s="25"/>
      <c r="F136" s="25"/>
      <c r="G136" s="25"/>
    </row>
    <row r="137" spans="1:7" x14ac:dyDescent="0.25">
      <c r="A137" s="25"/>
      <c r="B137" s="196"/>
      <c r="C137" s="25"/>
      <c r="D137" s="25"/>
      <c r="E137" s="25"/>
      <c r="F137" s="25"/>
      <c r="G137" s="25"/>
    </row>
    <row r="138" spans="1:7" x14ac:dyDescent="0.25">
      <c r="A138" s="25"/>
      <c r="B138" s="196"/>
      <c r="C138" s="25"/>
      <c r="D138" s="25"/>
      <c r="E138" s="25"/>
      <c r="F138" s="25"/>
      <c r="G138" s="25"/>
    </row>
    <row r="139" spans="1:7" x14ac:dyDescent="0.25">
      <c r="A139" s="25"/>
      <c r="B139" s="196"/>
      <c r="C139" s="25"/>
      <c r="D139" s="25"/>
      <c r="E139" s="25"/>
      <c r="F139" s="25"/>
      <c r="G139" s="25"/>
    </row>
    <row r="140" spans="1:7" x14ac:dyDescent="0.25">
      <c r="A140" s="25"/>
      <c r="B140" s="196"/>
      <c r="C140" s="25"/>
      <c r="D140" s="25"/>
      <c r="E140" s="25"/>
      <c r="F140" s="25"/>
      <c r="G140" s="25"/>
    </row>
    <row r="141" spans="1:7" x14ac:dyDescent="0.25">
      <c r="A141" s="25"/>
      <c r="B141" s="196"/>
      <c r="C141" s="25"/>
      <c r="D141" s="25"/>
      <c r="E141" s="25"/>
      <c r="F141" s="25"/>
      <c r="G141" s="25"/>
    </row>
    <row r="142" spans="1:7" x14ac:dyDescent="0.25">
      <c r="A142" s="25"/>
      <c r="B142" s="196"/>
      <c r="C142" s="25"/>
      <c r="D142" s="25"/>
      <c r="E142" s="25"/>
      <c r="F142" s="25"/>
      <c r="G142" s="25"/>
    </row>
    <row r="143" spans="1:7" x14ac:dyDescent="0.25">
      <c r="A143" s="25"/>
      <c r="B143" s="196"/>
      <c r="C143" s="25"/>
      <c r="D143" s="25"/>
      <c r="E143" s="25"/>
      <c r="F143" s="25"/>
      <c r="G143" s="25"/>
    </row>
    <row r="144" spans="1:7" x14ac:dyDescent="0.25">
      <c r="A144" s="25"/>
      <c r="B144" s="196"/>
      <c r="C144" s="25"/>
      <c r="D144" s="25"/>
      <c r="E144" s="25"/>
      <c r="F144" s="25"/>
      <c r="G144" s="25"/>
    </row>
    <row r="145" spans="1:7" x14ac:dyDescent="0.25">
      <c r="A145" s="25"/>
      <c r="B145" s="196"/>
      <c r="C145" s="25"/>
      <c r="D145" s="25"/>
      <c r="E145" s="25"/>
      <c r="F145" s="25"/>
      <c r="G145" s="25"/>
    </row>
    <row r="146" spans="1:7" x14ac:dyDescent="0.25">
      <c r="A146" s="25"/>
      <c r="B146" s="196"/>
      <c r="C146" s="25"/>
      <c r="D146" s="25"/>
      <c r="E146" s="25"/>
      <c r="F146" s="25"/>
      <c r="G146" s="25"/>
    </row>
    <row r="147" spans="1:7" x14ac:dyDescent="0.25">
      <c r="A147" s="25"/>
      <c r="B147" s="196"/>
      <c r="C147" s="25"/>
      <c r="D147" s="25"/>
      <c r="E147" s="25"/>
      <c r="F147" s="25"/>
      <c r="G147" s="25"/>
    </row>
    <row r="148" spans="1:7" x14ac:dyDescent="0.25">
      <c r="A148" s="25"/>
      <c r="B148" s="196"/>
      <c r="C148" s="25"/>
      <c r="D148" s="25"/>
      <c r="E148" s="25"/>
      <c r="F148" s="25"/>
      <c r="G148" s="25"/>
    </row>
    <row r="149" spans="1:7" x14ac:dyDescent="0.25">
      <c r="A149" s="25"/>
      <c r="B149" s="196"/>
      <c r="C149" s="25"/>
      <c r="D149" s="25"/>
      <c r="E149" s="25"/>
      <c r="F149" s="25"/>
      <c r="G149" s="25"/>
    </row>
    <row r="150" spans="1:7" x14ac:dyDescent="0.25">
      <c r="A150" s="25"/>
      <c r="B150" s="196"/>
      <c r="C150" s="25"/>
      <c r="D150" s="25"/>
      <c r="E150" s="25"/>
      <c r="F150" s="25"/>
      <c r="G150" s="25"/>
    </row>
    <row r="151" spans="1:7" x14ac:dyDescent="0.25">
      <c r="A151" s="25"/>
      <c r="B151" s="196"/>
      <c r="C151" s="25"/>
      <c r="D151" s="25"/>
      <c r="E151" s="25"/>
      <c r="F151" s="25"/>
      <c r="G151" s="25"/>
    </row>
    <row r="152" spans="1:7" x14ac:dyDescent="0.25">
      <c r="A152" s="25"/>
      <c r="B152" s="196"/>
      <c r="C152" s="25"/>
      <c r="D152" s="25"/>
      <c r="E152" s="25"/>
      <c r="F152" s="25"/>
      <c r="G152" s="25"/>
    </row>
    <row r="153" spans="1:7" x14ac:dyDescent="0.25">
      <c r="A153" s="25"/>
      <c r="B153" s="196"/>
      <c r="C153" s="25"/>
      <c r="D153" s="25"/>
      <c r="E153" s="25"/>
      <c r="F153" s="25"/>
      <c r="G153" s="25"/>
    </row>
    <row r="154" spans="1:7" x14ac:dyDescent="0.25">
      <c r="A154" s="25"/>
      <c r="B154" s="196"/>
      <c r="C154" s="25"/>
      <c r="D154" s="25"/>
      <c r="E154" s="25"/>
      <c r="F154" s="25"/>
      <c r="G154" s="25"/>
    </row>
    <row r="155" spans="1:7" x14ac:dyDescent="0.25">
      <c r="A155" s="25"/>
      <c r="B155" s="196"/>
      <c r="C155" s="25"/>
      <c r="D155" s="25"/>
      <c r="E155" s="25"/>
      <c r="F155" s="25"/>
      <c r="G155" s="25"/>
    </row>
    <row r="156" spans="1:7" x14ac:dyDescent="0.25">
      <c r="A156" s="25"/>
      <c r="B156" s="196"/>
      <c r="C156" s="25"/>
      <c r="D156" s="25"/>
      <c r="E156" s="25"/>
      <c r="F156" s="25"/>
      <c r="G156" s="25"/>
    </row>
    <row r="157" spans="1:7" x14ac:dyDescent="0.25">
      <c r="A157" s="25"/>
      <c r="B157" s="196"/>
      <c r="C157" s="25"/>
      <c r="D157" s="25"/>
      <c r="E157" s="25"/>
      <c r="F157" s="25"/>
      <c r="G157" s="25"/>
    </row>
    <row r="158" spans="1:7" x14ac:dyDescent="0.25">
      <c r="A158" s="25"/>
      <c r="B158" s="196"/>
      <c r="C158" s="25"/>
      <c r="D158" s="25"/>
      <c r="E158" s="25"/>
      <c r="F158" s="25"/>
      <c r="G158" s="25"/>
    </row>
    <row r="159" spans="1:7" x14ac:dyDescent="0.25">
      <c r="A159" s="25"/>
      <c r="B159" s="196"/>
      <c r="C159" s="25"/>
      <c r="D159" s="25"/>
      <c r="E159" s="25"/>
      <c r="F159" s="25"/>
      <c r="G159" s="25"/>
    </row>
    <row r="160" spans="1:7" x14ac:dyDescent="0.25">
      <c r="A160" s="25"/>
      <c r="B160" s="196"/>
      <c r="C160" s="25"/>
      <c r="D160" s="25"/>
      <c r="E160" s="25"/>
      <c r="F160" s="25"/>
      <c r="G160" s="25"/>
    </row>
    <row r="161" spans="1:7" x14ac:dyDescent="0.25">
      <c r="A161" s="25"/>
      <c r="B161" s="196"/>
      <c r="C161" s="25"/>
      <c r="D161" s="25"/>
      <c r="E161" s="25"/>
      <c r="F161" s="25"/>
      <c r="G161" s="25"/>
    </row>
    <row r="162" spans="1:7" x14ac:dyDescent="0.25">
      <c r="A162" s="25"/>
      <c r="B162" s="196"/>
      <c r="C162" s="25"/>
      <c r="D162" s="25"/>
      <c r="E162" s="25"/>
      <c r="F162" s="25"/>
      <c r="G162" s="25"/>
    </row>
    <row r="163" spans="1:7" x14ac:dyDescent="0.25">
      <c r="A163" s="25"/>
      <c r="B163" s="196"/>
      <c r="C163" s="25"/>
      <c r="D163" s="25"/>
      <c r="E163" s="25"/>
      <c r="F163" s="25"/>
      <c r="G163" s="25"/>
    </row>
    <row r="164" spans="1:7" x14ac:dyDescent="0.25">
      <c r="A164" s="25"/>
      <c r="B164" s="196"/>
      <c r="C164" s="25"/>
      <c r="D164" s="25"/>
      <c r="E164" s="25"/>
      <c r="F164" s="25"/>
      <c r="G164" s="25"/>
    </row>
    <row r="165" spans="1:7" x14ac:dyDescent="0.25">
      <c r="A165" s="25"/>
      <c r="B165" s="196"/>
      <c r="C165" s="25"/>
      <c r="D165" s="25"/>
      <c r="E165" s="25"/>
      <c r="F165" s="25"/>
      <c r="G165" s="25"/>
    </row>
    <row r="166" spans="1:7" x14ac:dyDescent="0.25">
      <c r="A166" s="25"/>
      <c r="B166" s="196"/>
      <c r="C166" s="25"/>
      <c r="D166" s="25"/>
      <c r="E166" s="25"/>
      <c r="F166" s="25"/>
      <c r="G166" s="25"/>
    </row>
    <row r="167" spans="1:7" x14ac:dyDescent="0.25">
      <c r="A167" s="25"/>
      <c r="B167" s="196"/>
      <c r="C167" s="25"/>
      <c r="D167" s="25"/>
      <c r="E167" s="25"/>
      <c r="F167" s="25"/>
      <c r="G167" s="25"/>
    </row>
    <row r="168" spans="1:7" x14ac:dyDescent="0.25">
      <c r="A168" s="25"/>
      <c r="B168" s="196"/>
      <c r="C168" s="25"/>
      <c r="D168" s="25"/>
      <c r="E168" s="25"/>
      <c r="F168" s="25"/>
      <c r="G168" s="25"/>
    </row>
    <row r="169" spans="1:7" x14ac:dyDescent="0.25">
      <c r="A169" s="25"/>
      <c r="B169" s="196"/>
      <c r="C169" s="25"/>
      <c r="D169" s="25"/>
      <c r="E169" s="25"/>
      <c r="F169" s="25"/>
      <c r="G169" s="25"/>
    </row>
    <row r="170" spans="1:7" x14ac:dyDescent="0.25">
      <c r="A170" s="25"/>
      <c r="B170" s="196"/>
      <c r="C170" s="25"/>
      <c r="D170" s="25"/>
      <c r="E170" s="25"/>
      <c r="F170" s="25"/>
      <c r="G170" s="25"/>
    </row>
    <row r="171" spans="1:7" x14ac:dyDescent="0.25">
      <c r="A171" s="25"/>
      <c r="B171" s="196"/>
      <c r="C171" s="25"/>
      <c r="D171" s="25"/>
      <c r="E171" s="25"/>
      <c r="F171" s="25"/>
      <c r="G171" s="25"/>
    </row>
    <row r="172" spans="1:7" x14ac:dyDescent="0.25">
      <c r="A172" s="25"/>
      <c r="B172" s="196"/>
      <c r="C172" s="25"/>
      <c r="D172" s="25"/>
      <c r="E172" s="25"/>
      <c r="F172" s="25"/>
      <c r="G172" s="25"/>
    </row>
    <row r="173" spans="1:7" x14ac:dyDescent="0.25">
      <c r="A173" s="25"/>
      <c r="B173" s="196"/>
      <c r="C173" s="25"/>
      <c r="D173" s="25"/>
      <c r="E173" s="25"/>
      <c r="F173" s="25"/>
      <c r="G173" s="25"/>
    </row>
    <row r="174" spans="1:7" x14ac:dyDescent="0.25">
      <c r="A174" s="25"/>
      <c r="B174" s="196"/>
      <c r="C174" s="25"/>
      <c r="D174" s="25"/>
      <c r="E174" s="25"/>
      <c r="F174" s="25"/>
      <c r="G174" s="25"/>
    </row>
    <row r="175" spans="1:7" x14ac:dyDescent="0.25">
      <c r="A175" s="25"/>
      <c r="B175" s="196"/>
      <c r="C175" s="25"/>
      <c r="D175" s="25"/>
      <c r="E175" s="25"/>
      <c r="F175" s="25"/>
      <c r="G175" s="25"/>
    </row>
    <row r="176" spans="1:7" x14ac:dyDescent="0.25">
      <c r="A176" s="25"/>
      <c r="B176" s="196"/>
      <c r="C176" s="25"/>
      <c r="D176" s="25"/>
      <c r="E176" s="25"/>
      <c r="F176" s="25"/>
      <c r="G176" s="25"/>
    </row>
    <row r="177" spans="1:7" x14ac:dyDescent="0.25">
      <c r="A177" s="25"/>
      <c r="B177" s="196"/>
      <c r="C177" s="25"/>
      <c r="D177" s="25"/>
      <c r="E177" s="25"/>
      <c r="F177" s="25"/>
      <c r="G177" s="25"/>
    </row>
    <row r="178" spans="1:7" x14ac:dyDescent="0.25">
      <c r="A178" s="25"/>
      <c r="B178" s="196"/>
      <c r="C178" s="25"/>
      <c r="D178" s="25"/>
      <c r="E178" s="25"/>
      <c r="F178" s="25"/>
      <c r="G178" s="25"/>
    </row>
    <row r="179" spans="1:7" x14ac:dyDescent="0.25">
      <c r="A179" s="25"/>
      <c r="B179" s="196"/>
      <c r="C179" s="25"/>
      <c r="D179" s="25"/>
      <c r="E179" s="25"/>
      <c r="F179" s="25"/>
      <c r="G179" s="25"/>
    </row>
    <row r="180" spans="1:7" x14ac:dyDescent="0.25">
      <c r="A180" s="25"/>
      <c r="B180" s="196"/>
      <c r="C180" s="25"/>
      <c r="D180" s="25"/>
      <c r="E180" s="25"/>
      <c r="F180" s="25"/>
      <c r="G180" s="25"/>
    </row>
    <row r="181" spans="1:7" x14ac:dyDescent="0.25">
      <c r="A181" s="25"/>
      <c r="B181" s="196"/>
      <c r="C181" s="25"/>
      <c r="D181" s="25"/>
      <c r="E181" s="25"/>
      <c r="F181" s="25"/>
      <c r="G181" s="25"/>
    </row>
    <row r="182" spans="1:7" x14ac:dyDescent="0.25">
      <c r="A182" s="25"/>
      <c r="B182" s="196"/>
      <c r="C182" s="25"/>
      <c r="D182" s="25"/>
      <c r="E182" s="25"/>
      <c r="F182" s="25"/>
      <c r="G182" s="25"/>
    </row>
    <row r="183" spans="1:7" x14ac:dyDescent="0.25">
      <c r="A183" s="25"/>
      <c r="B183" s="196"/>
      <c r="C183" s="25"/>
      <c r="D183" s="25"/>
      <c r="E183" s="25"/>
      <c r="F183" s="25"/>
      <c r="G183" s="25"/>
    </row>
    <row r="184" spans="1:7" x14ac:dyDescent="0.25">
      <c r="A184" s="25"/>
      <c r="B184" s="196"/>
      <c r="C184" s="25"/>
      <c r="D184" s="25"/>
      <c r="E184" s="25"/>
      <c r="F184" s="25"/>
      <c r="G184" s="25"/>
    </row>
    <row r="185" spans="1:7" x14ac:dyDescent="0.25">
      <c r="A185" s="25"/>
      <c r="B185" s="196"/>
      <c r="C185" s="25"/>
      <c r="D185" s="25"/>
      <c r="E185" s="25"/>
      <c r="F185" s="25"/>
      <c r="G185" s="25"/>
    </row>
    <row r="186" spans="1:7" x14ac:dyDescent="0.25">
      <c r="A186" s="25"/>
      <c r="B186" s="196"/>
      <c r="C186" s="25"/>
      <c r="D186" s="25"/>
      <c r="E186" s="25"/>
      <c r="F186" s="25"/>
      <c r="G186" s="25"/>
    </row>
    <row r="187" spans="1:7" x14ac:dyDescent="0.25">
      <c r="A187" s="25"/>
      <c r="B187" s="196"/>
      <c r="C187" s="25"/>
      <c r="D187" s="25"/>
      <c r="E187" s="25"/>
      <c r="F187" s="25"/>
      <c r="G187" s="25"/>
    </row>
    <row r="188" spans="1:7" x14ac:dyDescent="0.25">
      <c r="A188" s="25"/>
      <c r="B188" s="196"/>
      <c r="C188" s="25"/>
      <c r="D188" s="25"/>
      <c r="E188" s="25"/>
      <c r="F188" s="25"/>
      <c r="G188" s="25"/>
    </row>
    <row r="189" spans="1:7" x14ac:dyDescent="0.25">
      <c r="A189" s="25"/>
      <c r="B189" s="196"/>
      <c r="C189" s="25"/>
      <c r="D189" s="25"/>
      <c r="E189" s="25"/>
      <c r="F189" s="25"/>
      <c r="G189" s="25"/>
    </row>
    <row r="190" spans="1:7" x14ac:dyDescent="0.25">
      <c r="A190" s="25"/>
      <c r="B190" s="196"/>
      <c r="C190" s="25"/>
      <c r="D190" s="25"/>
      <c r="E190" s="25"/>
      <c r="F190" s="25"/>
      <c r="G190" s="25"/>
    </row>
    <row r="191" spans="1:7" x14ac:dyDescent="0.25">
      <c r="A191" s="25"/>
      <c r="B191" s="196"/>
      <c r="C191" s="25"/>
      <c r="D191" s="25"/>
      <c r="E191" s="25"/>
      <c r="F191" s="25"/>
      <c r="G191" s="25"/>
    </row>
    <row r="192" spans="1:7" x14ac:dyDescent="0.25">
      <c r="A192" s="25"/>
      <c r="B192" s="196"/>
      <c r="C192" s="25"/>
      <c r="D192" s="25"/>
      <c r="E192" s="25"/>
      <c r="F192" s="25"/>
      <c r="G192" s="25"/>
    </row>
    <row r="193" spans="1:7" x14ac:dyDescent="0.25">
      <c r="A193" s="25"/>
      <c r="B193" s="196"/>
      <c r="C193" s="25"/>
      <c r="D193" s="25"/>
      <c r="E193" s="25"/>
      <c r="F193" s="25"/>
      <c r="G193" s="25"/>
    </row>
    <row r="194" spans="1:7" x14ac:dyDescent="0.25">
      <c r="A194" s="25"/>
      <c r="B194" s="196"/>
      <c r="C194" s="25"/>
      <c r="D194" s="25"/>
      <c r="E194" s="25"/>
      <c r="F194" s="25"/>
      <c r="G194" s="25"/>
    </row>
    <row r="195" spans="1:7" x14ac:dyDescent="0.25">
      <c r="A195" s="25"/>
      <c r="B195" s="196"/>
      <c r="C195" s="25"/>
      <c r="D195" s="25"/>
      <c r="E195" s="25"/>
      <c r="F195" s="25"/>
      <c r="G195" s="25"/>
    </row>
    <row r="196" spans="1:7" x14ac:dyDescent="0.25">
      <c r="A196" s="25"/>
      <c r="B196" s="196"/>
      <c r="C196" s="25"/>
      <c r="D196" s="25"/>
      <c r="E196" s="25"/>
      <c r="F196" s="25"/>
      <c r="G196" s="25"/>
    </row>
    <row r="197" spans="1:7" x14ac:dyDescent="0.25">
      <c r="A197" s="25"/>
      <c r="B197" s="196"/>
      <c r="C197" s="25"/>
      <c r="D197" s="25"/>
      <c r="E197" s="25"/>
      <c r="F197" s="25"/>
      <c r="G197" s="25"/>
    </row>
    <row r="198" spans="1:7" x14ac:dyDescent="0.25">
      <c r="A198" s="25"/>
      <c r="B198" s="196"/>
      <c r="C198" s="25"/>
      <c r="D198" s="25"/>
      <c r="E198" s="25"/>
      <c r="F198" s="25"/>
      <c r="G198" s="25"/>
    </row>
    <row r="199" spans="1:7" x14ac:dyDescent="0.25">
      <c r="A199" s="25"/>
      <c r="B199" s="196"/>
      <c r="C199" s="25"/>
      <c r="D199" s="25"/>
      <c r="E199" s="25"/>
      <c r="F199" s="25"/>
      <c r="G199" s="25"/>
    </row>
    <row r="200" spans="1:7" x14ac:dyDescent="0.25">
      <c r="A200" s="25"/>
      <c r="B200" s="196"/>
      <c r="C200" s="25"/>
      <c r="D200" s="25"/>
      <c r="E200" s="25"/>
      <c r="F200" s="25"/>
      <c r="G200" s="25"/>
    </row>
    <row r="201" spans="1:7" x14ac:dyDescent="0.25">
      <c r="A201" s="25"/>
      <c r="B201" s="196"/>
      <c r="C201" s="25"/>
      <c r="D201" s="25"/>
      <c r="E201" s="25"/>
      <c r="F201" s="25"/>
      <c r="G201" s="25"/>
    </row>
    <row r="202" spans="1:7" x14ac:dyDescent="0.25">
      <c r="A202" s="25"/>
      <c r="B202" s="196"/>
      <c r="C202" s="25"/>
      <c r="D202" s="25"/>
      <c r="E202" s="25"/>
      <c r="F202" s="25"/>
      <c r="G202" s="25"/>
    </row>
    <row r="203" spans="1:7" x14ac:dyDescent="0.25">
      <c r="A203" s="25"/>
      <c r="B203" s="196"/>
      <c r="C203" s="25"/>
      <c r="D203" s="25"/>
      <c r="E203" s="25"/>
      <c r="F203" s="25"/>
      <c r="G203" s="25"/>
    </row>
    <row r="204" spans="1:7" x14ac:dyDescent="0.25">
      <c r="A204" s="25"/>
      <c r="B204" s="196"/>
      <c r="C204" s="25"/>
      <c r="D204" s="25"/>
      <c r="E204" s="25"/>
      <c r="F204" s="25"/>
      <c r="G204" s="25"/>
    </row>
    <row r="205" spans="1:7" x14ac:dyDescent="0.25">
      <c r="A205" s="25"/>
      <c r="B205" s="196"/>
      <c r="C205" s="25"/>
      <c r="D205" s="25"/>
      <c r="E205" s="25"/>
      <c r="F205" s="25"/>
      <c r="G205" s="25"/>
    </row>
    <row r="206" spans="1:7" x14ac:dyDescent="0.25">
      <c r="A206" s="25"/>
      <c r="B206" s="196"/>
      <c r="C206" s="25"/>
      <c r="D206" s="25"/>
      <c r="E206" s="25"/>
      <c r="F206" s="25"/>
      <c r="G206" s="25"/>
    </row>
    <row r="207" spans="1:7" x14ac:dyDescent="0.25">
      <c r="A207" s="25"/>
      <c r="B207" s="196"/>
      <c r="C207" s="25"/>
      <c r="D207" s="25"/>
      <c r="E207" s="25"/>
      <c r="F207" s="25"/>
      <c r="G207" s="25"/>
    </row>
    <row r="208" spans="1:7" x14ac:dyDescent="0.25">
      <c r="A208" s="25"/>
      <c r="B208" s="196"/>
      <c r="C208" s="25"/>
      <c r="D208" s="25"/>
      <c r="E208" s="25"/>
      <c r="F208" s="25"/>
      <c r="G208" s="25"/>
    </row>
    <row r="209" spans="1:7" x14ac:dyDescent="0.25">
      <c r="A209" s="25"/>
      <c r="B209" s="196"/>
      <c r="C209" s="25"/>
      <c r="D209" s="25"/>
      <c r="E209" s="25"/>
      <c r="F209" s="25"/>
      <c r="G209" s="25"/>
    </row>
    <row r="210" spans="1:7" x14ac:dyDescent="0.25">
      <c r="A210" s="25"/>
      <c r="B210" s="196"/>
      <c r="C210" s="25"/>
      <c r="D210" s="25"/>
      <c r="E210" s="25"/>
      <c r="F210" s="25"/>
      <c r="G210" s="25"/>
    </row>
    <row r="211" spans="1:7" x14ac:dyDescent="0.25">
      <c r="A211" s="25"/>
      <c r="B211" s="196"/>
      <c r="C211" s="25"/>
      <c r="D211" s="25"/>
      <c r="E211" s="25"/>
      <c r="F211" s="25"/>
      <c r="G211" s="25"/>
    </row>
    <row r="212" spans="1:7" x14ac:dyDescent="0.25">
      <c r="A212" s="25"/>
      <c r="B212" s="196"/>
      <c r="C212" s="25"/>
      <c r="D212" s="25"/>
      <c r="E212" s="25"/>
      <c r="F212" s="25"/>
      <c r="G212" s="25"/>
    </row>
    <row r="213" spans="1:7" x14ac:dyDescent="0.25">
      <c r="A213" s="25"/>
      <c r="B213" s="196"/>
      <c r="C213" s="25"/>
      <c r="D213" s="25"/>
      <c r="E213" s="25"/>
      <c r="F213" s="25"/>
      <c r="G213" s="25"/>
    </row>
    <row r="214" spans="1:7" x14ac:dyDescent="0.25">
      <c r="A214" s="25"/>
      <c r="B214" s="196"/>
      <c r="C214" s="25"/>
      <c r="D214" s="25"/>
      <c r="E214" s="25"/>
      <c r="F214" s="25"/>
      <c r="G214" s="25"/>
    </row>
    <row r="215" spans="1:7" x14ac:dyDescent="0.25">
      <c r="A215" s="25"/>
      <c r="B215" s="196"/>
      <c r="C215" s="25"/>
      <c r="D215" s="25"/>
      <c r="E215" s="25"/>
      <c r="F215" s="25"/>
      <c r="G215" s="25"/>
    </row>
    <row r="216" spans="1:7" x14ac:dyDescent="0.25">
      <c r="A216" s="25"/>
      <c r="B216" s="196"/>
      <c r="C216" s="25"/>
      <c r="D216" s="25"/>
      <c r="E216" s="25"/>
      <c r="F216" s="25"/>
      <c r="G216" s="25"/>
    </row>
    <row r="217" spans="1:7" x14ac:dyDescent="0.25">
      <c r="A217" s="25"/>
      <c r="B217" s="196"/>
      <c r="C217" s="25"/>
      <c r="D217" s="25"/>
      <c r="E217" s="25"/>
      <c r="F217" s="25"/>
      <c r="G217" s="25"/>
    </row>
    <row r="218" spans="1:7" x14ac:dyDescent="0.25">
      <c r="A218" s="25"/>
      <c r="B218" s="196"/>
      <c r="C218" s="25"/>
      <c r="D218" s="25"/>
      <c r="E218" s="25"/>
      <c r="F218" s="25"/>
      <c r="G218" s="25"/>
    </row>
    <row r="219" spans="1:7" x14ac:dyDescent="0.25">
      <c r="A219" s="25"/>
      <c r="B219" s="196"/>
      <c r="C219" s="25"/>
      <c r="D219" s="25"/>
      <c r="E219" s="25"/>
      <c r="F219" s="25"/>
      <c r="G219" s="25"/>
    </row>
    <row r="220" spans="1:7" x14ac:dyDescent="0.25">
      <c r="A220" s="25"/>
      <c r="B220" s="196"/>
      <c r="C220" s="25"/>
      <c r="D220" s="25"/>
      <c r="E220" s="25"/>
      <c r="F220" s="25"/>
      <c r="G220" s="25"/>
    </row>
    <row r="221" spans="1:7" x14ac:dyDescent="0.25">
      <c r="A221" s="25"/>
      <c r="B221" s="196"/>
      <c r="C221" s="25"/>
      <c r="D221" s="25"/>
      <c r="E221" s="25"/>
      <c r="F221" s="25"/>
      <c r="G221" s="25"/>
    </row>
    <row r="222" spans="1:7" x14ac:dyDescent="0.25">
      <c r="A222" s="25"/>
      <c r="B222" s="196"/>
      <c r="C222" s="25"/>
      <c r="D222" s="25"/>
      <c r="E222" s="25"/>
      <c r="F222" s="25"/>
      <c r="G222" s="25"/>
    </row>
    <row r="223" spans="1:7" x14ac:dyDescent="0.25">
      <c r="A223" s="25"/>
      <c r="B223" s="196"/>
      <c r="C223" s="25"/>
      <c r="D223" s="25"/>
      <c r="E223" s="25"/>
      <c r="F223" s="25"/>
      <c r="G223" s="25"/>
    </row>
    <row r="224" spans="1:7" x14ac:dyDescent="0.25">
      <c r="A224" s="25"/>
      <c r="B224" s="196"/>
      <c r="C224" s="25"/>
      <c r="D224" s="25"/>
      <c r="E224" s="25"/>
      <c r="F224" s="25"/>
      <c r="G224" s="25"/>
    </row>
    <row r="225" spans="1:7" x14ac:dyDescent="0.25">
      <c r="A225" s="25"/>
      <c r="B225" s="196"/>
      <c r="C225" s="25"/>
      <c r="D225" s="25"/>
      <c r="E225" s="25"/>
      <c r="F225" s="25"/>
      <c r="G225" s="25"/>
    </row>
    <row r="226" spans="1:7" x14ac:dyDescent="0.25">
      <c r="A226" s="25"/>
      <c r="B226" s="196"/>
      <c r="C226" s="25"/>
      <c r="D226" s="25"/>
      <c r="E226" s="25"/>
      <c r="F226" s="25"/>
      <c r="G226" s="25"/>
    </row>
    <row r="227" spans="1:7" x14ac:dyDescent="0.25">
      <c r="A227" s="25"/>
      <c r="B227" s="196"/>
      <c r="C227" s="25"/>
      <c r="D227" s="25"/>
      <c r="E227" s="25"/>
      <c r="F227" s="25"/>
      <c r="G227" s="25"/>
    </row>
    <row r="228" spans="1:7" x14ac:dyDescent="0.25">
      <c r="A228" s="25"/>
      <c r="B228" s="196"/>
      <c r="C228" s="25"/>
      <c r="D228" s="25"/>
      <c r="E228" s="25"/>
      <c r="F228" s="25"/>
      <c r="G228" s="25"/>
    </row>
    <row r="229" spans="1:7" x14ac:dyDescent="0.25">
      <c r="A229" s="25"/>
      <c r="B229" s="196"/>
      <c r="C229" s="25"/>
      <c r="D229" s="25"/>
      <c r="E229" s="25"/>
      <c r="F229" s="25"/>
      <c r="G229" s="25"/>
    </row>
    <row r="230" spans="1:7" x14ac:dyDescent="0.25">
      <c r="A230" s="25"/>
      <c r="B230" s="196"/>
      <c r="C230" s="25"/>
      <c r="D230" s="25"/>
      <c r="E230" s="25"/>
      <c r="F230" s="25"/>
      <c r="G230" s="25"/>
    </row>
    <row r="231" spans="1:7" x14ac:dyDescent="0.25">
      <c r="A231" s="25"/>
      <c r="B231" s="196"/>
      <c r="C231" s="25"/>
      <c r="D231" s="25"/>
      <c r="E231" s="25"/>
      <c r="F231" s="25"/>
      <c r="G231" s="25"/>
    </row>
    <row r="232" spans="1:7" x14ac:dyDescent="0.25">
      <c r="A232" s="25"/>
      <c r="B232" s="196"/>
      <c r="C232" s="25"/>
      <c r="D232" s="25"/>
      <c r="E232" s="25"/>
      <c r="F232" s="25"/>
      <c r="G232" s="25"/>
    </row>
    <row r="233" spans="1:7" x14ac:dyDescent="0.25">
      <c r="A233" s="25"/>
      <c r="B233" s="196"/>
      <c r="C233" s="25"/>
      <c r="D233" s="25"/>
      <c r="E233" s="25"/>
      <c r="F233" s="25"/>
      <c r="G233" s="25"/>
    </row>
    <row r="234" spans="1:7" x14ac:dyDescent="0.25">
      <c r="A234" s="25"/>
      <c r="B234" s="196"/>
      <c r="C234" s="25"/>
      <c r="D234" s="25"/>
      <c r="E234" s="25"/>
      <c r="F234" s="25"/>
      <c r="G234" s="25"/>
    </row>
    <row r="235" spans="1:7" x14ac:dyDescent="0.25">
      <c r="A235" s="25"/>
      <c r="B235" s="196"/>
      <c r="C235" s="25"/>
      <c r="D235" s="25"/>
      <c r="E235" s="25"/>
      <c r="F235" s="25"/>
      <c r="G235" s="25"/>
    </row>
    <row r="236" spans="1:7" x14ac:dyDescent="0.25">
      <c r="A236" s="25"/>
      <c r="B236" s="196"/>
      <c r="C236" s="25"/>
      <c r="D236" s="25"/>
      <c r="E236" s="25"/>
      <c r="F236" s="25"/>
      <c r="G236" s="25"/>
    </row>
    <row r="237" spans="1:7" x14ac:dyDescent="0.25">
      <c r="A237" s="25"/>
      <c r="B237" s="196"/>
      <c r="C237" s="25"/>
      <c r="D237" s="25"/>
      <c r="E237" s="25"/>
      <c r="F237" s="25"/>
      <c r="G237" s="25"/>
    </row>
    <row r="238" spans="1:7" x14ac:dyDescent="0.25">
      <c r="A238" s="25"/>
      <c r="B238" s="196"/>
      <c r="C238" s="25"/>
      <c r="D238" s="25"/>
      <c r="E238" s="25"/>
      <c r="F238" s="25"/>
      <c r="G238" s="25"/>
    </row>
    <row r="239" spans="1:7" x14ac:dyDescent="0.25">
      <c r="A239" s="25"/>
      <c r="B239" s="196"/>
      <c r="C239" s="25"/>
      <c r="D239" s="25"/>
      <c r="E239" s="25"/>
      <c r="F239" s="25"/>
      <c r="G239" s="25"/>
    </row>
    <row r="240" spans="1:7" x14ac:dyDescent="0.25">
      <c r="A240" s="25"/>
      <c r="B240" s="196"/>
      <c r="C240" s="25"/>
      <c r="D240" s="25"/>
      <c r="E240" s="25"/>
      <c r="F240" s="25"/>
      <c r="G240" s="25"/>
    </row>
    <row r="241" spans="1:7" x14ac:dyDescent="0.25">
      <c r="A241" s="25"/>
      <c r="B241" s="196"/>
      <c r="C241" s="25"/>
      <c r="D241" s="25"/>
      <c r="E241" s="25"/>
      <c r="F241" s="25"/>
      <c r="G241" s="25"/>
    </row>
    <row r="242" spans="1:7" x14ac:dyDescent="0.25">
      <c r="A242" s="25"/>
      <c r="B242" s="196"/>
      <c r="C242" s="25"/>
      <c r="D242" s="25"/>
      <c r="E242" s="25"/>
      <c r="F242" s="25"/>
      <c r="G242" s="25"/>
    </row>
    <row r="243" spans="1:7" x14ac:dyDescent="0.25">
      <c r="A243" s="25"/>
      <c r="B243" s="196"/>
      <c r="C243" s="25"/>
      <c r="D243" s="25"/>
      <c r="E243" s="25"/>
      <c r="F243" s="25"/>
      <c r="G243" s="25"/>
    </row>
    <row r="244" spans="1:7" x14ac:dyDescent="0.25">
      <c r="A244" s="25"/>
      <c r="B244" s="196"/>
      <c r="C244" s="25"/>
      <c r="D244" s="25"/>
      <c r="E244" s="25"/>
      <c r="F244" s="25"/>
      <c r="G244" s="25"/>
    </row>
    <row r="245" spans="1:7" x14ac:dyDescent="0.25">
      <c r="A245" s="25"/>
      <c r="B245" s="196"/>
      <c r="C245" s="25"/>
      <c r="D245" s="25"/>
      <c r="E245" s="25"/>
      <c r="F245" s="25"/>
      <c r="G245" s="25"/>
    </row>
    <row r="246" spans="1:7" x14ac:dyDescent="0.25">
      <c r="A246" s="25"/>
      <c r="B246" s="196"/>
      <c r="C246" s="25"/>
      <c r="D246" s="25"/>
      <c r="E246" s="25"/>
      <c r="F246" s="25"/>
      <c r="G246" s="25"/>
    </row>
    <row r="247" spans="1:7" x14ac:dyDescent="0.25">
      <c r="A247" s="25"/>
      <c r="B247" s="196"/>
      <c r="C247" s="25"/>
      <c r="D247" s="25"/>
      <c r="E247" s="25"/>
      <c r="F247" s="25"/>
      <c r="G247" s="25"/>
    </row>
    <row r="248" spans="1:7" x14ac:dyDescent="0.25">
      <c r="A248" s="25"/>
      <c r="B248" s="196"/>
      <c r="C248" s="25"/>
      <c r="D248" s="25"/>
      <c r="E248" s="25"/>
      <c r="F248" s="25"/>
      <c r="G248" s="25"/>
    </row>
    <row r="249" spans="1:7" x14ac:dyDescent="0.25">
      <c r="A249" s="25"/>
      <c r="B249" s="196"/>
      <c r="C249" s="25"/>
      <c r="D249" s="25"/>
      <c r="E249" s="25"/>
      <c r="F249" s="25"/>
      <c r="G249" s="25"/>
    </row>
    <row r="250" spans="1:7" x14ac:dyDescent="0.25">
      <c r="A250" s="25"/>
      <c r="B250" s="196"/>
      <c r="C250" s="25"/>
      <c r="D250" s="25"/>
      <c r="E250" s="25"/>
      <c r="F250" s="25"/>
      <c r="G250" s="25"/>
    </row>
    <row r="251" spans="1:7" x14ac:dyDescent="0.25">
      <c r="A251" s="25"/>
      <c r="B251" s="196"/>
      <c r="C251" s="25"/>
      <c r="D251" s="25"/>
      <c r="E251" s="25"/>
      <c r="F251" s="25"/>
      <c r="G251" s="25"/>
    </row>
    <row r="252" spans="1:7" x14ac:dyDescent="0.25">
      <c r="A252" s="25"/>
      <c r="B252" s="196"/>
      <c r="C252" s="25"/>
      <c r="D252" s="25"/>
      <c r="E252" s="25"/>
      <c r="F252" s="25"/>
      <c r="G252" s="25"/>
    </row>
    <row r="253" spans="1:7" x14ac:dyDescent="0.25">
      <c r="A253" s="25"/>
      <c r="B253" s="196"/>
      <c r="C253" s="25"/>
      <c r="D253" s="25"/>
      <c r="E253" s="25"/>
      <c r="F253" s="25"/>
      <c r="G253" s="25"/>
    </row>
    <row r="254" spans="1:7" x14ac:dyDescent="0.25">
      <c r="A254" s="25"/>
      <c r="B254" s="196"/>
      <c r="C254" s="25"/>
      <c r="D254" s="25"/>
      <c r="E254" s="25"/>
      <c r="F254" s="25"/>
      <c r="G254" s="25"/>
    </row>
    <row r="255" spans="1:7" x14ac:dyDescent="0.25">
      <c r="A255" s="25"/>
      <c r="B255" s="196"/>
      <c r="C255" s="25"/>
      <c r="D255" s="25"/>
      <c r="E255" s="25"/>
      <c r="F255" s="25"/>
      <c r="G255" s="25"/>
    </row>
    <row r="256" spans="1:7" x14ac:dyDescent="0.25">
      <c r="A256" s="25"/>
      <c r="B256" s="196"/>
      <c r="C256" s="25"/>
      <c r="D256" s="25"/>
      <c r="E256" s="25"/>
      <c r="F256" s="25"/>
      <c r="G256" s="25"/>
    </row>
    <row r="257" spans="1:7" x14ac:dyDescent="0.25">
      <c r="A257" s="25"/>
      <c r="B257" s="196"/>
      <c r="C257" s="25"/>
      <c r="D257" s="25"/>
      <c r="E257" s="25"/>
      <c r="F257" s="25"/>
      <c r="G257" s="25"/>
    </row>
    <row r="258" spans="1:7" x14ac:dyDescent="0.25">
      <c r="A258" s="25"/>
      <c r="B258" s="196"/>
      <c r="C258" s="25"/>
      <c r="D258" s="25"/>
      <c r="E258" s="25"/>
      <c r="F258" s="25"/>
      <c r="G258" s="25"/>
    </row>
    <row r="259" spans="1:7" x14ac:dyDescent="0.25">
      <c r="A259" s="25"/>
      <c r="B259" s="196"/>
      <c r="C259" s="25"/>
      <c r="D259" s="25"/>
      <c r="E259" s="25"/>
      <c r="F259" s="25"/>
      <c r="G259" s="25"/>
    </row>
    <row r="260" spans="1:7" x14ac:dyDescent="0.25">
      <c r="A260" s="25"/>
      <c r="B260" s="196"/>
      <c r="C260" s="25"/>
      <c r="D260" s="25"/>
      <c r="E260" s="25"/>
      <c r="F260" s="25"/>
      <c r="G260" s="25"/>
    </row>
    <row r="261" spans="1:7" x14ac:dyDescent="0.25">
      <c r="A261" s="25"/>
      <c r="B261" s="196"/>
      <c r="C261" s="25"/>
      <c r="D261" s="25"/>
      <c r="E261" s="25"/>
      <c r="F261" s="25"/>
      <c r="G261" s="25"/>
    </row>
    <row r="262" spans="1:7" x14ac:dyDescent="0.25">
      <c r="A262" s="25"/>
      <c r="B262" s="196"/>
      <c r="C262" s="25"/>
      <c r="D262" s="25"/>
      <c r="E262" s="25"/>
      <c r="F262" s="25"/>
      <c r="G262" s="25"/>
    </row>
    <row r="263" spans="1:7" x14ac:dyDescent="0.25">
      <c r="A263" s="25"/>
      <c r="B263" s="196"/>
      <c r="C263" s="25"/>
      <c r="D263" s="25"/>
      <c r="E263" s="25"/>
      <c r="F263" s="25"/>
      <c r="G263" s="25"/>
    </row>
    <row r="264" spans="1:7" x14ac:dyDescent="0.25">
      <c r="A264" s="25"/>
      <c r="B264" s="196"/>
      <c r="C264" s="25"/>
      <c r="D264" s="25"/>
      <c r="E264" s="25"/>
      <c r="F264" s="25"/>
      <c r="G264" s="25"/>
    </row>
    <row r="265" spans="1:7" x14ac:dyDescent="0.25">
      <c r="A265" s="25"/>
      <c r="B265" s="196"/>
      <c r="C265" s="25"/>
      <c r="D265" s="25"/>
      <c r="E265" s="25"/>
      <c r="F265" s="25"/>
      <c r="G265" s="25"/>
    </row>
    <row r="266" spans="1:7" x14ac:dyDescent="0.25">
      <c r="A266" s="25"/>
      <c r="B266" s="196"/>
      <c r="C266" s="25"/>
      <c r="D266" s="25"/>
      <c r="E266" s="25"/>
      <c r="F266" s="25"/>
      <c r="G266" s="25"/>
    </row>
    <row r="267" spans="1:7" x14ac:dyDescent="0.25">
      <c r="A267" s="25"/>
      <c r="B267" s="196"/>
      <c r="C267" s="25"/>
      <c r="D267" s="25"/>
      <c r="E267" s="25"/>
      <c r="F267" s="25"/>
      <c r="G267" s="25"/>
    </row>
    <row r="268" spans="1:7" x14ac:dyDescent="0.25">
      <c r="A268" s="25"/>
      <c r="B268" s="196"/>
      <c r="C268" s="25"/>
      <c r="D268" s="25"/>
      <c r="E268" s="25"/>
      <c r="F268" s="25"/>
      <c r="G268" s="25"/>
    </row>
    <row r="269" spans="1:7" x14ac:dyDescent="0.25">
      <c r="A269" s="25"/>
      <c r="B269" s="196"/>
      <c r="C269" s="25"/>
      <c r="D269" s="25"/>
      <c r="E269" s="25"/>
      <c r="F269" s="25"/>
      <c r="G269" s="25"/>
    </row>
    <row r="270" spans="1:7" x14ac:dyDescent="0.25">
      <c r="A270" s="25"/>
      <c r="B270" s="196"/>
      <c r="C270" s="25"/>
      <c r="D270" s="25"/>
      <c r="E270" s="25"/>
      <c r="F270" s="25"/>
      <c r="G270" s="25"/>
    </row>
    <row r="271" spans="1:7" x14ac:dyDescent="0.25">
      <c r="A271" s="25"/>
      <c r="B271" s="196"/>
      <c r="C271" s="25"/>
      <c r="D271" s="25"/>
      <c r="E271" s="25"/>
      <c r="F271" s="25"/>
      <c r="G271" s="25"/>
    </row>
    <row r="272" spans="1:7" x14ac:dyDescent="0.25">
      <c r="A272" s="25"/>
      <c r="B272" s="196"/>
      <c r="C272" s="25"/>
      <c r="D272" s="25"/>
      <c r="E272" s="25"/>
      <c r="F272" s="25"/>
      <c r="G272" s="25"/>
    </row>
    <row r="273" spans="1:7" x14ac:dyDescent="0.25">
      <c r="A273" s="25"/>
      <c r="B273" s="196"/>
      <c r="C273" s="25"/>
      <c r="D273" s="25"/>
      <c r="E273" s="25"/>
      <c r="F273" s="25"/>
      <c r="G273" s="25"/>
    </row>
    <row r="274" spans="1:7" x14ac:dyDescent="0.25">
      <c r="A274" s="25"/>
      <c r="B274" s="196"/>
      <c r="C274" s="25"/>
      <c r="D274" s="25"/>
      <c r="E274" s="25"/>
      <c r="F274" s="25"/>
      <c r="G274" s="25"/>
    </row>
    <row r="275" spans="1:7" x14ac:dyDescent="0.25">
      <c r="A275" s="25"/>
      <c r="B275" s="196"/>
      <c r="C275" s="25"/>
      <c r="D275" s="25"/>
      <c r="E275" s="25"/>
      <c r="F275" s="25"/>
      <c r="G275" s="25"/>
    </row>
    <row r="276" spans="1:7" x14ac:dyDescent="0.25">
      <c r="A276" s="25"/>
      <c r="B276" s="196"/>
      <c r="C276" s="25"/>
      <c r="D276" s="25"/>
      <c r="E276" s="25"/>
      <c r="F276" s="25"/>
      <c r="G276" s="25"/>
    </row>
    <row r="277" spans="1:7" x14ac:dyDescent="0.25">
      <c r="A277" s="25"/>
      <c r="B277" s="196"/>
      <c r="C277" s="25"/>
      <c r="D277" s="25"/>
      <c r="E277" s="25"/>
      <c r="F277" s="25"/>
      <c r="G277" s="25"/>
    </row>
    <row r="278" spans="1:7" x14ac:dyDescent="0.25">
      <c r="A278" s="25"/>
      <c r="B278" s="196"/>
      <c r="C278" s="25"/>
      <c r="D278" s="25"/>
      <c r="E278" s="25"/>
      <c r="F278" s="25"/>
      <c r="G278" s="25"/>
    </row>
    <row r="279" spans="1:7" x14ac:dyDescent="0.25">
      <c r="A279" s="25"/>
      <c r="B279" s="196"/>
      <c r="C279" s="25"/>
      <c r="D279" s="25"/>
      <c r="E279" s="25"/>
      <c r="F279" s="25"/>
      <c r="G279" s="25"/>
    </row>
    <row r="280" spans="1:7" x14ac:dyDescent="0.25">
      <c r="A280" s="25"/>
      <c r="B280" s="196"/>
      <c r="C280" s="25"/>
      <c r="D280" s="25"/>
      <c r="E280" s="25"/>
      <c r="F280" s="25"/>
      <c r="G280" s="25"/>
    </row>
    <row r="281" spans="1:7" x14ac:dyDescent="0.25">
      <c r="A281" s="25"/>
      <c r="B281" s="196"/>
      <c r="C281" s="25"/>
      <c r="D281" s="25"/>
      <c r="E281" s="25"/>
      <c r="F281" s="25"/>
      <c r="G281" s="25"/>
    </row>
    <row r="282" spans="1:7" x14ac:dyDescent="0.25">
      <c r="A282" s="25"/>
      <c r="B282" s="196"/>
      <c r="C282" s="25"/>
      <c r="D282" s="25"/>
      <c r="E282" s="25"/>
      <c r="F282" s="25"/>
      <c r="G282" s="25"/>
    </row>
    <row r="283" spans="1:7" x14ac:dyDescent="0.25">
      <c r="A283" s="25"/>
      <c r="B283" s="196"/>
      <c r="C283" s="25"/>
      <c r="D283" s="25"/>
      <c r="E283" s="25"/>
      <c r="F283" s="25"/>
      <c r="G283" s="25"/>
    </row>
    <row r="284" spans="1:7" x14ac:dyDescent="0.25">
      <c r="A284" s="25"/>
      <c r="B284" s="196"/>
      <c r="C284" s="25"/>
      <c r="D284" s="25"/>
      <c r="E284" s="25"/>
      <c r="F284" s="25"/>
      <c r="G284" s="25"/>
    </row>
    <row r="285" spans="1:7" x14ac:dyDescent="0.25">
      <c r="A285" s="25"/>
      <c r="B285" s="196"/>
      <c r="C285" s="25"/>
      <c r="D285" s="25"/>
      <c r="E285" s="25"/>
      <c r="F285" s="25"/>
      <c r="G285" s="25"/>
    </row>
    <row r="286" spans="1:7" x14ac:dyDescent="0.25">
      <c r="A286" s="25"/>
      <c r="B286" s="196"/>
      <c r="C286" s="25"/>
      <c r="D286" s="25"/>
      <c r="E286" s="25"/>
      <c r="F286" s="25"/>
      <c r="G286" s="25"/>
    </row>
    <row r="287" spans="1:7" x14ac:dyDescent="0.25">
      <c r="A287" s="25"/>
      <c r="B287" s="196"/>
      <c r="C287" s="25"/>
      <c r="D287" s="25"/>
      <c r="E287" s="25"/>
      <c r="F287" s="25"/>
      <c r="G287" s="25"/>
    </row>
    <row r="288" spans="1:7" x14ac:dyDescent="0.25">
      <c r="A288" s="25"/>
      <c r="B288" s="196"/>
      <c r="C288" s="25"/>
      <c r="D288" s="25"/>
      <c r="E288" s="25"/>
      <c r="F288" s="25"/>
      <c r="G288" s="25"/>
    </row>
    <row r="289" spans="1:7" x14ac:dyDescent="0.25">
      <c r="A289" s="25"/>
      <c r="B289" s="196"/>
      <c r="C289" s="25"/>
      <c r="D289" s="25"/>
      <c r="E289" s="25"/>
      <c r="F289" s="25"/>
      <c r="G289" s="25"/>
    </row>
    <row r="290" spans="1:7" x14ac:dyDescent="0.25">
      <c r="A290" s="25"/>
      <c r="B290" s="196"/>
      <c r="C290" s="25"/>
      <c r="D290" s="25"/>
      <c r="E290" s="25"/>
      <c r="F290" s="25"/>
      <c r="G290" s="25"/>
    </row>
    <row r="291" spans="1:7" x14ac:dyDescent="0.25">
      <c r="A291" s="25"/>
      <c r="B291" s="196"/>
      <c r="C291" s="25"/>
      <c r="D291" s="25"/>
      <c r="E291" s="25"/>
      <c r="F291" s="25"/>
      <c r="G291" s="25"/>
    </row>
    <row r="292" spans="1:7" x14ac:dyDescent="0.25">
      <c r="A292" s="25"/>
      <c r="B292" s="196"/>
      <c r="C292" s="25"/>
      <c r="D292" s="25"/>
      <c r="E292" s="25"/>
      <c r="F292" s="25"/>
      <c r="G292" s="25"/>
    </row>
    <row r="293" spans="1:7" x14ac:dyDescent="0.25">
      <c r="A293" s="25"/>
      <c r="B293" s="196"/>
      <c r="C293" s="25"/>
      <c r="D293" s="25"/>
      <c r="E293" s="25"/>
      <c r="F293" s="25"/>
      <c r="G293" s="25"/>
    </row>
    <row r="294" spans="1:7" x14ac:dyDescent="0.25">
      <c r="A294" s="25"/>
      <c r="B294" s="196"/>
      <c r="C294" s="25"/>
      <c r="D294" s="25"/>
      <c r="E294" s="25"/>
      <c r="F294" s="25"/>
      <c r="G294" s="25"/>
    </row>
    <row r="295" spans="1:7" x14ac:dyDescent="0.25">
      <c r="A295" s="25"/>
      <c r="B295" s="196"/>
      <c r="C295" s="25"/>
      <c r="D295" s="25"/>
      <c r="E295" s="25"/>
      <c r="F295" s="25"/>
      <c r="G295" s="25"/>
    </row>
    <row r="296" spans="1:7" x14ac:dyDescent="0.25">
      <c r="A296" s="25"/>
      <c r="B296" s="196"/>
      <c r="C296" s="25"/>
      <c r="D296" s="25"/>
      <c r="E296" s="25"/>
      <c r="F296" s="25"/>
      <c r="G296" s="25"/>
    </row>
    <row r="297" spans="1:7" x14ac:dyDescent="0.25">
      <c r="A297" s="25"/>
      <c r="B297" s="196"/>
      <c r="C297" s="25"/>
      <c r="D297" s="25"/>
      <c r="E297" s="25"/>
      <c r="F297" s="25"/>
      <c r="G297" s="25"/>
    </row>
    <row r="298" spans="1:7" x14ac:dyDescent="0.25">
      <c r="A298" s="25"/>
      <c r="B298" s="196"/>
      <c r="C298" s="25"/>
      <c r="D298" s="25"/>
      <c r="E298" s="25"/>
      <c r="F298" s="25"/>
      <c r="G298" s="25"/>
    </row>
    <row r="299" spans="1:7" x14ac:dyDescent="0.25">
      <c r="A299" s="25"/>
      <c r="B299" s="196"/>
      <c r="C299" s="25"/>
      <c r="D299" s="25"/>
      <c r="E299" s="25"/>
      <c r="F299" s="25"/>
      <c r="G299" s="25"/>
    </row>
    <row r="300" spans="1:7" x14ac:dyDescent="0.25">
      <c r="A300" s="25"/>
      <c r="B300" s="196"/>
      <c r="C300" s="25"/>
      <c r="D300" s="25"/>
      <c r="E300" s="25"/>
      <c r="F300" s="25"/>
      <c r="G300" s="25"/>
    </row>
    <row r="301" spans="1:7" x14ac:dyDescent="0.25">
      <c r="A301" s="25"/>
      <c r="B301" s="196"/>
      <c r="C301" s="25"/>
      <c r="D301" s="25"/>
      <c r="E301" s="25"/>
      <c r="F301" s="25"/>
      <c r="G301" s="25"/>
    </row>
    <row r="302" spans="1:7" x14ac:dyDescent="0.25">
      <c r="A302" s="25"/>
      <c r="B302" s="196"/>
      <c r="C302" s="25"/>
      <c r="D302" s="25"/>
      <c r="E302" s="25"/>
      <c r="F302" s="25"/>
      <c r="G302" s="25"/>
    </row>
    <row r="303" spans="1:7" x14ac:dyDescent="0.25">
      <c r="A303" s="25"/>
      <c r="B303" s="196"/>
      <c r="C303" s="25"/>
      <c r="D303" s="25"/>
      <c r="E303" s="25"/>
      <c r="F303" s="25"/>
      <c r="G303" s="25"/>
    </row>
    <row r="304" spans="1:7" x14ac:dyDescent="0.25">
      <c r="A304" s="25"/>
      <c r="B304" s="196"/>
      <c r="C304" s="25"/>
      <c r="D304" s="25"/>
      <c r="E304" s="25"/>
      <c r="F304" s="25"/>
      <c r="G304" s="25"/>
    </row>
    <row r="305" spans="1:7" x14ac:dyDescent="0.25">
      <c r="A305" s="25"/>
      <c r="B305" s="196"/>
      <c r="C305" s="25"/>
      <c r="D305" s="25"/>
      <c r="E305" s="25"/>
      <c r="F305" s="25"/>
      <c r="G305" s="25"/>
    </row>
    <row r="306" spans="1:7" x14ac:dyDescent="0.25">
      <c r="A306" s="25"/>
      <c r="B306" s="196"/>
      <c r="C306" s="25"/>
      <c r="D306" s="25"/>
      <c r="E306" s="25"/>
      <c r="F306" s="25"/>
      <c r="G306" s="25"/>
    </row>
    <row r="307" spans="1:7" x14ac:dyDescent="0.25">
      <c r="A307" s="25"/>
      <c r="B307" s="196"/>
      <c r="C307" s="25"/>
      <c r="D307" s="25"/>
      <c r="E307" s="25"/>
      <c r="F307" s="25"/>
      <c r="G307" s="25"/>
    </row>
    <row r="308" spans="1:7" x14ac:dyDescent="0.25">
      <c r="A308" s="25"/>
      <c r="B308" s="196"/>
      <c r="C308" s="25"/>
      <c r="D308" s="25"/>
      <c r="E308" s="25"/>
      <c r="F308" s="25"/>
      <c r="G308" s="25"/>
    </row>
    <row r="309" spans="1:7" x14ac:dyDescent="0.25">
      <c r="A309" s="25"/>
      <c r="B309" s="196"/>
      <c r="C309" s="25"/>
      <c r="D309" s="25"/>
      <c r="E309" s="25"/>
      <c r="F309" s="25"/>
      <c r="G309" s="25"/>
    </row>
    <row r="310" spans="1:7" x14ac:dyDescent="0.25">
      <c r="A310" s="25"/>
      <c r="B310" s="196"/>
      <c r="C310" s="25"/>
      <c r="D310" s="25"/>
      <c r="E310" s="25"/>
      <c r="F310" s="25"/>
      <c r="G310" s="25"/>
    </row>
    <row r="311" spans="1:7" x14ac:dyDescent="0.25">
      <c r="A311" s="25"/>
      <c r="B311" s="196"/>
      <c r="C311" s="25"/>
      <c r="D311" s="25"/>
      <c r="E311" s="25"/>
      <c r="F311" s="25"/>
      <c r="G311" s="25"/>
    </row>
    <row r="312" spans="1:7" x14ac:dyDescent="0.25">
      <c r="A312" s="25"/>
      <c r="B312" s="196"/>
      <c r="C312" s="25"/>
      <c r="D312" s="25"/>
      <c r="E312" s="25"/>
      <c r="F312" s="25"/>
      <c r="G312" s="25"/>
    </row>
    <row r="313" spans="1:7" x14ac:dyDescent="0.25">
      <c r="A313" s="25"/>
      <c r="B313" s="196"/>
      <c r="C313" s="25"/>
      <c r="D313" s="25"/>
      <c r="E313" s="25"/>
      <c r="F313" s="25"/>
      <c r="G313" s="25"/>
    </row>
    <row r="314" spans="1:7" x14ac:dyDescent="0.25">
      <c r="A314" s="25"/>
      <c r="B314" s="196"/>
      <c r="C314" s="25"/>
      <c r="D314" s="25"/>
      <c r="E314" s="25"/>
      <c r="F314" s="25"/>
      <c r="G314" s="25"/>
    </row>
    <row r="315" spans="1:7" x14ac:dyDescent="0.25">
      <c r="A315" s="25"/>
      <c r="B315" s="196"/>
      <c r="C315" s="25"/>
      <c r="D315" s="25"/>
      <c r="E315" s="25"/>
      <c r="F315" s="25"/>
      <c r="G315" s="25"/>
    </row>
    <row r="316" spans="1:7" x14ac:dyDescent="0.25">
      <c r="A316" s="25"/>
      <c r="B316" s="196"/>
      <c r="C316" s="25"/>
      <c r="D316" s="25"/>
      <c r="E316" s="25"/>
      <c r="F316" s="25"/>
      <c r="G316" s="25"/>
    </row>
    <row r="317" spans="1:7" x14ac:dyDescent="0.25">
      <c r="A317" s="25"/>
      <c r="B317" s="196"/>
      <c r="C317" s="25"/>
      <c r="D317" s="25"/>
      <c r="E317" s="25"/>
      <c r="F317" s="25"/>
      <c r="G317" s="25"/>
    </row>
    <row r="318" spans="1:7" x14ac:dyDescent="0.25">
      <c r="A318" s="25"/>
      <c r="B318" s="196"/>
      <c r="C318" s="25"/>
      <c r="D318" s="25"/>
      <c r="E318" s="25"/>
      <c r="F318" s="25"/>
      <c r="G318" s="25"/>
    </row>
    <row r="319" spans="1:7" x14ac:dyDescent="0.25">
      <c r="A319" s="25"/>
      <c r="B319" s="196"/>
      <c r="C319" s="25"/>
      <c r="D319" s="25"/>
      <c r="E319" s="25"/>
      <c r="F319" s="25"/>
      <c r="G319" s="25"/>
    </row>
    <row r="320" spans="1:7" x14ac:dyDescent="0.25">
      <c r="A320" s="25"/>
      <c r="B320" s="196"/>
      <c r="C320" s="25"/>
      <c r="D320" s="25"/>
      <c r="E320" s="25"/>
      <c r="F320" s="25"/>
      <c r="G320" s="25"/>
    </row>
    <row r="321" spans="1:7" x14ac:dyDescent="0.25">
      <c r="A321" s="25"/>
      <c r="B321" s="196"/>
      <c r="C321" s="25"/>
      <c r="D321" s="25"/>
      <c r="E321" s="25"/>
      <c r="F321" s="25"/>
      <c r="G321" s="25"/>
    </row>
    <row r="322" spans="1:7" x14ac:dyDescent="0.25">
      <c r="A322" s="25"/>
      <c r="B322" s="196"/>
      <c r="C322" s="25"/>
      <c r="D322" s="25"/>
      <c r="E322" s="25"/>
      <c r="F322" s="25"/>
      <c r="G322" s="25"/>
    </row>
    <row r="323" spans="1:7" x14ac:dyDescent="0.25">
      <c r="A323" s="25"/>
      <c r="B323" s="196"/>
      <c r="C323" s="25"/>
      <c r="D323" s="25"/>
      <c r="E323" s="25"/>
      <c r="F323" s="25"/>
      <c r="G323" s="25"/>
    </row>
    <row r="324" spans="1:7" x14ac:dyDescent="0.25">
      <c r="A324" s="25"/>
      <c r="B324" s="196"/>
      <c r="C324" s="25"/>
      <c r="D324" s="25"/>
      <c r="E324" s="25"/>
      <c r="F324" s="25"/>
      <c r="G324" s="25"/>
    </row>
    <row r="325" spans="1:7" x14ac:dyDescent="0.25">
      <c r="A325" s="25"/>
      <c r="B325" s="196"/>
      <c r="C325" s="25"/>
      <c r="D325" s="25"/>
      <c r="E325" s="25"/>
      <c r="F325" s="25"/>
      <c r="G325" s="25"/>
    </row>
    <row r="326" spans="1:7" x14ac:dyDescent="0.25">
      <c r="A326" s="25"/>
      <c r="B326" s="196"/>
      <c r="C326" s="25"/>
      <c r="D326" s="25"/>
      <c r="E326" s="25"/>
      <c r="F326" s="25"/>
      <c r="G326" s="25"/>
    </row>
    <row r="327" spans="1:7" x14ac:dyDescent="0.25">
      <c r="A327" s="25"/>
      <c r="B327" s="196"/>
      <c r="C327" s="25"/>
      <c r="D327" s="25"/>
      <c r="E327" s="25"/>
      <c r="F327" s="25"/>
      <c r="G327" s="25"/>
    </row>
    <row r="328" spans="1:7" x14ac:dyDescent="0.25">
      <c r="A328" s="25"/>
      <c r="B328" s="196"/>
      <c r="C328" s="25"/>
      <c r="D328" s="25"/>
      <c r="E328" s="25"/>
      <c r="F328" s="25"/>
      <c r="G328" s="25"/>
    </row>
    <row r="329" spans="1:7" x14ac:dyDescent="0.25">
      <c r="A329" s="25"/>
      <c r="B329" s="196"/>
      <c r="C329" s="25"/>
      <c r="D329" s="25"/>
      <c r="E329" s="25"/>
      <c r="F329" s="25"/>
      <c r="G329" s="25"/>
    </row>
    <row r="330" spans="1:7" x14ac:dyDescent="0.25">
      <c r="A330" s="25"/>
      <c r="B330" s="196"/>
      <c r="C330" s="25"/>
      <c r="D330" s="25"/>
      <c r="E330" s="25"/>
      <c r="F330" s="25"/>
      <c r="G330" s="25"/>
    </row>
    <row r="331" spans="1:7" x14ac:dyDescent="0.25">
      <c r="A331" s="25"/>
      <c r="B331" s="196"/>
      <c r="C331" s="25"/>
      <c r="D331" s="25"/>
      <c r="E331" s="25"/>
      <c r="F331" s="25"/>
      <c r="G331" s="25"/>
    </row>
    <row r="332" spans="1:7" x14ac:dyDescent="0.25">
      <c r="A332" s="25"/>
      <c r="B332" s="196"/>
      <c r="C332" s="25"/>
      <c r="D332" s="25"/>
      <c r="E332" s="25"/>
      <c r="F332" s="25"/>
      <c r="G332" s="25"/>
    </row>
    <row r="333" spans="1:7" x14ac:dyDescent="0.25">
      <c r="A333" s="25"/>
      <c r="B333" s="196"/>
      <c r="C333" s="25"/>
      <c r="D333" s="25"/>
      <c r="E333" s="25"/>
      <c r="F333" s="25"/>
      <c r="G333" s="25"/>
    </row>
    <row r="334" spans="1:7" x14ac:dyDescent="0.25">
      <c r="A334" s="25"/>
      <c r="B334" s="196"/>
      <c r="C334" s="25"/>
      <c r="D334" s="25"/>
      <c r="E334" s="25"/>
      <c r="F334" s="25"/>
      <c r="G334" s="25"/>
    </row>
    <row r="335" spans="1:7" x14ac:dyDescent="0.25">
      <c r="A335" s="25"/>
      <c r="B335" s="196"/>
      <c r="C335" s="25"/>
      <c r="D335" s="25"/>
      <c r="E335" s="25"/>
      <c r="F335" s="25"/>
      <c r="G335" s="25"/>
    </row>
    <row r="336" spans="1:7" x14ac:dyDescent="0.25">
      <c r="A336" s="25"/>
      <c r="B336" s="196"/>
      <c r="C336" s="25"/>
      <c r="D336" s="25"/>
      <c r="E336" s="25"/>
      <c r="F336" s="25"/>
      <c r="G336" s="25"/>
    </row>
    <row r="337" spans="1:7" x14ac:dyDescent="0.25">
      <c r="A337" s="25"/>
      <c r="B337" s="196"/>
      <c r="C337" s="25"/>
      <c r="D337" s="25"/>
      <c r="E337" s="25"/>
      <c r="F337" s="25"/>
      <c r="G337" s="25"/>
    </row>
    <row r="338" spans="1:7" x14ac:dyDescent="0.25">
      <c r="A338" s="25"/>
      <c r="B338" s="196"/>
      <c r="C338" s="25"/>
      <c r="D338" s="25"/>
      <c r="E338" s="25"/>
      <c r="F338" s="25"/>
      <c r="G338" s="25"/>
    </row>
    <row r="339" spans="1:7" x14ac:dyDescent="0.25">
      <c r="A339" s="25"/>
      <c r="B339" s="196"/>
      <c r="C339" s="25"/>
      <c r="D339" s="25"/>
      <c r="E339" s="25"/>
      <c r="F339" s="25"/>
      <c r="G339" s="25"/>
    </row>
    <row r="340" spans="1:7" x14ac:dyDescent="0.25">
      <c r="A340" s="25"/>
      <c r="B340" s="196"/>
      <c r="C340" s="25"/>
      <c r="D340" s="25"/>
      <c r="E340" s="25"/>
      <c r="F340" s="25"/>
      <c r="G340" s="25"/>
    </row>
    <row r="341" spans="1:7" x14ac:dyDescent="0.25">
      <c r="A341" s="25"/>
      <c r="B341" s="196"/>
      <c r="C341" s="25"/>
      <c r="D341" s="25"/>
      <c r="E341" s="25"/>
      <c r="F341" s="25"/>
      <c r="G341" s="25"/>
    </row>
    <row r="342" spans="1:7" x14ac:dyDescent="0.25">
      <c r="A342" s="25"/>
      <c r="B342" s="196"/>
      <c r="C342" s="25"/>
      <c r="D342" s="25"/>
      <c r="E342" s="25"/>
      <c r="F342" s="25"/>
      <c r="G342" s="25"/>
    </row>
    <row r="343" spans="1:7" x14ac:dyDescent="0.25">
      <c r="A343" s="25"/>
      <c r="B343" s="196"/>
      <c r="C343" s="25"/>
      <c r="D343" s="25"/>
      <c r="E343" s="25"/>
      <c r="F343" s="25"/>
      <c r="G343" s="25"/>
    </row>
    <row r="344" spans="1:7" x14ac:dyDescent="0.25">
      <c r="A344" s="25"/>
      <c r="B344" s="196"/>
      <c r="C344" s="25"/>
      <c r="D344" s="25"/>
      <c r="E344" s="25"/>
      <c r="F344" s="25"/>
      <c r="G344" s="25"/>
    </row>
    <row r="345" spans="1:7" x14ac:dyDescent="0.25">
      <c r="A345" s="25"/>
      <c r="B345" s="196"/>
      <c r="C345" s="25"/>
      <c r="D345" s="25"/>
      <c r="E345" s="25"/>
      <c r="F345" s="25"/>
      <c r="G345" s="25"/>
    </row>
    <row r="346" spans="1:7" x14ac:dyDescent="0.25">
      <c r="A346" s="25"/>
      <c r="B346" s="196"/>
      <c r="C346" s="25"/>
      <c r="D346" s="25"/>
      <c r="E346" s="25"/>
      <c r="F346" s="25"/>
      <c r="G346" s="25"/>
    </row>
    <row r="347" spans="1:7" x14ac:dyDescent="0.25">
      <c r="A347" s="25"/>
      <c r="B347" s="196"/>
      <c r="C347" s="25"/>
      <c r="D347" s="25"/>
      <c r="E347" s="25"/>
      <c r="F347" s="25"/>
      <c r="G347" s="25"/>
    </row>
    <row r="348" spans="1:7" x14ac:dyDescent="0.25">
      <c r="A348" s="25"/>
      <c r="B348" s="196"/>
      <c r="C348" s="25"/>
      <c r="D348" s="25"/>
      <c r="E348" s="25"/>
      <c r="F348" s="25"/>
      <c r="G348" s="25"/>
    </row>
    <row r="349" spans="1:7" x14ac:dyDescent="0.25">
      <c r="A349" s="25"/>
      <c r="B349" s="196"/>
      <c r="C349" s="25"/>
      <c r="D349" s="25"/>
      <c r="E349" s="25"/>
      <c r="F349" s="25"/>
      <c r="G349" s="25"/>
    </row>
    <row r="350" spans="1:7" x14ac:dyDescent="0.25">
      <c r="A350" s="25"/>
      <c r="B350" s="196"/>
      <c r="C350" s="25"/>
      <c r="D350" s="25"/>
      <c r="E350" s="25"/>
      <c r="F350" s="25"/>
      <c r="G350" s="25"/>
    </row>
    <row r="351" spans="1:7" x14ac:dyDescent="0.25">
      <c r="A351" s="25"/>
      <c r="B351" s="196"/>
      <c r="C351" s="25"/>
      <c r="D351" s="25"/>
      <c r="E351" s="25"/>
      <c r="F351" s="25"/>
      <c r="G351" s="25"/>
    </row>
    <row r="352" spans="1:7" x14ac:dyDescent="0.25">
      <c r="A352" s="25"/>
      <c r="B352" s="196"/>
      <c r="C352" s="25"/>
      <c r="D352" s="25"/>
      <c r="E352" s="25"/>
      <c r="F352" s="25"/>
      <c r="G352" s="25"/>
    </row>
    <row r="353" spans="1:7" x14ac:dyDescent="0.25">
      <c r="A353" s="25"/>
      <c r="B353" s="196"/>
      <c r="C353" s="25"/>
      <c r="D353" s="25"/>
      <c r="E353" s="25"/>
      <c r="F353" s="25"/>
      <c r="G353" s="25"/>
    </row>
    <row r="354" spans="1:7" x14ac:dyDescent="0.25">
      <c r="A354" s="25"/>
      <c r="B354" s="196"/>
      <c r="C354" s="25"/>
      <c r="D354" s="25"/>
      <c r="E354" s="25"/>
      <c r="F354" s="25"/>
      <c r="G354" s="25"/>
    </row>
    <row r="355" spans="1:7" x14ac:dyDescent="0.25">
      <c r="A355" s="25"/>
      <c r="B355" s="196"/>
      <c r="C355" s="25"/>
      <c r="D355" s="25"/>
      <c r="E355" s="25"/>
      <c r="F355" s="25"/>
      <c r="G355" s="25"/>
    </row>
    <row r="356" spans="1:7" x14ac:dyDescent="0.25">
      <c r="A356" s="25"/>
      <c r="B356" s="196"/>
      <c r="C356" s="25"/>
      <c r="D356" s="25"/>
      <c r="E356" s="25"/>
      <c r="F356" s="25"/>
      <c r="G356" s="25"/>
    </row>
    <row r="357" spans="1:7" x14ac:dyDescent="0.25">
      <c r="A357" s="25"/>
      <c r="B357" s="196"/>
      <c r="C357" s="25"/>
      <c r="D357" s="25"/>
      <c r="E357" s="25"/>
      <c r="F357" s="25"/>
      <c r="G357" s="25"/>
    </row>
    <row r="358" spans="1:7" x14ac:dyDescent="0.25">
      <c r="A358" s="25"/>
      <c r="B358" s="196"/>
      <c r="C358" s="25"/>
      <c r="D358" s="25"/>
      <c r="E358" s="25"/>
      <c r="F358" s="25"/>
      <c r="G358" s="25"/>
    </row>
    <row r="359" spans="1:7" x14ac:dyDescent="0.25">
      <c r="A359" s="25"/>
      <c r="B359" s="196"/>
      <c r="C359" s="25"/>
      <c r="D359" s="25"/>
      <c r="E359" s="25"/>
      <c r="F359" s="25"/>
      <c r="G359" s="25"/>
    </row>
    <row r="360" spans="1:7" x14ac:dyDescent="0.25">
      <c r="A360" s="25"/>
      <c r="B360" s="196"/>
      <c r="C360" s="25"/>
      <c r="D360" s="25"/>
      <c r="E360" s="25"/>
      <c r="F360" s="25"/>
      <c r="G360" s="25"/>
    </row>
    <row r="361" spans="1:7" x14ac:dyDescent="0.25">
      <c r="A361" s="25"/>
      <c r="B361" s="196"/>
      <c r="C361" s="25"/>
      <c r="D361" s="25"/>
      <c r="E361" s="25"/>
      <c r="F361" s="25"/>
      <c r="G361" s="25"/>
    </row>
    <row r="362" spans="1:7" x14ac:dyDescent="0.25">
      <c r="A362" s="25"/>
      <c r="B362" s="196"/>
      <c r="C362" s="25"/>
      <c r="D362" s="25"/>
      <c r="E362" s="25"/>
      <c r="F362" s="25"/>
      <c r="G362" s="25"/>
    </row>
    <row r="363" spans="1:7" x14ac:dyDescent="0.25">
      <c r="A363" s="25"/>
      <c r="B363" s="196"/>
      <c r="C363" s="25"/>
      <c r="D363" s="25"/>
      <c r="E363" s="25"/>
      <c r="F363" s="25"/>
      <c r="G363" s="25"/>
    </row>
    <row r="364" spans="1:7" x14ac:dyDescent="0.25">
      <c r="A364" s="25"/>
      <c r="B364" s="196"/>
      <c r="C364" s="25"/>
      <c r="D364" s="25"/>
      <c r="E364" s="25"/>
      <c r="F364" s="25"/>
      <c r="G364" s="25"/>
    </row>
    <row r="365" spans="1:7" x14ac:dyDescent="0.25">
      <c r="A365" s="25"/>
      <c r="B365" s="196"/>
      <c r="C365" s="25"/>
      <c r="D365" s="25"/>
      <c r="E365" s="25"/>
      <c r="F365" s="25"/>
      <c r="G365" s="25"/>
    </row>
    <row r="366" spans="1:7" x14ac:dyDescent="0.25">
      <c r="A366" s="25"/>
      <c r="B366" s="196"/>
      <c r="C366" s="25"/>
      <c r="D366" s="25"/>
      <c r="E366" s="25"/>
      <c r="F366" s="25"/>
      <c r="G366" s="25"/>
    </row>
    <row r="367" spans="1:7" x14ac:dyDescent="0.25">
      <c r="A367" s="25"/>
      <c r="B367" s="196"/>
      <c r="C367" s="25"/>
      <c r="D367" s="25"/>
      <c r="E367" s="25"/>
      <c r="F367" s="25"/>
      <c r="G367" s="25"/>
    </row>
    <row r="368" spans="1:7" x14ac:dyDescent="0.25">
      <c r="A368" s="25"/>
      <c r="B368" s="196"/>
      <c r="C368" s="25"/>
      <c r="D368" s="25"/>
      <c r="E368" s="25"/>
      <c r="F368" s="25"/>
      <c r="G368" s="25"/>
    </row>
    <row r="369" spans="1:7" x14ac:dyDescent="0.25">
      <c r="A369" s="25"/>
      <c r="B369" s="196"/>
      <c r="C369" s="25"/>
      <c r="D369" s="25"/>
      <c r="E369" s="25"/>
      <c r="F369" s="25"/>
      <c r="G369" s="25"/>
    </row>
    <row r="370" spans="1:7" x14ac:dyDescent="0.25">
      <c r="A370" s="25"/>
      <c r="B370" s="196"/>
      <c r="C370" s="25"/>
      <c r="D370" s="25"/>
      <c r="E370" s="25"/>
      <c r="F370" s="25"/>
      <c r="G370" s="25"/>
    </row>
    <row r="371" spans="1:7" x14ac:dyDescent="0.25">
      <c r="A371" s="25"/>
      <c r="B371" s="196"/>
      <c r="C371" s="25"/>
      <c r="D371" s="25"/>
      <c r="E371" s="25"/>
      <c r="F371" s="25"/>
      <c r="G371" s="25"/>
    </row>
    <row r="372" spans="1:7" x14ac:dyDescent="0.25">
      <c r="A372" s="25"/>
      <c r="B372" s="196"/>
      <c r="C372" s="25"/>
      <c r="D372" s="25"/>
      <c r="E372" s="25"/>
      <c r="F372" s="25"/>
      <c r="G372" s="25"/>
    </row>
    <row r="373" spans="1:7" x14ac:dyDescent="0.25">
      <c r="A373" s="25"/>
      <c r="B373" s="196"/>
      <c r="C373" s="25"/>
      <c r="D373" s="25"/>
      <c r="E373" s="25"/>
      <c r="F373" s="25"/>
      <c r="G373" s="25"/>
    </row>
    <row r="374" spans="1:7" x14ac:dyDescent="0.25">
      <c r="A374" s="25"/>
      <c r="B374" s="196"/>
      <c r="C374" s="25"/>
      <c r="D374" s="25"/>
      <c r="E374" s="25"/>
      <c r="F374" s="25"/>
      <c r="G374" s="25"/>
    </row>
    <row r="375" spans="1:7" x14ac:dyDescent="0.25">
      <c r="A375" s="25"/>
      <c r="B375" s="196"/>
      <c r="C375" s="25"/>
      <c r="D375" s="25"/>
      <c r="E375" s="25"/>
      <c r="F375" s="25"/>
      <c r="G375" s="25"/>
    </row>
    <row r="376" spans="1:7" x14ac:dyDescent="0.25">
      <c r="A376" s="25"/>
      <c r="B376" s="196"/>
      <c r="C376" s="25"/>
      <c r="D376" s="25"/>
      <c r="E376" s="25"/>
      <c r="F376" s="25"/>
      <c r="G376" s="25"/>
    </row>
    <row r="377" spans="1:7" x14ac:dyDescent="0.25">
      <c r="A377" s="25"/>
      <c r="B377" s="196"/>
      <c r="C377" s="25"/>
      <c r="D377" s="25"/>
      <c r="E377" s="25"/>
      <c r="F377" s="25"/>
      <c r="G377" s="25"/>
    </row>
    <row r="378" spans="1:7" x14ac:dyDescent="0.25">
      <c r="A378" s="25"/>
      <c r="B378" s="196"/>
      <c r="C378" s="25"/>
      <c r="D378" s="25"/>
      <c r="E378" s="25"/>
      <c r="F378" s="25"/>
      <c r="G378" s="25"/>
    </row>
    <row r="379" spans="1:7" x14ac:dyDescent="0.25">
      <c r="A379" s="25"/>
      <c r="B379" s="196"/>
      <c r="C379" s="25"/>
      <c r="D379" s="25"/>
      <c r="E379" s="25"/>
      <c r="F379" s="25"/>
      <c r="G379" s="25"/>
    </row>
    <row r="380" spans="1:7" x14ac:dyDescent="0.25">
      <c r="A380" s="25"/>
      <c r="B380" s="196"/>
      <c r="C380" s="25"/>
      <c r="D380" s="25"/>
      <c r="E380" s="25"/>
      <c r="F380" s="25"/>
      <c r="G380" s="25"/>
    </row>
    <row r="381" spans="1:7" x14ac:dyDescent="0.25">
      <c r="A381" s="25"/>
      <c r="B381" s="196"/>
      <c r="C381" s="25"/>
      <c r="D381" s="25"/>
      <c r="E381" s="25"/>
      <c r="F381" s="25"/>
      <c r="G381" s="25"/>
    </row>
    <row r="382" spans="1:7" x14ac:dyDescent="0.25">
      <c r="A382" s="25"/>
      <c r="B382" s="196"/>
      <c r="C382" s="25"/>
      <c r="D382" s="25"/>
      <c r="E382" s="25"/>
      <c r="F382" s="25"/>
      <c r="G382" s="25"/>
    </row>
    <row r="383" spans="1:7" x14ac:dyDescent="0.25">
      <c r="A383" s="25"/>
      <c r="B383" s="196"/>
      <c r="C383" s="25"/>
      <c r="D383" s="25"/>
      <c r="E383" s="25"/>
      <c r="F383" s="25"/>
      <c r="G383" s="25"/>
    </row>
    <row r="384" spans="1:7" x14ac:dyDescent="0.25">
      <c r="A384" s="25"/>
      <c r="B384" s="196"/>
      <c r="C384" s="25"/>
      <c r="D384" s="25"/>
      <c r="E384" s="25"/>
      <c r="F384" s="25"/>
      <c r="G384" s="25"/>
    </row>
    <row r="385" spans="1:7" x14ac:dyDescent="0.25">
      <c r="A385" s="25"/>
      <c r="B385" s="196"/>
      <c r="C385" s="25"/>
      <c r="D385" s="25"/>
      <c r="E385" s="25"/>
      <c r="F385" s="25"/>
      <c r="G385" s="25"/>
    </row>
    <row r="386" spans="1:7" x14ac:dyDescent="0.25">
      <c r="A386" s="25"/>
      <c r="B386" s="196"/>
      <c r="C386" s="25"/>
      <c r="D386" s="25"/>
      <c r="E386" s="25"/>
      <c r="F386" s="25"/>
      <c r="G386" s="25"/>
    </row>
    <row r="387" spans="1:7" x14ac:dyDescent="0.25">
      <c r="A387" s="25"/>
      <c r="B387" s="196"/>
      <c r="C387" s="25"/>
      <c r="D387" s="25"/>
      <c r="E387" s="25"/>
      <c r="F387" s="25"/>
      <c r="G387" s="25"/>
    </row>
    <row r="388" spans="1:7" x14ac:dyDescent="0.25">
      <c r="A388" s="25"/>
      <c r="B388" s="196"/>
      <c r="C388" s="25"/>
      <c r="D388" s="25"/>
      <c r="E388" s="25"/>
      <c r="F388" s="25"/>
      <c r="G388" s="25"/>
    </row>
    <row r="389" spans="1:7" x14ac:dyDescent="0.25">
      <c r="A389" s="25"/>
      <c r="B389" s="196"/>
      <c r="C389" s="25"/>
      <c r="D389" s="25"/>
      <c r="E389" s="25"/>
      <c r="F389" s="25"/>
      <c r="G389" s="25"/>
    </row>
    <row r="390" spans="1:7" x14ac:dyDescent="0.25">
      <c r="A390" s="25"/>
      <c r="B390" s="196"/>
      <c r="C390" s="25"/>
      <c r="D390" s="25"/>
      <c r="E390" s="25"/>
      <c r="F390" s="25"/>
      <c r="G390" s="25"/>
    </row>
    <row r="391" spans="1:7" x14ac:dyDescent="0.25">
      <c r="A391" s="25"/>
      <c r="B391" s="196"/>
      <c r="C391" s="25"/>
      <c r="D391" s="25"/>
      <c r="E391" s="25"/>
      <c r="F391" s="25"/>
      <c r="G391" s="25"/>
    </row>
    <row r="392" spans="1:7" x14ac:dyDescent="0.25">
      <c r="A392" s="25"/>
      <c r="B392" s="196"/>
      <c r="C392" s="25"/>
      <c r="D392" s="25"/>
      <c r="E392" s="25"/>
      <c r="F392" s="25"/>
      <c r="G392" s="25"/>
    </row>
    <row r="393" spans="1:7" x14ac:dyDescent="0.25">
      <c r="A393" s="25"/>
      <c r="B393" s="196"/>
      <c r="C393" s="25"/>
      <c r="D393" s="25"/>
      <c r="E393" s="25"/>
      <c r="F393" s="25"/>
      <c r="G393" s="25"/>
    </row>
    <row r="394" spans="1:7" x14ac:dyDescent="0.25">
      <c r="A394" s="25"/>
      <c r="B394" s="196"/>
      <c r="C394" s="25"/>
      <c r="D394" s="25"/>
      <c r="E394" s="25"/>
      <c r="F394" s="25"/>
      <c r="G394" s="25"/>
    </row>
    <row r="395" spans="1:7" x14ac:dyDescent="0.25">
      <c r="A395" s="25"/>
      <c r="B395" s="196"/>
      <c r="C395" s="25"/>
      <c r="D395" s="25"/>
      <c r="E395" s="25"/>
      <c r="F395" s="25"/>
      <c r="G395" s="25"/>
    </row>
    <row r="396" spans="1:7" x14ac:dyDescent="0.25">
      <c r="A396" s="25"/>
      <c r="B396" s="196"/>
      <c r="C396" s="25"/>
      <c r="D396" s="25"/>
      <c r="E396" s="25"/>
      <c r="F396" s="25"/>
      <c r="G396" s="25"/>
    </row>
    <row r="397" spans="1:7" x14ac:dyDescent="0.25">
      <c r="A397" s="25"/>
      <c r="B397" s="196"/>
      <c r="C397" s="25"/>
      <c r="D397" s="25"/>
      <c r="E397" s="25"/>
      <c r="F397" s="25"/>
      <c r="G397" s="25"/>
    </row>
    <row r="398" spans="1:7" x14ac:dyDescent="0.25">
      <c r="A398" s="25"/>
      <c r="B398" s="196"/>
      <c r="C398" s="25"/>
      <c r="D398" s="25"/>
      <c r="E398" s="25"/>
      <c r="F398" s="25"/>
      <c r="G398" s="25"/>
    </row>
    <row r="399" spans="1:7" x14ac:dyDescent="0.25">
      <c r="A399" s="25"/>
      <c r="B399" s="196"/>
      <c r="C399" s="25"/>
      <c r="D399" s="25"/>
      <c r="E399" s="25"/>
      <c r="F399" s="25"/>
      <c r="G399" s="25"/>
    </row>
    <row r="400" spans="1:7" x14ac:dyDescent="0.25">
      <c r="A400" s="25"/>
      <c r="B400" s="196"/>
      <c r="C400" s="25"/>
      <c r="D400" s="25"/>
      <c r="E400" s="25"/>
      <c r="F400" s="25"/>
      <c r="G400" s="25"/>
    </row>
    <row r="401" spans="1:7" x14ac:dyDescent="0.25">
      <c r="A401" s="25"/>
      <c r="B401" s="196"/>
      <c r="C401" s="25"/>
      <c r="D401" s="25"/>
      <c r="E401" s="25"/>
      <c r="F401" s="25"/>
      <c r="G401" s="25"/>
    </row>
    <row r="402" spans="1:7" x14ac:dyDescent="0.25">
      <c r="A402" s="25"/>
      <c r="B402" s="196"/>
      <c r="C402" s="25"/>
      <c r="D402" s="25"/>
      <c r="E402" s="25"/>
      <c r="F402" s="25"/>
      <c r="G402" s="25"/>
    </row>
    <row r="403" spans="1:7" x14ac:dyDescent="0.25">
      <c r="A403" s="25"/>
      <c r="B403" s="196"/>
      <c r="C403" s="25"/>
      <c r="D403" s="25"/>
      <c r="E403" s="25"/>
      <c r="F403" s="25"/>
      <c r="G403" s="25"/>
    </row>
    <row r="404" spans="1:7" x14ac:dyDescent="0.25">
      <c r="A404" s="25"/>
      <c r="B404" s="196"/>
      <c r="C404" s="25"/>
      <c r="D404" s="25"/>
      <c r="E404" s="25"/>
      <c r="F404" s="25"/>
      <c r="G404" s="25"/>
    </row>
    <row r="405" spans="1:7" x14ac:dyDescent="0.25">
      <c r="A405" s="25"/>
      <c r="B405" s="196"/>
      <c r="C405" s="25"/>
      <c r="D405" s="25"/>
      <c r="E405" s="25"/>
      <c r="F405" s="25"/>
      <c r="G405" s="25"/>
    </row>
    <row r="406" spans="1:7" x14ac:dyDescent="0.25">
      <c r="A406" s="25"/>
      <c r="B406" s="196"/>
      <c r="C406" s="25"/>
      <c r="D406" s="25"/>
      <c r="E406" s="25"/>
      <c r="F406" s="25"/>
      <c r="G406" s="25"/>
    </row>
    <row r="407" spans="1:7" x14ac:dyDescent="0.25">
      <c r="A407" s="25"/>
      <c r="B407" s="196"/>
      <c r="C407" s="25"/>
      <c r="D407" s="25"/>
      <c r="E407" s="25"/>
      <c r="F407" s="25"/>
      <c r="G407" s="25"/>
    </row>
    <row r="408" spans="1:7" x14ac:dyDescent="0.25">
      <c r="A408" s="25"/>
      <c r="B408" s="196"/>
      <c r="C408" s="25"/>
      <c r="D408" s="25"/>
      <c r="E408" s="25"/>
      <c r="F408" s="25"/>
      <c r="G408" s="25"/>
    </row>
    <row r="409" spans="1:7" x14ac:dyDescent="0.25">
      <c r="A409" s="25"/>
      <c r="B409" s="196"/>
      <c r="C409" s="25"/>
      <c r="D409" s="25"/>
      <c r="E409" s="25"/>
      <c r="F409" s="25"/>
      <c r="G409" s="25"/>
    </row>
    <row r="410" spans="1:7" x14ac:dyDescent="0.25">
      <c r="A410" s="25"/>
      <c r="B410" s="196"/>
      <c r="C410" s="25"/>
      <c r="D410" s="25"/>
      <c r="E410" s="25"/>
      <c r="F410" s="25"/>
      <c r="G410" s="25"/>
    </row>
    <row r="411" spans="1:7" x14ac:dyDescent="0.25">
      <c r="A411" s="25"/>
      <c r="B411" s="196"/>
      <c r="C411" s="25"/>
      <c r="D411" s="25"/>
      <c r="E411" s="25"/>
      <c r="F411" s="25"/>
      <c r="G411" s="25"/>
    </row>
    <row r="412" spans="1:7" x14ac:dyDescent="0.25">
      <c r="A412" s="25"/>
      <c r="B412" s="196"/>
      <c r="C412" s="25"/>
      <c r="D412" s="25"/>
      <c r="E412" s="25"/>
      <c r="F412" s="25"/>
      <c r="G412" s="25"/>
    </row>
    <row r="413" spans="1:7" x14ac:dyDescent="0.25">
      <c r="A413" s="25"/>
      <c r="B413" s="196"/>
      <c r="C413" s="25"/>
      <c r="D413" s="25"/>
      <c r="E413" s="25"/>
      <c r="F413" s="25"/>
      <c r="G413" s="25"/>
    </row>
    <row r="414" spans="1:7" x14ac:dyDescent="0.25">
      <c r="A414" s="25"/>
      <c r="B414" s="196"/>
      <c r="C414" s="25"/>
      <c r="D414" s="25"/>
      <c r="E414" s="25"/>
      <c r="F414" s="25"/>
      <c r="G414" s="25"/>
    </row>
    <row r="415" spans="1:7" x14ac:dyDescent="0.25">
      <c r="A415" s="25"/>
      <c r="B415" s="196"/>
      <c r="C415" s="25"/>
      <c r="D415" s="25"/>
      <c r="E415" s="25"/>
      <c r="F415" s="25"/>
      <c r="G415" s="25"/>
    </row>
    <row r="416" spans="1:7" x14ac:dyDescent="0.25">
      <c r="A416" s="25"/>
      <c r="B416" s="196"/>
      <c r="C416" s="25"/>
      <c r="D416" s="25"/>
      <c r="E416" s="25"/>
      <c r="F416" s="25"/>
      <c r="G416" s="25"/>
    </row>
    <row r="417" spans="1:7" x14ac:dyDescent="0.25">
      <c r="A417" s="25"/>
      <c r="B417" s="196"/>
      <c r="C417" s="25"/>
      <c r="D417" s="25"/>
      <c r="E417" s="25"/>
      <c r="F417" s="25"/>
      <c r="G417" s="25"/>
    </row>
    <row r="418" spans="1:7" x14ac:dyDescent="0.25">
      <c r="A418" s="25"/>
      <c r="B418" s="196"/>
      <c r="C418" s="25"/>
      <c r="D418" s="25"/>
      <c r="E418" s="25"/>
      <c r="F418" s="25"/>
      <c r="G418" s="25"/>
    </row>
    <row r="419" spans="1:7" x14ac:dyDescent="0.25">
      <c r="A419" s="25"/>
      <c r="B419" s="196"/>
      <c r="C419" s="25"/>
      <c r="D419" s="25"/>
      <c r="E419" s="25"/>
      <c r="F419" s="25"/>
      <c r="G419" s="25"/>
    </row>
    <row r="420" spans="1:7" x14ac:dyDescent="0.25">
      <c r="A420" s="25"/>
      <c r="B420" s="196"/>
      <c r="C420" s="25"/>
      <c r="D420" s="25"/>
      <c r="E420" s="25"/>
      <c r="F420" s="25"/>
      <c r="G420" s="25"/>
    </row>
    <row r="421" spans="1:7" x14ac:dyDescent="0.25">
      <c r="A421" s="25"/>
      <c r="B421" s="196"/>
      <c r="C421" s="25"/>
      <c r="D421" s="25"/>
      <c r="E421" s="25"/>
      <c r="F421" s="25"/>
      <c r="G421" s="25"/>
    </row>
    <row r="422" spans="1:7" x14ac:dyDescent="0.25">
      <c r="A422" s="25"/>
      <c r="B422" s="196"/>
      <c r="C422" s="25"/>
      <c r="D422" s="25"/>
      <c r="E422" s="25"/>
      <c r="F422" s="25"/>
      <c r="G422" s="25"/>
    </row>
    <row r="423" spans="1:7" x14ac:dyDescent="0.25">
      <c r="A423" s="25"/>
      <c r="B423" s="196"/>
      <c r="C423" s="25"/>
      <c r="D423" s="25"/>
      <c r="E423" s="25"/>
      <c r="F423" s="25"/>
      <c r="G423" s="25"/>
    </row>
    <row r="424" spans="1:7" x14ac:dyDescent="0.25">
      <c r="A424" s="25"/>
      <c r="B424" s="196"/>
      <c r="C424" s="25"/>
      <c r="D424" s="25"/>
      <c r="E424" s="25"/>
      <c r="F424" s="25"/>
      <c r="G424" s="25"/>
    </row>
    <row r="425" spans="1:7" x14ac:dyDescent="0.25">
      <c r="A425" s="25"/>
      <c r="B425" s="196"/>
      <c r="C425" s="25"/>
      <c r="D425" s="25"/>
      <c r="E425" s="25"/>
      <c r="F425" s="25"/>
      <c r="G425" s="25"/>
    </row>
    <row r="426" spans="1:7" x14ac:dyDescent="0.25">
      <c r="A426" s="25"/>
      <c r="B426" s="196"/>
      <c r="C426" s="25"/>
      <c r="D426" s="25"/>
      <c r="E426" s="25"/>
      <c r="F426" s="25"/>
      <c r="G426" s="25"/>
    </row>
    <row r="427" spans="1:7" x14ac:dyDescent="0.25">
      <c r="A427" s="25"/>
      <c r="B427" s="196"/>
      <c r="C427" s="25"/>
      <c r="D427" s="25"/>
      <c r="E427" s="25"/>
      <c r="F427" s="25"/>
      <c r="G427" s="25"/>
    </row>
    <row r="428" spans="1:7" x14ac:dyDescent="0.25">
      <c r="A428" s="25"/>
      <c r="B428" s="196"/>
      <c r="C428" s="25"/>
      <c r="D428" s="25"/>
      <c r="E428" s="25"/>
      <c r="F428" s="25"/>
      <c r="G428" s="25"/>
    </row>
    <row r="429" spans="1:7" x14ac:dyDescent="0.25">
      <c r="A429" s="25"/>
      <c r="B429" s="196"/>
      <c r="C429" s="25"/>
      <c r="D429" s="25"/>
      <c r="E429" s="25"/>
      <c r="F429" s="25"/>
      <c r="G429" s="25"/>
    </row>
    <row r="430" spans="1:7" x14ac:dyDescent="0.25">
      <c r="A430" s="25"/>
      <c r="B430" s="196"/>
      <c r="C430" s="25"/>
      <c r="D430" s="25"/>
      <c r="E430" s="25"/>
      <c r="F430" s="25"/>
      <c r="G430" s="25"/>
    </row>
    <row r="431" spans="1:7" x14ac:dyDescent="0.25">
      <c r="A431" s="25"/>
      <c r="B431" s="196"/>
      <c r="C431" s="25"/>
      <c r="D431" s="25"/>
      <c r="E431" s="25"/>
      <c r="F431" s="25"/>
      <c r="G431" s="25"/>
    </row>
    <row r="432" spans="1:7" x14ac:dyDescent="0.25">
      <c r="A432" s="25"/>
      <c r="B432" s="196"/>
      <c r="C432" s="25"/>
      <c r="D432" s="25"/>
      <c r="E432" s="25"/>
      <c r="F432" s="25"/>
      <c r="G432" s="25"/>
    </row>
    <row r="433" spans="1:7" x14ac:dyDescent="0.25">
      <c r="A433" s="25"/>
      <c r="B433" s="196"/>
      <c r="C433" s="25"/>
      <c r="D433" s="25"/>
      <c r="E433" s="25"/>
      <c r="F433" s="25"/>
      <c r="G433" s="25"/>
    </row>
    <row r="434" spans="1:7" x14ac:dyDescent="0.25">
      <c r="A434" s="25"/>
      <c r="B434" s="196"/>
      <c r="C434" s="25"/>
      <c r="D434" s="25"/>
      <c r="E434" s="25"/>
      <c r="F434" s="25"/>
      <c r="G434" s="25"/>
    </row>
    <row r="435" spans="1:7" x14ac:dyDescent="0.25">
      <c r="A435" s="25"/>
      <c r="B435" s="196"/>
      <c r="C435" s="25"/>
      <c r="D435" s="25"/>
      <c r="E435" s="25"/>
      <c r="F435" s="25"/>
      <c r="G435" s="25"/>
    </row>
    <row r="436" spans="1:7" x14ac:dyDescent="0.25">
      <c r="A436" s="25"/>
      <c r="B436" s="196"/>
      <c r="C436" s="25"/>
      <c r="D436" s="25"/>
      <c r="E436" s="25"/>
      <c r="F436" s="25"/>
      <c r="G436" s="25"/>
    </row>
    <row r="437" spans="1:7" x14ac:dyDescent="0.25">
      <c r="A437" s="25"/>
      <c r="B437" s="196"/>
      <c r="C437" s="25"/>
      <c r="D437" s="25"/>
      <c r="E437" s="25"/>
      <c r="F437" s="25"/>
      <c r="G437" s="25"/>
    </row>
    <row r="438" spans="1:7" x14ac:dyDescent="0.25">
      <c r="A438" s="25"/>
      <c r="B438" s="196"/>
      <c r="C438" s="25"/>
      <c r="D438" s="25"/>
      <c r="E438" s="25"/>
      <c r="F438" s="25"/>
      <c r="G438" s="25"/>
    </row>
    <row r="439" spans="1:7" x14ac:dyDescent="0.25">
      <c r="A439" s="25"/>
      <c r="B439" s="196"/>
      <c r="C439" s="25"/>
      <c r="D439" s="25"/>
      <c r="E439" s="25"/>
      <c r="F439" s="25"/>
      <c r="G439" s="25"/>
    </row>
    <row r="440" spans="1:7" x14ac:dyDescent="0.25">
      <c r="A440" s="25"/>
      <c r="B440" s="196"/>
      <c r="C440" s="25"/>
      <c r="D440" s="25"/>
      <c r="E440" s="25"/>
      <c r="F440" s="25"/>
      <c r="G440" s="25"/>
    </row>
    <row r="441" spans="1:7" x14ac:dyDescent="0.25">
      <c r="A441" s="25"/>
      <c r="B441" s="196"/>
      <c r="C441" s="25"/>
      <c r="D441" s="25"/>
      <c r="E441" s="25"/>
      <c r="F441" s="25"/>
      <c r="G441" s="25"/>
    </row>
    <row r="442" spans="1:7" x14ac:dyDescent="0.25">
      <c r="A442" s="25"/>
      <c r="B442" s="196"/>
      <c r="C442" s="25"/>
      <c r="D442" s="25"/>
      <c r="E442" s="25"/>
      <c r="F442" s="25"/>
      <c r="G442" s="25"/>
    </row>
    <row r="443" spans="1:7" x14ac:dyDescent="0.25">
      <c r="A443" s="25"/>
      <c r="B443" s="196"/>
      <c r="C443" s="25"/>
      <c r="D443" s="25"/>
      <c r="E443" s="25"/>
      <c r="F443" s="25"/>
      <c r="G443" s="25"/>
    </row>
    <row r="444" spans="1:7" x14ac:dyDescent="0.25">
      <c r="A444" s="25"/>
      <c r="B444" s="196"/>
      <c r="C444" s="25"/>
      <c r="D444" s="25"/>
      <c r="E444" s="25"/>
      <c r="F444" s="25"/>
      <c r="G444" s="25"/>
    </row>
    <row r="445" spans="1:7" x14ac:dyDescent="0.25">
      <c r="A445" s="25"/>
      <c r="B445" s="196"/>
      <c r="C445" s="25"/>
      <c r="D445" s="25"/>
      <c r="E445" s="25"/>
      <c r="F445" s="25"/>
      <c r="G445" s="25"/>
    </row>
    <row r="446" spans="1:7" x14ac:dyDescent="0.25">
      <c r="A446" s="25"/>
      <c r="B446" s="196"/>
      <c r="C446" s="25"/>
      <c r="D446" s="25"/>
      <c r="E446" s="25"/>
      <c r="F446" s="25"/>
      <c r="G446" s="25"/>
    </row>
    <row r="447" spans="1:7" x14ac:dyDescent="0.25">
      <c r="A447" s="25"/>
      <c r="B447" s="196"/>
      <c r="C447" s="25"/>
      <c r="D447" s="25"/>
      <c r="E447" s="25"/>
      <c r="F447" s="25"/>
      <c r="G447" s="25"/>
    </row>
    <row r="448" spans="1:7" x14ac:dyDescent="0.25">
      <c r="A448" s="25"/>
      <c r="B448" s="196"/>
      <c r="C448" s="25"/>
      <c r="D448" s="25"/>
      <c r="E448" s="25"/>
      <c r="F448" s="25"/>
      <c r="G448" s="25"/>
    </row>
    <row r="449" spans="1:7" x14ac:dyDescent="0.25">
      <c r="A449" s="25"/>
      <c r="B449" s="196"/>
      <c r="C449" s="25"/>
      <c r="D449" s="25"/>
      <c r="E449" s="25"/>
      <c r="F449" s="25"/>
      <c r="G449" s="25"/>
    </row>
    <row r="450" spans="1:7" x14ac:dyDescent="0.25">
      <c r="A450" s="25"/>
      <c r="B450" s="196"/>
      <c r="C450" s="25"/>
      <c r="D450" s="25"/>
      <c r="E450" s="25"/>
      <c r="F450" s="25"/>
      <c r="G450" s="25"/>
    </row>
    <row r="451" spans="1:7" x14ac:dyDescent="0.25">
      <c r="A451" s="25"/>
      <c r="B451" s="196"/>
      <c r="C451" s="25"/>
      <c r="D451" s="25"/>
      <c r="E451" s="25"/>
      <c r="F451" s="25"/>
      <c r="G451" s="25"/>
    </row>
    <row r="452" spans="1:7" x14ac:dyDescent="0.25">
      <c r="A452" s="25"/>
      <c r="B452" s="196"/>
      <c r="C452" s="25"/>
      <c r="D452" s="25"/>
      <c r="E452" s="25"/>
      <c r="F452" s="25"/>
      <c r="G452" s="25"/>
    </row>
    <row r="453" spans="1:7" x14ac:dyDescent="0.25">
      <c r="A453" s="25"/>
      <c r="B453" s="196"/>
      <c r="C453" s="25"/>
      <c r="D453" s="25"/>
      <c r="E453" s="25"/>
      <c r="F453" s="25"/>
      <c r="G453" s="25"/>
    </row>
    <row r="454" spans="1:7" x14ac:dyDescent="0.25">
      <c r="A454" s="25"/>
      <c r="B454" s="196"/>
      <c r="C454" s="25"/>
      <c r="D454" s="25"/>
      <c r="E454" s="25"/>
      <c r="F454" s="25"/>
      <c r="G454" s="25"/>
    </row>
    <row r="455" spans="1:7" x14ac:dyDescent="0.25">
      <c r="A455" s="25"/>
      <c r="B455" s="196"/>
      <c r="C455" s="25"/>
      <c r="D455" s="25"/>
      <c r="E455" s="25"/>
      <c r="F455" s="25"/>
      <c r="G455" s="25"/>
    </row>
    <row r="456" spans="1:7" x14ac:dyDescent="0.25">
      <c r="A456" s="25"/>
      <c r="B456" s="196"/>
      <c r="C456" s="25"/>
      <c r="D456" s="25"/>
      <c r="E456" s="25"/>
      <c r="F456" s="25"/>
      <c r="G456" s="25"/>
    </row>
    <row r="457" spans="1:7" x14ac:dyDescent="0.25">
      <c r="A457" s="25"/>
      <c r="B457" s="196"/>
      <c r="C457" s="25"/>
      <c r="D457" s="25"/>
      <c r="E457" s="25"/>
      <c r="F457" s="25"/>
      <c r="G457" s="25"/>
    </row>
    <row r="458" spans="1:7" x14ac:dyDescent="0.25">
      <c r="A458" s="25"/>
      <c r="B458" s="196"/>
      <c r="C458" s="25"/>
      <c r="D458" s="25"/>
      <c r="E458" s="25"/>
      <c r="F458" s="25"/>
      <c r="G458" s="25"/>
    </row>
    <row r="459" spans="1:7" x14ac:dyDescent="0.25">
      <c r="A459" s="25"/>
      <c r="B459" s="196"/>
      <c r="C459" s="25"/>
      <c r="D459" s="25"/>
      <c r="E459" s="25"/>
      <c r="F459" s="25"/>
      <c r="G459" s="25"/>
    </row>
    <row r="460" spans="1:7" x14ac:dyDescent="0.25">
      <c r="A460" s="25"/>
      <c r="B460" s="196"/>
      <c r="C460" s="25"/>
      <c r="D460" s="25"/>
      <c r="E460" s="25"/>
      <c r="F460" s="25"/>
      <c r="G460" s="25"/>
    </row>
    <row r="461" spans="1:7" x14ac:dyDescent="0.25">
      <c r="A461" s="25"/>
      <c r="B461" s="196"/>
      <c r="C461" s="25"/>
      <c r="D461" s="25"/>
      <c r="E461" s="25"/>
      <c r="F461" s="25"/>
      <c r="G461" s="25"/>
    </row>
    <row r="462" spans="1:7" x14ac:dyDescent="0.25">
      <c r="A462" s="25"/>
      <c r="B462" s="196"/>
      <c r="C462" s="25"/>
      <c r="D462" s="25"/>
      <c r="E462" s="25"/>
      <c r="F462" s="25"/>
      <c r="G462" s="25"/>
    </row>
    <row r="463" spans="1:7" x14ac:dyDescent="0.25">
      <c r="A463" s="25"/>
      <c r="B463" s="196"/>
      <c r="C463" s="25"/>
      <c r="D463" s="25"/>
      <c r="E463" s="25"/>
      <c r="F463" s="25"/>
      <c r="G463" s="25"/>
    </row>
    <row r="464" spans="1:7" x14ac:dyDescent="0.25">
      <c r="A464" s="25"/>
      <c r="B464" s="196"/>
      <c r="C464" s="25"/>
      <c r="D464" s="25"/>
      <c r="E464" s="25"/>
      <c r="F464" s="25"/>
      <c r="G464" s="25"/>
    </row>
    <row r="465" spans="1:7" x14ac:dyDescent="0.25">
      <c r="A465" s="25"/>
      <c r="B465" s="196"/>
      <c r="C465" s="25"/>
      <c r="D465" s="25"/>
      <c r="E465" s="25"/>
      <c r="F465" s="25"/>
      <c r="G465" s="25"/>
    </row>
    <row r="466" spans="1:7" x14ac:dyDescent="0.25">
      <c r="A466" s="25"/>
      <c r="B466" s="196"/>
      <c r="C466" s="25"/>
      <c r="D466" s="25"/>
      <c r="E466" s="25"/>
      <c r="F466" s="25"/>
      <c r="G466" s="25"/>
    </row>
    <row r="467" spans="1:7" x14ac:dyDescent="0.25">
      <c r="A467" s="25"/>
      <c r="B467" s="196"/>
      <c r="C467" s="25"/>
      <c r="D467" s="25"/>
      <c r="E467" s="25"/>
      <c r="F467" s="25"/>
      <c r="G467" s="25"/>
    </row>
    <row r="468" spans="1:7" x14ac:dyDescent="0.25">
      <c r="A468" s="25"/>
      <c r="B468" s="196"/>
      <c r="C468" s="25"/>
      <c r="D468" s="25"/>
      <c r="E468" s="25"/>
      <c r="F468" s="25"/>
      <c r="G468" s="25"/>
    </row>
    <row r="469" spans="1:7" x14ac:dyDescent="0.25">
      <c r="A469" s="25"/>
      <c r="B469" s="196"/>
      <c r="C469" s="25"/>
      <c r="D469" s="25"/>
      <c r="E469" s="25"/>
      <c r="F469" s="25"/>
      <c r="G469" s="25"/>
    </row>
    <row r="470" spans="1:7" x14ac:dyDescent="0.25">
      <c r="A470" s="25"/>
      <c r="B470" s="196"/>
      <c r="C470" s="25"/>
      <c r="D470" s="25"/>
      <c r="E470" s="25"/>
      <c r="F470" s="25"/>
      <c r="G470" s="25"/>
    </row>
    <row r="471" spans="1:7" x14ac:dyDescent="0.25">
      <c r="A471" s="25"/>
      <c r="B471" s="196"/>
      <c r="C471" s="25"/>
      <c r="D471" s="25"/>
      <c r="E471" s="25"/>
      <c r="F471" s="25"/>
      <c r="G471" s="25"/>
    </row>
    <row r="472" spans="1:7" x14ac:dyDescent="0.25">
      <c r="A472" s="25"/>
      <c r="B472" s="196"/>
      <c r="C472" s="25"/>
      <c r="D472" s="25"/>
      <c r="E472" s="25"/>
      <c r="F472" s="25"/>
      <c r="G472" s="25"/>
    </row>
    <row r="473" spans="1:7" x14ac:dyDescent="0.25">
      <c r="A473" s="25"/>
      <c r="B473" s="196"/>
      <c r="C473" s="25"/>
      <c r="D473" s="25"/>
      <c r="E473" s="25"/>
      <c r="F473" s="25"/>
      <c r="G473" s="25"/>
    </row>
    <row r="474" spans="1:7" x14ac:dyDescent="0.25">
      <c r="A474" s="25"/>
      <c r="B474" s="196"/>
      <c r="C474" s="25"/>
      <c r="D474" s="25"/>
      <c r="E474" s="25"/>
      <c r="F474" s="25"/>
      <c r="G474" s="25"/>
    </row>
    <row r="475" spans="1:7" x14ac:dyDescent="0.25">
      <c r="A475" s="25"/>
      <c r="B475" s="196"/>
      <c r="C475" s="25"/>
      <c r="D475" s="25"/>
      <c r="E475" s="25"/>
      <c r="F475" s="25"/>
      <c r="G475" s="25"/>
    </row>
    <row r="476" spans="1:7" x14ac:dyDescent="0.25">
      <c r="A476" s="25"/>
      <c r="B476" s="196"/>
      <c r="C476" s="25"/>
      <c r="D476" s="25"/>
      <c r="E476" s="25"/>
      <c r="F476" s="25"/>
      <c r="G476" s="25"/>
    </row>
    <row r="477" spans="1:7" x14ac:dyDescent="0.25">
      <c r="A477" s="25"/>
      <c r="B477" s="196"/>
      <c r="C477" s="25"/>
      <c r="D477" s="25"/>
      <c r="E477" s="25"/>
      <c r="F477" s="25"/>
      <c r="G477" s="25"/>
    </row>
    <row r="478" spans="1:7" x14ac:dyDescent="0.25">
      <c r="A478" s="25"/>
      <c r="B478" s="196"/>
      <c r="C478" s="25"/>
      <c r="D478" s="25"/>
      <c r="E478" s="25"/>
      <c r="F478" s="25"/>
      <c r="G478" s="25"/>
    </row>
    <row r="479" spans="1:7" x14ac:dyDescent="0.25">
      <c r="A479" s="25"/>
      <c r="B479" s="196"/>
      <c r="C479" s="25"/>
      <c r="D479" s="25"/>
      <c r="E479" s="25"/>
      <c r="F479" s="25"/>
      <c r="G479" s="25"/>
    </row>
    <row r="480" spans="1:7" x14ac:dyDescent="0.25">
      <c r="A480" s="25"/>
      <c r="B480" s="196"/>
      <c r="C480" s="25"/>
      <c r="D480" s="25"/>
      <c r="E480" s="25"/>
      <c r="F480" s="25"/>
      <c r="G480" s="25"/>
    </row>
    <row r="481" spans="1:7" x14ac:dyDescent="0.25">
      <c r="A481" s="25"/>
      <c r="B481" s="196"/>
      <c r="C481" s="25"/>
      <c r="D481" s="25"/>
      <c r="E481" s="25"/>
      <c r="F481" s="25"/>
      <c r="G481" s="25"/>
    </row>
    <row r="482" spans="1:7" x14ac:dyDescent="0.25">
      <c r="A482" s="25"/>
      <c r="B482" s="196"/>
      <c r="C482" s="25"/>
      <c r="D482" s="25"/>
      <c r="E482" s="25"/>
      <c r="F482" s="25"/>
      <c r="G482" s="25"/>
    </row>
    <row r="483" spans="1:7" x14ac:dyDescent="0.25">
      <c r="A483" s="25"/>
      <c r="B483" s="196"/>
      <c r="C483" s="25"/>
      <c r="D483" s="25"/>
      <c r="E483" s="25"/>
      <c r="F483" s="25"/>
      <c r="G483" s="25"/>
    </row>
    <row r="484" spans="1:7" x14ac:dyDescent="0.25">
      <c r="A484" s="25"/>
      <c r="B484" s="196"/>
      <c r="C484" s="25"/>
      <c r="D484" s="25"/>
      <c r="E484" s="25"/>
      <c r="F484" s="25"/>
      <c r="G484" s="25"/>
    </row>
    <row r="485" spans="1:7" x14ac:dyDescent="0.25">
      <c r="A485" s="25"/>
      <c r="B485" s="196"/>
      <c r="C485" s="25"/>
      <c r="D485" s="25"/>
      <c r="E485" s="25"/>
      <c r="F485" s="25"/>
      <c r="G485" s="25"/>
    </row>
    <row r="486" spans="1:7" x14ac:dyDescent="0.25">
      <c r="A486" s="25"/>
      <c r="B486" s="196"/>
      <c r="C486" s="25"/>
      <c r="D486" s="25"/>
      <c r="E486" s="25"/>
      <c r="F486" s="25"/>
      <c r="G486" s="25"/>
    </row>
    <row r="487" spans="1:7" x14ac:dyDescent="0.25">
      <c r="A487" s="25"/>
      <c r="B487" s="196"/>
      <c r="C487" s="25"/>
      <c r="D487" s="25"/>
      <c r="E487" s="25"/>
      <c r="F487" s="25"/>
      <c r="G487" s="25"/>
    </row>
    <row r="488" spans="1:7" x14ac:dyDescent="0.25">
      <c r="A488" s="25"/>
      <c r="B488" s="196"/>
      <c r="C488" s="25"/>
      <c r="D488" s="25"/>
      <c r="E488" s="25"/>
      <c r="F488" s="25"/>
      <c r="G488" s="25"/>
    </row>
    <row r="489" spans="1:7" x14ac:dyDescent="0.25">
      <c r="A489" s="25"/>
      <c r="B489" s="196"/>
      <c r="C489" s="25"/>
      <c r="D489" s="25"/>
      <c r="E489" s="25"/>
      <c r="F489" s="25"/>
      <c r="G489" s="25"/>
    </row>
    <row r="490" spans="1:7" x14ac:dyDescent="0.25">
      <c r="A490" s="25"/>
      <c r="B490" s="196"/>
      <c r="C490" s="25"/>
      <c r="D490" s="25"/>
      <c r="E490" s="25"/>
      <c r="F490" s="25"/>
      <c r="G490" s="25"/>
    </row>
    <row r="491" spans="1:7" x14ac:dyDescent="0.25">
      <c r="A491" s="25"/>
      <c r="B491" s="196"/>
      <c r="C491" s="25"/>
      <c r="D491" s="25"/>
      <c r="E491" s="25"/>
      <c r="F491" s="25"/>
      <c r="G491" s="25"/>
    </row>
    <row r="492" spans="1:7" x14ac:dyDescent="0.25">
      <c r="A492" s="25"/>
      <c r="B492" s="196"/>
      <c r="C492" s="25"/>
      <c r="D492" s="25"/>
      <c r="E492" s="25"/>
      <c r="F492" s="25"/>
      <c r="G492" s="25"/>
    </row>
    <row r="493" spans="1:7" x14ac:dyDescent="0.25">
      <c r="A493" s="25"/>
      <c r="B493" s="196"/>
      <c r="C493" s="25"/>
      <c r="D493" s="25"/>
      <c r="E493" s="25"/>
      <c r="F493" s="25"/>
      <c r="G493" s="25"/>
    </row>
    <row r="494" spans="1:7" x14ac:dyDescent="0.25">
      <c r="A494" s="25"/>
      <c r="B494" s="196"/>
      <c r="C494" s="25"/>
      <c r="D494" s="25"/>
      <c r="E494" s="25"/>
      <c r="F494" s="25"/>
      <c r="G494" s="25"/>
    </row>
    <row r="495" spans="1:7" x14ac:dyDescent="0.25">
      <c r="A495" s="25"/>
      <c r="B495" s="196"/>
      <c r="C495" s="25"/>
      <c r="D495" s="25"/>
      <c r="E495" s="25"/>
      <c r="F495" s="25"/>
      <c r="G495" s="25"/>
    </row>
    <row r="496" spans="1:7" x14ac:dyDescent="0.25">
      <c r="A496" s="25"/>
      <c r="B496" s="196"/>
      <c r="C496" s="25"/>
      <c r="D496" s="25"/>
      <c r="E496" s="25"/>
      <c r="F496" s="25"/>
      <c r="G496" s="25"/>
    </row>
    <row r="497" spans="1:7" x14ac:dyDescent="0.25">
      <c r="A497" s="25"/>
      <c r="B497" s="196"/>
      <c r="C497" s="25"/>
      <c r="D497" s="25"/>
      <c r="E497" s="25"/>
      <c r="F497" s="25"/>
      <c r="G497" s="25"/>
    </row>
    <row r="498" spans="1:7" x14ac:dyDescent="0.25">
      <c r="A498" s="25"/>
      <c r="B498" s="196"/>
      <c r="C498" s="25"/>
      <c r="D498" s="25"/>
      <c r="E498" s="25"/>
      <c r="F498" s="25"/>
      <c r="G498" s="25"/>
    </row>
    <row r="499" spans="1:7" x14ac:dyDescent="0.25">
      <c r="A499" s="25"/>
      <c r="B499" s="196"/>
      <c r="C499" s="25"/>
      <c r="D499" s="25"/>
      <c r="E499" s="25"/>
      <c r="F499" s="25"/>
      <c r="G499" s="25"/>
    </row>
    <row r="500" spans="1:7" x14ac:dyDescent="0.25">
      <c r="A500" s="25"/>
      <c r="B500" s="196"/>
      <c r="C500" s="25"/>
      <c r="D500" s="25"/>
      <c r="E500" s="25"/>
      <c r="F500" s="25"/>
      <c r="G500" s="25"/>
    </row>
    <row r="501" spans="1:7" x14ac:dyDescent="0.25">
      <c r="A501" s="25"/>
      <c r="B501" s="196"/>
      <c r="C501" s="25"/>
      <c r="D501" s="25"/>
      <c r="E501" s="25"/>
      <c r="F501" s="25"/>
      <c r="G501" s="25"/>
    </row>
    <row r="502" spans="1:7" x14ac:dyDescent="0.25">
      <c r="A502" s="25"/>
      <c r="B502" s="196"/>
      <c r="C502" s="25"/>
      <c r="D502" s="25"/>
      <c r="E502" s="25"/>
      <c r="F502" s="25"/>
      <c r="G502" s="25"/>
    </row>
  </sheetData>
  <sheetProtection algorithmName="SHA-512" hashValue="sq6o6ZttXiHxGXh7idTECAKVq3YWxoSCoxfZ5FYpr+UPodYYJyV+xxG5XB2FSjdECrtcaP6rNsAWxlnzwZXrmw==" saltValue="WQDfi9H/d9ijP2lDoDYJkA==" spinCount="100000" sheet="1" objects="1" scenarios="1" formatCells="0" formatColumns="0" formatRows="0" selectLockedCells="1" sort="0" autoFilter="0"/>
  <autoFilter ref="A2:G2"/>
  <dataValidations count="2">
    <dataValidation type="list" allowBlank="1" showInputMessage="1" showErrorMessage="1" sqref="B3:B502">
      <formula1>$J$2:$K$2</formula1>
    </dataValidation>
    <dataValidation type="list" allowBlank="1" showInputMessage="1" showErrorMessage="1" sqref="C3:C502">
      <formula1>$I$3:$I$26</formula1>
    </dataValidation>
  </dataValidation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outlinePr summaryBelow="0" summaryRight="0"/>
  </sheetPr>
  <dimension ref="A1:M79"/>
  <sheetViews>
    <sheetView zoomScaleNormal="100" zoomScaleSheetLayoutView="70" workbookViewId="0">
      <pane xSplit="3" ySplit="4" topLeftCell="D5" activePane="bottomRight" state="frozen"/>
      <selection activeCell="B6" sqref="B6"/>
      <selection pane="topRight" activeCell="B6" sqref="B6"/>
      <selection pane="bottomLeft" activeCell="B6" sqref="B6"/>
      <selection pane="bottomRight" activeCell="D7" sqref="D7"/>
    </sheetView>
  </sheetViews>
  <sheetFormatPr baseColWidth="10" defaultColWidth="12.5703125" defaultRowHeight="15" x14ac:dyDescent="0.25"/>
  <cols>
    <col min="1" max="1" width="5.85546875" style="5" customWidth="1"/>
    <col min="2" max="2" width="7.7109375" style="5" customWidth="1"/>
    <col min="3" max="3" width="73.42578125" style="5" customWidth="1"/>
    <col min="4" max="4" width="23.7109375" style="245" customWidth="1"/>
    <col min="5" max="10" width="17.7109375" style="245" customWidth="1"/>
    <col min="11" max="11" width="20.7109375" style="245" customWidth="1"/>
    <col min="12" max="12" width="17.7109375" style="245" customWidth="1"/>
    <col min="13" max="16384" width="12.5703125" style="5"/>
  </cols>
  <sheetData>
    <row r="1" spans="1:13" s="7" customFormat="1" ht="18.75" x14ac:dyDescent="0.25">
      <c r="A1" s="8" t="str">
        <f>CONCATENATE("C  Handelsrechtliche Gewinn- und Verlustrechnung ",A5)</f>
        <v>C  Handelsrechtliche Gewinn- und Verlustrechnung 2024</v>
      </c>
      <c r="C1" s="11"/>
      <c r="D1" s="245"/>
      <c r="E1" s="245"/>
      <c r="F1" s="245"/>
      <c r="G1" s="245"/>
      <c r="H1" s="245"/>
      <c r="I1" s="245"/>
      <c r="J1" s="245"/>
      <c r="K1" s="245"/>
      <c r="L1" s="245"/>
    </row>
    <row r="2" spans="1:13" s="61" customFormat="1" ht="31.5" customHeight="1" x14ac:dyDescent="0.25">
      <c r="B2" s="62"/>
      <c r="C2" s="63" t="s">
        <v>141</v>
      </c>
      <c r="D2" s="192" t="s">
        <v>274</v>
      </c>
      <c r="E2" s="434" t="s">
        <v>275</v>
      </c>
      <c r="F2" s="435"/>
      <c r="G2" s="435"/>
      <c r="H2" s="435"/>
      <c r="I2" s="435"/>
      <c r="J2" s="430" t="s">
        <v>276</v>
      </c>
      <c r="K2" s="436"/>
      <c r="L2" s="431"/>
      <c r="M2" s="38"/>
    </row>
    <row r="3" spans="1:13" ht="93" customHeight="1" x14ac:dyDescent="0.25">
      <c r="B3" s="56"/>
      <c r="C3" s="57"/>
      <c r="D3" s="193" t="s">
        <v>277</v>
      </c>
      <c r="E3" s="193" t="s">
        <v>278</v>
      </c>
      <c r="F3" s="193" t="str">
        <f>CONCATENATE("Sonstiges LNG-Terminal ",A_Stammdaten!E19)</f>
        <v xml:space="preserve">Sonstiges LNG-Terminal </v>
      </c>
      <c r="G3" s="193" t="str">
        <f>CONCATENATE("Sonstiges LNG-Terminal ",A_Stammdaten!E20)</f>
        <v xml:space="preserve">Sonstiges LNG-Terminal </v>
      </c>
      <c r="H3" s="193" t="str">
        <f>CONCATENATE("Sonstiges LNG-Terminal ",A_Stammdaten!E21)</f>
        <v xml:space="preserve">Sonstiges LNG-Terminal </v>
      </c>
      <c r="I3" s="193" t="str">
        <f>CONCATENATE("Sonstiges LNG-Terminal ",A_Stammdaten!E22)</f>
        <v xml:space="preserve">Sonstiges LNG-Terminal </v>
      </c>
      <c r="J3" s="193" t="str">
        <f>CONCATENATE("LNG-Terminal ",A_Stammdaten!E18)</f>
        <v xml:space="preserve">LNG-Terminal </v>
      </c>
      <c r="K3" s="194" t="s">
        <v>257</v>
      </c>
      <c r="L3" s="193" t="str">
        <f>CONCATENATE("LNG-Terminal ",A_Stammdaten!E18," nach Hinzurechnung /Kürzung")</f>
        <v>LNG-Terminal  nach Hinzurechnung /Kürzung</v>
      </c>
    </row>
    <row r="4" spans="1:13" s="314" customFormat="1" ht="21" customHeight="1" thickBot="1" x14ac:dyDescent="0.3">
      <c r="B4" s="283" t="str">
        <f>CONCATENATE("GuV des Jahres ",A5)</f>
        <v>GuV des Jahres 2024</v>
      </c>
      <c r="C4" s="66"/>
      <c r="D4" s="257"/>
      <c r="E4" s="257"/>
      <c r="F4" s="257"/>
      <c r="G4" s="257"/>
      <c r="H4" s="257"/>
      <c r="I4" s="257"/>
      <c r="J4" s="257"/>
      <c r="K4" s="257"/>
      <c r="L4" s="257"/>
    </row>
    <row r="5" spans="1:13" s="66" customFormat="1" ht="15.75" thickTop="1" x14ac:dyDescent="0.25">
      <c r="A5" s="127">
        <f>A_Stammdaten!B12-2</f>
        <v>2024</v>
      </c>
      <c r="B5" s="64" t="s">
        <v>17</v>
      </c>
      <c r="C5" s="65" t="s">
        <v>18</v>
      </c>
      <c r="D5" s="285">
        <f>SUM(D6,D11,D12,D13)</f>
        <v>0</v>
      </c>
      <c r="E5" s="286">
        <f>SUM(E6,E11,E12,E13)</f>
        <v>0</v>
      </c>
      <c r="F5" s="286">
        <f t="shared" ref="F5:K5" si="0">SUM(F6,F11,F12,F13)</f>
        <v>0</v>
      </c>
      <c r="G5" s="286">
        <f t="shared" si="0"/>
        <v>0</v>
      </c>
      <c r="H5" s="286">
        <f t="shared" si="0"/>
        <v>0</v>
      </c>
      <c r="I5" s="286">
        <f t="shared" si="0"/>
        <v>0</v>
      </c>
      <c r="J5" s="286">
        <f t="shared" si="0"/>
        <v>0</v>
      </c>
      <c r="K5" s="286">
        <f t="shared" si="0"/>
        <v>0</v>
      </c>
      <c r="L5" s="287">
        <f>SUM(L6,L11,L12,L13)</f>
        <v>0</v>
      </c>
    </row>
    <row r="6" spans="1:13" x14ac:dyDescent="0.25">
      <c r="A6" s="10">
        <f>$A$5</f>
        <v>2024</v>
      </c>
      <c r="B6" s="68" t="s">
        <v>19</v>
      </c>
      <c r="C6" s="6" t="s">
        <v>223</v>
      </c>
      <c r="D6" s="288">
        <f>SUM(D7:D10)</f>
        <v>0</v>
      </c>
      <c r="E6" s="289">
        <f>SUM(E7:E10)</f>
        <v>0</v>
      </c>
      <c r="F6" s="289">
        <f t="shared" ref="F6:K6" si="1">SUM(F7:F10)</f>
        <v>0</v>
      </c>
      <c r="G6" s="289">
        <f t="shared" si="1"/>
        <v>0</v>
      </c>
      <c r="H6" s="289">
        <f t="shared" si="1"/>
        <v>0</v>
      </c>
      <c r="I6" s="289">
        <f t="shared" si="1"/>
        <v>0</v>
      </c>
      <c r="J6" s="289">
        <f t="shared" si="1"/>
        <v>0</v>
      </c>
      <c r="K6" s="289">
        <f t="shared" si="1"/>
        <v>0</v>
      </c>
      <c r="L6" s="290">
        <f t="shared" ref="L6" si="2">SUM(L7:L10)</f>
        <v>0</v>
      </c>
    </row>
    <row r="7" spans="1:13" x14ac:dyDescent="0.25">
      <c r="A7" s="10">
        <f t="shared" ref="A7:A73" si="3">$A$5</f>
        <v>2024</v>
      </c>
      <c r="B7" s="124" t="s">
        <v>20</v>
      </c>
      <c r="C7" s="6" t="s">
        <v>328</v>
      </c>
      <c r="D7" s="291"/>
      <c r="E7" s="292"/>
      <c r="F7" s="292"/>
      <c r="G7" s="292"/>
      <c r="H7" s="292"/>
      <c r="I7" s="292"/>
      <c r="J7" s="292"/>
      <c r="K7" s="293">
        <f>SUMIF('C2_Hinzu_Kürz_Ist'!$B$3:$B$502,'C2_Hinzu_Kürz_Ist'!H3,'C2_Hinzu_Kürz_Ist'!$C$3:$C$502)</f>
        <v>0</v>
      </c>
      <c r="L7" s="290">
        <f>J7+K7</f>
        <v>0</v>
      </c>
    </row>
    <row r="8" spans="1:13" s="11" customFormat="1" x14ac:dyDescent="0.25">
      <c r="A8" s="10">
        <f t="shared" si="3"/>
        <v>2024</v>
      </c>
      <c r="B8" s="124" t="s">
        <v>21</v>
      </c>
      <c r="C8" s="6" t="s">
        <v>329</v>
      </c>
      <c r="D8" s="291"/>
      <c r="E8" s="292"/>
      <c r="F8" s="292"/>
      <c r="G8" s="292"/>
      <c r="H8" s="292"/>
      <c r="I8" s="292"/>
      <c r="J8" s="292"/>
      <c r="K8" s="293">
        <f>SUMIF('C2_Hinzu_Kürz_Ist'!$B$3:$B$502,'C2_Hinzu_Kürz_Ist'!H4,'C2_Hinzu_Kürz_Ist'!$C$3:$C$502)</f>
        <v>0</v>
      </c>
      <c r="L8" s="290">
        <f t="shared" ref="L8:L19" si="4">J8+K8</f>
        <v>0</v>
      </c>
    </row>
    <row r="9" spans="1:13" s="11" customFormat="1" x14ac:dyDescent="0.25">
      <c r="A9" s="10">
        <f t="shared" si="3"/>
        <v>2024</v>
      </c>
      <c r="B9" s="124" t="s">
        <v>22</v>
      </c>
      <c r="C9" s="6" t="s">
        <v>330</v>
      </c>
      <c r="D9" s="291"/>
      <c r="E9" s="292"/>
      <c r="F9" s="292"/>
      <c r="G9" s="292"/>
      <c r="H9" s="292"/>
      <c r="I9" s="292"/>
      <c r="J9" s="292"/>
      <c r="K9" s="293">
        <f>SUMIF('C2_Hinzu_Kürz_Ist'!$B$3:$B$502,'C2_Hinzu_Kürz_Ist'!H5,'C2_Hinzu_Kürz_Ist'!$C$3:$C$502)</f>
        <v>0</v>
      </c>
      <c r="L9" s="290">
        <f t="shared" si="4"/>
        <v>0</v>
      </c>
    </row>
    <row r="10" spans="1:13" ht="18" x14ac:dyDescent="0.25">
      <c r="A10" s="10">
        <f t="shared" si="3"/>
        <v>2024</v>
      </c>
      <c r="B10" s="124" t="s">
        <v>23</v>
      </c>
      <c r="C10" s="6" t="s">
        <v>331</v>
      </c>
      <c r="D10" s="291"/>
      <c r="E10" s="292"/>
      <c r="F10" s="292"/>
      <c r="G10" s="292"/>
      <c r="H10" s="292"/>
      <c r="I10" s="292"/>
      <c r="J10" s="292"/>
      <c r="K10" s="293">
        <f>SUMIF('C2_Hinzu_Kürz_Ist'!$B$3:$B$502,'C2_Hinzu_Kürz_Ist'!H6,'C2_Hinzu_Kürz_Ist'!$C$3:$C$502)</f>
        <v>0</v>
      </c>
      <c r="L10" s="290">
        <f t="shared" si="4"/>
        <v>0</v>
      </c>
    </row>
    <row r="11" spans="1:13" x14ac:dyDescent="0.25">
      <c r="A11" s="10">
        <f t="shared" si="3"/>
        <v>2024</v>
      </c>
      <c r="B11" s="125" t="s">
        <v>24</v>
      </c>
      <c r="C11" s="6" t="s">
        <v>440</v>
      </c>
      <c r="D11" s="291"/>
      <c r="E11" s="292"/>
      <c r="F11" s="292"/>
      <c r="G11" s="292"/>
      <c r="H11" s="292"/>
      <c r="I11" s="292"/>
      <c r="J11" s="292"/>
      <c r="K11" s="293">
        <f>SUMIF('C2_Hinzu_Kürz_Ist'!$B$3:$B$502,'C2_Hinzu_Kürz_Ist'!H7,'C2_Hinzu_Kürz_Ist'!$C$3:$C$502)</f>
        <v>0</v>
      </c>
      <c r="L11" s="290">
        <f t="shared" si="4"/>
        <v>0</v>
      </c>
    </row>
    <row r="12" spans="1:13" ht="30" x14ac:dyDescent="0.25">
      <c r="A12" s="10">
        <f t="shared" si="3"/>
        <v>2024</v>
      </c>
      <c r="B12" s="125" t="s">
        <v>29</v>
      </c>
      <c r="C12" s="6" t="s">
        <v>332</v>
      </c>
      <c r="D12" s="291"/>
      <c r="E12" s="292"/>
      <c r="F12" s="292"/>
      <c r="G12" s="292"/>
      <c r="H12" s="292"/>
      <c r="I12" s="292"/>
      <c r="J12" s="292"/>
      <c r="K12" s="293">
        <f>SUMIF('C2_Hinzu_Kürz_Ist'!$B$3:$B$502,'C2_Hinzu_Kürz_Ist'!H8,'C2_Hinzu_Kürz_Ist'!$C$3:$C$502)</f>
        <v>0</v>
      </c>
      <c r="L12" s="290">
        <f t="shared" si="4"/>
        <v>0</v>
      </c>
    </row>
    <row r="13" spans="1:13" x14ac:dyDescent="0.25">
      <c r="A13" s="10">
        <f t="shared" si="3"/>
        <v>2024</v>
      </c>
      <c r="B13" s="125" t="s">
        <v>397</v>
      </c>
      <c r="C13" s="6" t="s">
        <v>333</v>
      </c>
      <c r="D13" s="291"/>
      <c r="E13" s="292"/>
      <c r="F13" s="292"/>
      <c r="G13" s="292"/>
      <c r="H13" s="292"/>
      <c r="I13" s="292"/>
      <c r="J13" s="292"/>
      <c r="K13" s="293">
        <f>SUMIF('C2_Hinzu_Kürz_Ist'!$B$3:$B$502,'C2_Hinzu_Kürz_Ist'!H9,'C2_Hinzu_Kürz_Ist'!$C$3:$C$502)</f>
        <v>0</v>
      </c>
      <c r="L13" s="290">
        <f t="shared" si="4"/>
        <v>0</v>
      </c>
    </row>
    <row r="14" spans="1:13" s="66" customFormat="1" x14ac:dyDescent="0.25">
      <c r="A14" s="127">
        <f t="shared" si="3"/>
        <v>2024</v>
      </c>
      <c r="B14" s="67" t="s">
        <v>30</v>
      </c>
      <c r="C14" s="65" t="s">
        <v>31</v>
      </c>
      <c r="D14" s="294"/>
      <c r="E14" s="295"/>
      <c r="F14" s="295"/>
      <c r="G14" s="295"/>
      <c r="H14" s="295"/>
      <c r="I14" s="295"/>
      <c r="J14" s="295"/>
      <c r="K14" s="296">
        <f>SUMIF('C2_Hinzu_Kürz_Ist'!$B$3:$B$502,'C2_Hinzu_Kürz_Ist'!H10,'C2_Hinzu_Kürz_Ist'!$C$3:$C$502)</f>
        <v>0</v>
      </c>
      <c r="L14" s="297">
        <f t="shared" si="4"/>
        <v>0</v>
      </c>
    </row>
    <row r="15" spans="1:13" s="66" customFormat="1" x14ac:dyDescent="0.25">
      <c r="A15" s="127">
        <f t="shared" si="3"/>
        <v>2024</v>
      </c>
      <c r="B15" s="64" t="s">
        <v>32</v>
      </c>
      <c r="C15" s="65" t="s">
        <v>334</v>
      </c>
      <c r="D15" s="294"/>
      <c r="E15" s="295"/>
      <c r="F15" s="295"/>
      <c r="G15" s="295"/>
      <c r="H15" s="295"/>
      <c r="I15" s="295"/>
      <c r="J15" s="295"/>
      <c r="K15" s="296">
        <f>SUMIF('C2_Hinzu_Kürz_Ist'!$B$3:$B$502,'C2_Hinzu_Kürz_Ist'!H11,'C2_Hinzu_Kürz_Ist'!$C$3:$C$502)</f>
        <v>0</v>
      </c>
      <c r="L15" s="297">
        <f t="shared" si="4"/>
        <v>0</v>
      </c>
    </row>
    <row r="16" spans="1:13" s="66" customFormat="1" x14ac:dyDescent="0.25">
      <c r="A16" s="127">
        <f t="shared" si="3"/>
        <v>2024</v>
      </c>
      <c r="B16" s="64" t="s">
        <v>33</v>
      </c>
      <c r="C16" s="65" t="s">
        <v>335</v>
      </c>
      <c r="D16" s="298">
        <f>SUM(D17:D19)</f>
        <v>0</v>
      </c>
      <c r="E16" s="299">
        <f t="shared" ref="E16:K16" si="5">SUM(E17:E19)</f>
        <v>0</v>
      </c>
      <c r="F16" s="299">
        <f t="shared" si="5"/>
        <v>0</v>
      </c>
      <c r="G16" s="299">
        <f t="shared" si="5"/>
        <v>0</v>
      </c>
      <c r="H16" s="299">
        <f t="shared" si="5"/>
        <v>0</v>
      </c>
      <c r="I16" s="299">
        <f t="shared" si="5"/>
        <v>0</v>
      </c>
      <c r="J16" s="299">
        <f t="shared" si="5"/>
        <v>0</v>
      </c>
      <c r="K16" s="299">
        <f t="shared" si="5"/>
        <v>0</v>
      </c>
      <c r="L16" s="297">
        <f t="shared" ref="L16" si="6">SUM(L17:L19)</f>
        <v>0</v>
      </c>
    </row>
    <row r="17" spans="1:12" x14ac:dyDescent="0.25">
      <c r="A17" s="10">
        <f t="shared" si="3"/>
        <v>2024</v>
      </c>
      <c r="B17" s="68" t="s">
        <v>34</v>
      </c>
      <c r="C17" s="6" t="s">
        <v>222</v>
      </c>
      <c r="D17" s="291"/>
      <c r="E17" s="292"/>
      <c r="F17" s="292"/>
      <c r="G17" s="292"/>
      <c r="H17" s="292"/>
      <c r="I17" s="292"/>
      <c r="J17" s="292"/>
      <c r="K17" s="293">
        <f>SUMIF('C2_Hinzu_Kürz_Ist'!$B$3:$B$502,'C2_Hinzu_Kürz_Ist'!H12,'C2_Hinzu_Kürz_Ist'!$C$3:$C$502)</f>
        <v>0</v>
      </c>
      <c r="L17" s="290">
        <f t="shared" si="4"/>
        <v>0</v>
      </c>
    </row>
    <row r="18" spans="1:12" x14ac:dyDescent="0.25">
      <c r="A18" s="10">
        <f t="shared" si="3"/>
        <v>2024</v>
      </c>
      <c r="B18" s="68" t="s">
        <v>35</v>
      </c>
      <c r="C18" s="6" t="s">
        <v>336</v>
      </c>
      <c r="D18" s="291"/>
      <c r="E18" s="292"/>
      <c r="F18" s="292"/>
      <c r="G18" s="292"/>
      <c r="H18" s="292"/>
      <c r="I18" s="292"/>
      <c r="J18" s="292"/>
      <c r="K18" s="293">
        <f>SUMIF('C2_Hinzu_Kürz_Ist'!$B$3:$B$502,'C2_Hinzu_Kürz_Ist'!H13,'C2_Hinzu_Kürz_Ist'!$C$3:$C$502)</f>
        <v>0</v>
      </c>
      <c r="L18" s="290">
        <f t="shared" si="4"/>
        <v>0</v>
      </c>
    </row>
    <row r="19" spans="1:12" x14ac:dyDescent="0.25">
      <c r="A19" s="10">
        <f t="shared" si="3"/>
        <v>2024</v>
      </c>
      <c r="B19" s="68" t="s">
        <v>337</v>
      </c>
      <c r="C19" s="6" t="s">
        <v>338</v>
      </c>
      <c r="D19" s="291"/>
      <c r="E19" s="292"/>
      <c r="F19" s="292"/>
      <c r="G19" s="292"/>
      <c r="H19" s="292"/>
      <c r="I19" s="292"/>
      <c r="J19" s="292"/>
      <c r="K19" s="293">
        <f>SUMIF('C2_Hinzu_Kürz_Ist'!$B$3:$B$502,'C2_Hinzu_Kürz_Ist'!H14,'C2_Hinzu_Kürz_Ist'!$C$3:$C$502)</f>
        <v>0</v>
      </c>
      <c r="L19" s="290">
        <f t="shared" si="4"/>
        <v>0</v>
      </c>
    </row>
    <row r="20" spans="1:12" s="66" customFormat="1" x14ac:dyDescent="0.25">
      <c r="A20" s="127">
        <f t="shared" si="3"/>
        <v>2024</v>
      </c>
      <c r="B20" s="64" t="s">
        <v>36</v>
      </c>
      <c r="C20" s="4" t="s">
        <v>37</v>
      </c>
      <c r="D20" s="298">
        <f t="shared" ref="D20:L20" si="7">SUM(D21,D24)</f>
        <v>0</v>
      </c>
      <c r="E20" s="299">
        <f t="shared" si="7"/>
        <v>0</v>
      </c>
      <c r="F20" s="299">
        <f t="shared" si="7"/>
        <v>0</v>
      </c>
      <c r="G20" s="299">
        <f t="shared" si="7"/>
        <v>0</v>
      </c>
      <c r="H20" s="299">
        <f t="shared" si="7"/>
        <v>0</v>
      </c>
      <c r="I20" s="299">
        <f t="shared" si="7"/>
        <v>0</v>
      </c>
      <c r="J20" s="299">
        <f t="shared" si="7"/>
        <v>0</v>
      </c>
      <c r="K20" s="299">
        <f t="shared" si="7"/>
        <v>0</v>
      </c>
      <c r="L20" s="297">
        <f t="shared" si="7"/>
        <v>0</v>
      </c>
    </row>
    <row r="21" spans="1:12" x14ac:dyDescent="0.25">
      <c r="A21" s="10">
        <f t="shared" si="3"/>
        <v>2024</v>
      </c>
      <c r="B21" s="68" t="s">
        <v>38</v>
      </c>
      <c r="C21" s="6" t="s">
        <v>189</v>
      </c>
      <c r="D21" s="288">
        <f t="shared" ref="D21:L21" si="8">SUM(D22:D23)</f>
        <v>0</v>
      </c>
      <c r="E21" s="289">
        <f t="shared" si="8"/>
        <v>0</v>
      </c>
      <c r="F21" s="289">
        <f t="shared" si="8"/>
        <v>0</v>
      </c>
      <c r="G21" s="289">
        <f t="shared" si="8"/>
        <v>0</v>
      </c>
      <c r="H21" s="289">
        <f t="shared" si="8"/>
        <v>0</v>
      </c>
      <c r="I21" s="289">
        <f t="shared" si="8"/>
        <v>0</v>
      </c>
      <c r="J21" s="289">
        <f t="shared" si="8"/>
        <v>0</v>
      </c>
      <c r="K21" s="289">
        <f t="shared" si="8"/>
        <v>0</v>
      </c>
      <c r="L21" s="290">
        <f t="shared" si="8"/>
        <v>0</v>
      </c>
    </row>
    <row r="22" spans="1:12" x14ac:dyDescent="0.25">
      <c r="A22" s="10">
        <f t="shared" si="3"/>
        <v>2024</v>
      </c>
      <c r="B22" s="68" t="s">
        <v>339</v>
      </c>
      <c r="C22" s="6" t="s">
        <v>340</v>
      </c>
      <c r="D22" s="291"/>
      <c r="E22" s="292"/>
      <c r="F22" s="292"/>
      <c r="G22" s="292"/>
      <c r="H22" s="292"/>
      <c r="I22" s="292"/>
      <c r="J22" s="292"/>
      <c r="K22" s="293">
        <f>SUMIF('C2_Hinzu_Kürz_Ist'!$B$3:$B$502,'C2_Hinzu_Kürz_Ist'!H15,'C2_Hinzu_Kürz_Ist'!$C$3:$C$502)</f>
        <v>0</v>
      </c>
      <c r="L22" s="290">
        <f t="shared" ref="L22:L75" si="9">J22+K22</f>
        <v>0</v>
      </c>
    </row>
    <row r="23" spans="1:12" x14ac:dyDescent="0.25">
      <c r="A23" s="10">
        <f t="shared" si="3"/>
        <v>2024</v>
      </c>
      <c r="B23" s="68" t="s">
        <v>341</v>
      </c>
      <c r="C23" s="6" t="s">
        <v>343</v>
      </c>
      <c r="D23" s="300"/>
      <c r="E23" s="301"/>
      <c r="F23" s="301"/>
      <c r="G23" s="301"/>
      <c r="H23" s="301"/>
      <c r="I23" s="301"/>
      <c r="J23" s="301"/>
      <c r="K23" s="293">
        <f>SUMIF('C2_Hinzu_Kürz_Ist'!$B$3:$B$502,'C2_Hinzu_Kürz_Ist'!H16,'C2_Hinzu_Kürz_Ist'!$C$3:$C$502)</f>
        <v>0</v>
      </c>
      <c r="L23" s="290">
        <f t="shared" si="9"/>
        <v>0</v>
      </c>
    </row>
    <row r="24" spans="1:12" x14ac:dyDescent="0.25">
      <c r="A24" s="10">
        <f t="shared" si="3"/>
        <v>2024</v>
      </c>
      <c r="B24" s="68" t="s">
        <v>39</v>
      </c>
      <c r="C24" s="6" t="s">
        <v>190</v>
      </c>
      <c r="D24" s="288">
        <f t="shared" ref="D24:L24" si="10">SUM(D25:D31)</f>
        <v>0</v>
      </c>
      <c r="E24" s="289">
        <f t="shared" si="10"/>
        <v>0</v>
      </c>
      <c r="F24" s="289">
        <f t="shared" si="10"/>
        <v>0</v>
      </c>
      <c r="G24" s="289">
        <f t="shared" si="10"/>
        <v>0</v>
      </c>
      <c r="H24" s="289">
        <f t="shared" si="10"/>
        <v>0</v>
      </c>
      <c r="I24" s="289">
        <f t="shared" si="10"/>
        <v>0</v>
      </c>
      <c r="J24" s="289">
        <f t="shared" si="10"/>
        <v>0</v>
      </c>
      <c r="K24" s="289">
        <f t="shared" si="10"/>
        <v>0</v>
      </c>
      <c r="L24" s="290">
        <f t="shared" si="10"/>
        <v>0</v>
      </c>
    </row>
    <row r="25" spans="1:12" x14ac:dyDescent="0.25">
      <c r="A25" s="10">
        <f t="shared" si="3"/>
        <v>2024</v>
      </c>
      <c r="B25" s="68" t="s">
        <v>40</v>
      </c>
      <c r="C25" s="6" t="s">
        <v>215</v>
      </c>
      <c r="D25" s="291"/>
      <c r="E25" s="292"/>
      <c r="F25" s="292"/>
      <c r="G25" s="292"/>
      <c r="H25" s="292"/>
      <c r="I25" s="292"/>
      <c r="J25" s="292"/>
      <c r="K25" s="293">
        <f>SUMIF('C2_Hinzu_Kürz_Ist'!$B$3:$B$502,'C2_Hinzu_Kürz_Ist'!H17,'C2_Hinzu_Kürz_Ist'!$C$3:$C$502)</f>
        <v>0</v>
      </c>
      <c r="L25" s="290">
        <f t="shared" si="9"/>
        <v>0</v>
      </c>
    </row>
    <row r="26" spans="1:12" ht="30" x14ac:dyDescent="0.25">
      <c r="A26" s="10">
        <f t="shared" si="3"/>
        <v>2024</v>
      </c>
      <c r="B26" s="68" t="s">
        <v>41</v>
      </c>
      <c r="C26" s="6" t="s">
        <v>200</v>
      </c>
      <c r="D26" s="291"/>
      <c r="E26" s="292"/>
      <c r="F26" s="292"/>
      <c r="G26" s="292"/>
      <c r="H26" s="292"/>
      <c r="I26" s="292"/>
      <c r="J26" s="292"/>
      <c r="K26" s="293">
        <f>SUMIF('C2_Hinzu_Kürz_Ist'!$B$3:$B$502,'C2_Hinzu_Kürz_Ist'!H18,'C2_Hinzu_Kürz_Ist'!$C$3:$C$502)</f>
        <v>0</v>
      </c>
      <c r="L26" s="290">
        <f t="shared" si="9"/>
        <v>0</v>
      </c>
    </row>
    <row r="27" spans="1:12" s="11" customFormat="1" x14ac:dyDescent="0.25">
      <c r="A27" s="10">
        <f t="shared" si="3"/>
        <v>2024</v>
      </c>
      <c r="B27" s="68" t="s">
        <v>42</v>
      </c>
      <c r="C27" s="6" t="s">
        <v>443</v>
      </c>
      <c r="D27" s="291"/>
      <c r="E27" s="292"/>
      <c r="F27" s="292"/>
      <c r="G27" s="292"/>
      <c r="H27" s="292"/>
      <c r="I27" s="292"/>
      <c r="J27" s="292"/>
      <c r="K27" s="293">
        <f>SUMIF('C2_Hinzu_Kürz_Ist'!$B$3:$B$502,'C2_Hinzu_Kürz_Ist'!H19,'C2_Hinzu_Kürz_Ist'!$C$3:$C$502)</f>
        <v>0</v>
      </c>
      <c r="L27" s="290">
        <f>J27+K27</f>
        <v>0</v>
      </c>
    </row>
    <row r="28" spans="1:12" s="11" customFormat="1" x14ac:dyDescent="0.25">
      <c r="A28" s="10">
        <f t="shared" si="3"/>
        <v>2024</v>
      </c>
      <c r="B28" s="68" t="s">
        <v>441</v>
      </c>
      <c r="C28" s="6" t="s">
        <v>444</v>
      </c>
      <c r="D28" s="291"/>
      <c r="E28" s="292"/>
      <c r="F28" s="292"/>
      <c r="G28" s="292"/>
      <c r="H28" s="292"/>
      <c r="I28" s="292"/>
      <c r="J28" s="292"/>
      <c r="K28" s="293">
        <f>SUMIF('C2_Hinzu_Kürz_Ist'!$B$3:$B$502,'C2_Hinzu_Kürz_Ist'!H20,'C2_Hinzu_Kürz_Ist'!$C$3:$C$502)</f>
        <v>0</v>
      </c>
      <c r="L28" s="290">
        <f t="shared" si="9"/>
        <v>0</v>
      </c>
    </row>
    <row r="29" spans="1:12" ht="18" x14ac:dyDescent="0.25">
      <c r="A29" s="10">
        <f t="shared" si="3"/>
        <v>2024</v>
      </c>
      <c r="B29" s="68" t="s">
        <v>442</v>
      </c>
      <c r="C29" s="6" t="s">
        <v>342</v>
      </c>
      <c r="D29" s="291"/>
      <c r="E29" s="292"/>
      <c r="F29" s="292"/>
      <c r="G29" s="292"/>
      <c r="H29" s="292"/>
      <c r="I29" s="292"/>
      <c r="J29" s="292"/>
      <c r="K29" s="293">
        <f>SUMIF('C2_Hinzu_Kürz_Ist'!$B$3:$B$502,'C2_Hinzu_Kürz_Ist'!H21,'C2_Hinzu_Kürz_Ist'!$C$3:$C$502)</f>
        <v>0</v>
      </c>
      <c r="L29" s="290">
        <f>J29+K29</f>
        <v>0</v>
      </c>
    </row>
    <row r="30" spans="1:12" s="11" customFormat="1" x14ac:dyDescent="0.25">
      <c r="A30" s="10">
        <f t="shared" si="3"/>
        <v>2024</v>
      </c>
      <c r="B30" s="68" t="s">
        <v>445</v>
      </c>
      <c r="C30" s="6" t="s">
        <v>447</v>
      </c>
      <c r="D30" s="291"/>
      <c r="E30" s="292"/>
      <c r="F30" s="292"/>
      <c r="G30" s="292"/>
      <c r="H30" s="292"/>
      <c r="I30" s="292"/>
      <c r="J30" s="292"/>
      <c r="K30" s="293">
        <f>SUMIF('C2_Hinzu_Kürz_Ist'!$B$3:$B$502,'C2_Hinzu_Kürz_Ist'!H22,'C2_Hinzu_Kürz_Ist'!$C$3:$C$502)</f>
        <v>0</v>
      </c>
      <c r="L30" s="290">
        <f>J30+K30</f>
        <v>0</v>
      </c>
    </row>
    <row r="31" spans="1:12" x14ac:dyDescent="0.25">
      <c r="A31" s="10">
        <f t="shared" si="3"/>
        <v>2024</v>
      </c>
      <c r="B31" s="68" t="s">
        <v>446</v>
      </c>
      <c r="C31" s="6" t="s">
        <v>344</v>
      </c>
      <c r="D31" s="291"/>
      <c r="E31" s="292"/>
      <c r="F31" s="292"/>
      <c r="G31" s="292"/>
      <c r="H31" s="292"/>
      <c r="I31" s="292"/>
      <c r="J31" s="292"/>
      <c r="K31" s="293">
        <f>SUMIF('C2_Hinzu_Kürz_Ist'!$B$3:$B$502,'C2_Hinzu_Kürz_Ist'!H23,'C2_Hinzu_Kürz_Ist'!$C$3:$C$502)</f>
        <v>0</v>
      </c>
      <c r="L31" s="290">
        <f t="shared" si="9"/>
        <v>0</v>
      </c>
    </row>
    <row r="32" spans="1:12" s="66" customFormat="1" x14ac:dyDescent="0.25">
      <c r="A32" s="127">
        <f t="shared" si="3"/>
        <v>2024</v>
      </c>
      <c r="B32" s="64" t="s">
        <v>117</v>
      </c>
      <c r="C32" s="4" t="s">
        <v>43</v>
      </c>
      <c r="D32" s="298">
        <f t="shared" ref="D32:K32" si="11">SUM(D33:D34)</f>
        <v>0</v>
      </c>
      <c r="E32" s="299">
        <f t="shared" si="11"/>
        <v>0</v>
      </c>
      <c r="F32" s="299">
        <f t="shared" si="11"/>
        <v>0</v>
      </c>
      <c r="G32" s="299">
        <f t="shared" si="11"/>
        <v>0</v>
      </c>
      <c r="H32" s="299">
        <f t="shared" si="11"/>
        <v>0</v>
      </c>
      <c r="I32" s="299">
        <f t="shared" si="11"/>
        <v>0</v>
      </c>
      <c r="J32" s="299">
        <f t="shared" si="11"/>
        <v>0</v>
      </c>
      <c r="K32" s="299">
        <f t="shared" si="11"/>
        <v>0</v>
      </c>
      <c r="L32" s="297">
        <f t="shared" ref="L32" si="12">SUM(L33:L34)</f>
        <v>0</v>
      </c>
    </row>
    <row r="33" spans="1:12" x14ac:dyDescent="0.25">
      <c r="A33" s="10">
        <f t="shared" si="3"/>
        <v>2024</v>
      </c>
      <c r="B33" s="68" t="s">
        <v>44</v>
      </c>
      <c r="C33" s="6" t="s">
        <v>45</v>
      </c>
      <c r="D33" s="291"/>
      <c r="E33" s="292"/>
      <c r="F33" s="292"/>
      <c r="G33" s="292"/>
      <c r="H33" s="292"/>
      <c r="I33" s="292"/>
      <c r="J33" s="292"/>
      <c r="K33" s="293">
        <f>SUMIF('C2_Hinzu_Kürz_Ist'!$B$3:$B$502,'C2_Hinzu_Kürz_Ist'!H24,'C2_Hinzu_Kürz_Ist'!$C$3:$C$502)</f>
        <v>0</v>
      </c>
      <c r="L33" s="290">
        <f t="shared" si="9"/>
        <v>0</v>
      </c>
    </row>
    <row r="34" spans="1:12" x14ac:dyDescent="0.25">
      <c r="A34" s="10">
        <f t="shared" si="3"/>
        <v>2024</v>
      </c>
      <c r="B34" s="68" t="s">
        <v>46</v>
      </c>
      <c r="C34" s="126" t="s">
        <v>47</v>
      </c>
      <c r="D34" s="291"/>
      <c r="E34" s="292"/>
      <c r="F34" s="292"/>
      <c r="G34" s="292"/>
      <c r="H34" s="292"/>
      <c r="I34" s="292"/>
      <c r="J34" s="292"/>
      <c r="K34" s="293">
        <f>SUMIF('C2_Hinzu_Kürz_Ist'!$B$3:$B$502,'C2_Hinzu_Kürz_Ist'!H25,'C2_Hinzu_Kürz_Ist'!$C$3:$C$502)</f>
        <v>0</v>
      </c>
      <c r="L34" s="290">
        <f t="shared" si="9"/>
        <v>0</v>
      </c>
    </row>
    <row r="35" spans="1:12" s="66" customFormat="1" x14ac:dyDescent="0.25">
      <c r="A35" s="127">
        <f t="shared" si="3"/>
        <v>2024</v>
      </c>
      <c r="B35" s="64" t="s">
        <v>123</v>
      </c>
      <c r="C35" s="4" t="s">
        <v>48</v>
      </c>
      <c r="D35" s="298">
        <f t="shared" ref="D35:K35" si="13">SUM(D36,D37:D38)</f>
        <v>0</v>
      </c>
      <c r="E35" s="299">
        <f t="shared" si="13"/>
        <v>0</v>
      </c>
      <c r="F35" s="299">
        <f t="shared" si="13"/>
        <v>0</v>
      </c>
      <c r="G35" s="299">
        <f t="shared" si="13"/>
        <v>0</v>
      </c>
      <c r="H35" s="299">
        <f t="shared" si="13"/>
        <v>0</v>
      </c>
      <c r="I35" s="299">
        <f t="shared" si="13"/>
        <v>0</v>
      </c>
      <c r="J35" s="299">
        <f t="shared" si="13"/>
        <v>0</v>
      </c>
      <c r="K35" s="299">
        <f t="shared" si="13"/>
        <v>0</v>
      </c>
      <c r="L35" s="297">
        <f t="shared" ref="L35" si="14">SUM(L36,L37:L38)</f>
        <v>0</v>
      </c>
    </row>
    <row r="36" spans="1:12" x14ac:dyDescent="0.25">
      <c r="A36" s="10">
        <f t="shared" si="3"/>
        <v>2024</v>
      </c>
      <c r="B36" s="68" t="s">
        <v>49</v>
      </c>
      <c r="C36" s="6" t="s">
        <v>145</v>
      </c>
      <c r="D36" s="291"/>
      <c r="E36" s="292"/>
      <c r="F36" s="292"/>
      <c r="G36" s="292"/>
      <c r="H36" s="292"/>
      <c r="I36" s="292"/>
      <c r="J36" s="292"/>
      <c r="K36" s="293">
        <f>SUMIF('C2_Hinzu_Kürz_Ist'!$B$3:$B$502,'C2_Hinzu_Kürz_Ist'!H26,'C2_Hinzu_Kürz_Ist'!$C$3:$C$502)</f>
        <v>0</v>
      </c>
      <c r="L36" s="290">
        <f t="shared" si="9"/>
        <v>0</v>
      </c>
    </row>
    <row r="37" spans="1:12" x14ac:dyDescent="0.25">
      <c r="A37" s="10">
        <f t="shared" si="3"/>
        <v>2024</v>
      </c>
      <c r="B37" s="68" t="s">
        <v>50</v>
      </c>
      <c r="C37" s="6" t="s">
        <v>51</v>
      </c>
      <c r="D37" s="291"/>
      <c r="E37" s="292"/>
      <c r="F37" s="292"/>
      <c r="G37" s="292"/>
      <c r="H37" s="292"/>
      <c r="I37" s="292"/>
      <c r="J37" s="292"/>
      <c r="K37" s="293">
        <f>SUMIF('C2_Hinzu_Kürz_Ist'!$B$3:$B$502,'C2_Hinzu_Kürz_Ist'!H27,'C2_Hinzu_Kürz_Ist'!$C$3:$C$502)</f>
        <v>0</v>
      </c>
      <c r="L37" s="290">
        <f t="shared" si="9"/>
        <v>0</v>
      </c>
    </row>
    <row r="38" spans="1:12" ht="30" x14ac:dyDescent="0.25">
      <c r="A38" s="10">
        <f t="shared" si="3"/>
        <v>2024</v>
      </c>
      <c r="B38" s="68" t="s">
        <v>52</v>
      </c>
      <c r="C38" s="6" t="s">
        <v>158</v>
      </c>
      <c r="D38" s="291"/>
      <c r="E38" s="292"/>
      <c r="F38" s="292"/>
      <c r="G38" s="292"/>
      <c r="H38" s="292"/>
      <c r="I38" s="292"/>
      <c r="J38" s="292"/>
      <c r="K38" s="293">
        <f>SUMIF('C2_Hinzu_Kürz_Ist'!$B$3:$B$502,'C2_Hinzu_Kürz_Ist'!H28,'C2_Hinzu_Kürz_Ist'!$C$3:$C$502)</f>
        <v>0</v>
      </c>
      <c r="L38" s="290">
        <f t="shared" si="9"/>
        <v>0</v>
      </c>
    </row>
    <row r="39" spans="1:12" s="66" customFormat="1" x14ac:dyDescent="0.25">
      <c r="A39" s="127">
        <f t="shared" si="3"/>
        <v>2024</v>
      </c>
      <c r="B39" s="64" t="s">
        <v>124</v>
      </c>
      <c r="C39" s="4" t="s">
        <v>345</v>
      </c>
      <c r="D39" s="298">
        <f t="shared" ref="D39:L39" si="15">SUM(D40:D48)</f>
        <v>0</v>
      </c>
      <c r="E39" s="299">
        <f t="shared" si="15"/>
        <v>0</v>
      </c>
      <c r="F39" s="299">
        <f t="shared" si="15"/>
        <v>0</v>
      </c>
      <c r="G39" s="299">
        <f t="shared" si="15"/>
        <v>0</v>
      </c>
      <c r="H39" s="299">
        <f t="shared" si="15"/>
        <v>0</v>
      </c>
      <c r="I39" s="299">
        <f t="shared" si="15"/>
        <v>0</v>
      </c>
      <c r="J39" s="299">
        <f t="shared" si="15"/>
        <v>0</v>
      </c>
      <c r="K39" s="299">
        <f t="shared" si="15"/>
        <v>0</v>
      </c>
      <c r="L39" s="297">
        <f t="shared" si="15"/>
        <v>0</v>
      </c>
    </row>
    <row r="40" spans="1:12" x14ac:dyDescent="0.25">
      <c r="A40" s="10">
        <f t="shared" si="3"/>
        <v>2024</v>
      </c>
      <c r="B40" s="68" t="s">
        <v>53</v>
      </c>
      <c r="C40" s="6" t="s">
        <v>146</v>
      </c>
      <c r="D40" s="291"/>
      <c r="E40" s="292"/>
      <c r="F40" s="292"/>
      <c r="G40" s="292"/>
      <c r="H40" s="292"/>
      <c r="I40" s="292"/>
      <c r="J40" s="292"/>
      <c r="K40" s="293">
        <f>SUMIF('C2_Hinzu_Kürz_Ist'!$B$3:$B$502,'C2_Hinzu_Kürz_Ist'!H29,'C2_Hinzu_Kürz_Ist'!$C$3:$C$502)</f>
        <v>0</v>
      </c>
      <c r="L40" s="290">
        <f t="shared" si="9"/>
        <v>0</v>
      </c>
    </row>
    <row r="41" spans="1:12" x14ac:dyDescent="0.25">
      <c r="A41" s="10">
        <f t="shared" si="3"/>
        <v>2024</v>
      </c>
      <c r="B41" s="68" t="s">
        <v>54</v>
      </c>
      <c r="C41" s="6" t="s">
        <v>147</v>
      </c>
      <c r="D41" s="291"/>
      <c r="E41" s="292"/>
      <c r="F41" s="292"/>
      <c r="G41" s="292"/>
      <c r="H41" s="292"/>
      <c r="I41" s="292"/>
      <c r="J41" s="292"/>
      <c r="K41" s="293">
        <f>SUMIF('C2_Hinzu_Kürz_Ist'!$B$3:$B$502,'C2_Hinzu_Kürz_Ist'!H30,'C2_Hinzu_Kürz_Ist'!$C$3:$C$502)</f>
        <v>0</v>
      </c>
      <c r="L41" s="290">
        <f t="shared" si="9"/>
        <v>0</v>
      </c>
    </row>
    <row r="42" spans="1:12" s="11" customFormat="1" ht="30" x14ac:dyDescent="0.25">
      <c r="A42" s="10">
        <f t="shared" si="3"/>
        <v>2024</v>
      </c>
      <c r="B42" s="68" t="s">
        <v>55</v>
      </c>
      <c r="C42" s="6" t="s">
        <v>448</v>
      </c>
      <c r="D42" s="291"/>
      <c r="E42" s="292"/>
      <c r="F42" s="292"/>
      <c r="G42" s="292"/>
      <c r="H42" s="292"/>
      <c r="I42" s="292"/>
      <c r="J42" s="292"/>
      <c r="K42" s="293">
        <f>SUMIF('C2_Hinzu_Kürz_Ist'!$B$3:$B$502,'C2_Hinzu_Kürz_Ist'!H31,'C2_Hinzu_Kürz_Ist'!$C$3:$C$502)</f>
        <v>0</v>
      </c>
      <c r="L42" s="290">
        <f t="shared" si="9"/>
        <v>0</v>
      </c>
    </row>
    <row r="43" spans="1:12" x14ac:dyDescent="0.25">
      <c r="A43" s="10">
        <f t="shared" si="3"/>
        <v>2024</v>
      </c>
      <c r="B43" s="68" t="s">
        <v>56</v>
      </c>
      <c r="C43" s="6" t="s">
        <v>148</v>
      </c>
      <c r="D43" s="291"/>
      <c r="E43" s="292"/>
      <c r="F43" s="292"/>
      <c r="G43" s="292"/>
      <c r="H43" s="292"/>
      <c r="I43" s="292"/>
      <c r="J43" s="292"/>
      <c r="K43" s="293">
        <f>SUMIF('C2_Hinzu_Kürz_Ist'!$B$3:$B$502,'C2_Hinzu_Kürz_Ist'!H32,'C2_Hinzu_Kürz_Ist'!$C$3:$C$502)</f>
        <v>0</v>
      </c>
      <c r="L43" s="290">
        <f t="shared" si="9"/>
        <v>0</v>
      </c>
    </row>
    <row r="44" spans="1:12" x14ac:dyDescent="0.25">
      <c r="A44" s="10">
        <f t="shared" si="3"/>
        <v>2024</v>
      </c>
      <c r="B44" s="68" t="s">
        <v>57</v>
      </c>
      <c r="C44" s="6" t="s">
        <v>186</v>
      </c>
      <c r="D44" s="291"/>
      <c r="E44" s="292"/>
      <c r="F44" s="292"/>
      <c r="G44" s="292"/>
      <c r="H44" s="292"/>
      <c r="I44" s="292"/>
      <c r="J44" s="292"/>
      <c r="K44" s="293">
        <f>SUMIF('C2_Hinzu_Kürz_Ist'!$B$3:$B$502,'C2_Hinzu_Kürz_Ist'!H33,'C2_Hinzu_Kürz_Ist'!$C$3:$C$502)</f>
        <v>0</v>
      </c>
      <c r="L44" s="290">
        <f t="shared" si="9"/>
        <v>0</v>
      </c>
    </row>
    <row r="45" spans="1:12" x14ac:dyDescent="0.25">
      <c r="A45" s="10">
        <f t="shared" si="3"/>
        <v>2024</v>
      </c>
      <c r="B45" s="68" t="s">
        <v>58</v>
      </c>
      <c r="C45" s="6" t="s">
        <v>149</v>
      </c>
      <c r="D45" s="291"/>
      <c r="E45" s="292"/>
      <c r="F45" s="292"/>
      <c r="G45" s="292"/>
      <c r="H45" s="292"/>
      <c r="I45" s="292"/>
      <c r="J45" s="292"/>
      <c r="K45" s="293">
        <f>SUMIF('C2_Hinzu_Kürz_Ist'!$B$3:$B$502,'C2_Hinzu_Kürz_Ist'!H34,'C2_Hinzu_Kürz_Ist'!$C$3:$C$502)</f>
        <v>0</v>
      </c>
      <c r="L45" s="290">
        <f t="shared" si="9"/>
        <v>0</v>
      </c>
    </row>
    <row r="46" spans="1:12" x14ac:dyDescent="0.25">
      <c r="A46" s="10">
        <f t="shared" si="3"/>
        <v>2024</v>
      </c>
      <c r="B46" s="68" t="s">
        <v>59</v>
      </c>
      <c r="C46" s="6" t="s">
        <v>150</v>
      </c>
      <c r="D46" s="291"/>
      <c r="E46" s="292"/>
      <c r="F46" s="292"/>
      <c r="G46" s="292"/>
      <c r="H46" s="292"/>
      <c r="I46" s="292"/>
      <c r="J46" s="292"/>
      <c r="K46" s="293">
        <f>SUMIF('C2_Hinzu_Kürz_Ist'!$B$3:$B$502,'C2_Hinzu_Kürz_Ist'!H35,'C2_Hinzu_Kürz_Ist'!$C$3:$C$502)</f>
        <v>0</v>
      </c>
      <c r="L46" s="290">
        <f t="shared" si="9"/>
        <v>0</v>
      </c>
    </row>
    <row r="47" spans="1:12" s="11" customFormat="1" x14ac:dyDescent="0.25">
      <c r="A47" s="10">
        <f t="shared" si="3"/>
        <v>2024</v>
      </c>
      <c r="B47" s="68" t="s">
        <v>60</v>
      </c>
      <c r="C47" s="6" t="s">
        <v>151</v>
      </c>
      <c r="D47" s="291"/>
      <c r="E47" s="292"/>
      <c r="F47" s="292"/>
      <c r="G47" s="292"/>
      <c r="H47" s="292"/>
      <c r="I47" s="292"/>
      <c r="J47" s="292"/>
      <c r="K47" s="293">
        <f>SUMIF('C2_Hinzu_Kürz_Ist'!$B$3:$B$502,'C2_Hinzu_Kürz_Ist'!H36,'C2_Hinzu_Kürz_Ist'!$C$3:$C$502)</f>
        <v>0</v>
      </c>
      <c r="L47" s="290">
        <f t="shared" si="9"/>
        <v>0</v>
      </c>
    </row>
    <row r="48" spans="1:12" x14ac:dyDescent="0.25">
      <c r="A48" s="10">
        <f t="shared" si="3"/>
        <v>2024</v>
      </c>
      <c r="B48" s="68" t="s">
        <v>61</v>
      </c>
      <c r="C48" s="6" t="s">
        <v>346</v>
      </c>
      <c r="D48" s="291"/>
      <c r="E48" s="292"/>
      <c r="F48" s="292"/>
      <c r="G48" s="292"/>
      <c r="H48" s="292"/>
      <c r="I48" s="292"/>
      <c r="J48" s="292"/>
      <c r="K48" s="293">
        <f>SUMIF('C2_Hinzu_Kürz_Ist'!$B$3:$B$502,'C2_Hinzu_Kürz_Ist'!H37,'C2_Hinzu_Kürz_Ist'!$C$3:$C$502)</f>
        <v>0</v>
      </c>
      <c r="L48" s="290">
        <f t="shared" si="9"/>
        <v>0</v>
      </c>
    </row>
    <row r="49" spans="1:12" s="66" customFormat="1" x14ac:dyDescent="0.25">
      <c r="A49" s="127">
        <f t="shared" si="3"/>
        <v>2024</v>
      </c>
      <c r="B49" s="64" t="s">
        <v>62</v>
      </c>
      <c r="C49" s="4" t="s">
        <v>187</v>
      </c>
      <c r="D49" s="294"/>
      <c r="E49" s="295"/>
      <c r="F49" s="295"/>
      <c r="G49" s="295"/>
      <c r="H49" s="295"/>
      <c r="I49" s="295"/>
      <c r="J49" s="295"/>
      <c r="K49" s="296">
        <f>SUMIF('C2_Hinzu_Kürz_Ist'!$B$3:$B$502,'C2_Hinzu_Kürz_Ist'!H38,'C2_Hinzu_Kürz_Ist'!$C$3:$C$502)</f>
        <v>0</v>
      </c>
      <c r="L49" s="297">
        <f t="shared" si="9"/>
        <v>0</v>
      </c>
    </row>
    <row r="50" spans="1:12" s="66" customFormat="1" ht="30" x14ac:dyDescent="0.25">
      <c r="A50" s="127">
        <f t="shared" si="3"/>
        <v>2024</v>
      </c>
      <c r="B50" s="64" t="s">
        <v>63</v>
      </c>
      <c r="C50" s="4" t="s">
        <v>188</v>
      </c>
      <c r="D50" s="294"/>
      <c r="E50" s="295"/>
      <c r="F50" s="295"/>
      <c r="G50" s="295"/>
      <c r="H50" s="295"/>
      <c r="I50" s="295"/>
      <c r="J50" s="295"/>
      <c r="K50" s="296">
        <f>SUMIF('C2_Hinzu_Kürz_Ist'!$B$3:$B$502,'C2_Hinzu_Kürz_Ist'!H39,'C2_Hinzu_Kürz_Ist'!$C$3:$C$502)</f>
        <v>0</v>
      </c>
      <c r="L50" s="297">
        <f t="shared" si="9"/>
        <v>0</v>
      </c>
    </row>
    <row r="51" spans="1:12" s="66" customFormat="1" x14ac:dyDescent="0.25">
      <c r="A51" s="127">
        <f t="shared" si="3"/>
        <v>2024</v>
      </c>
      <c r="B51" s="64" t="s">
        <v>64</v>
      </c>
      <c r="C51" s="4" t="s">
        <v>65</v>
      </c>
      <c r="D51" s="298">
        <f t="shared" ref="D51:K51" si="16">SUM(D52:D53,D60)</f>
        <v>0</v>
      </c>
      <c r="E51" s="299">
        <f t="shared" si="16"/>
        <v>0</v>
      </c>
      <c r="F51" s="299">
        <f t="shared" si="16"/>
        <v>0</v>
      </c>
      <c r="G51" s="299">
        <f t="shared" si="16"/>
        <v>0</v>
      </c>
      <c r="H51" s="299">
        <f t="shared" si="16"/>
        <v>0</v>
      </c>
      <c r="I51" s="299">
        <f t="shared" si="16"/>
        <v>0</v>
      </c>
      <c r="J51" s="299">
        <f t="shared" si="16"/>
        <v>0</v>
      </c>
      <c r="K51" s="299">
        <f t="shared" si="16"/>
        <v>0</v>
      </c>
      <c r="L51" s="297">
        <f t="shared" ref="L51" si="17">SUM(L52:L53,L60)</f>
        <v>0</v>
      </c>
    </row>
    <row r="52" spans="1:12" x14ac:dyDescent="0.25">
      <c r="A52" s="10">
        <f t="shared" si="3"/>
        <v>2024</v>
      </c>
      <c r="B52" s="68" t="s">
        <v>66</v>
      </c>
      <c r="C52" s="6" t="s">
        <v>67</v>
      </c>
      <c r="D52" s="291"/>
      <c r="E52" s="292"/>
      <c r="F52" s="292"/>
      <c r="G52" s="292"/>
      <c r="H52" s="292"/>
      <c r="I52" s="292"/>
      <c r="J52" s="292"/>
      <c r="K52" s="293">
        <f>SUMIF('C2_Hinzu_Kürz_Ist'!$B$3:$B$502,'C2_Hinzu_Kürz_Ist'!H40,'C2_Hinzu_Kürz_Ist'!$C$3:$C$502)</f>
        <v>0</v>
      </c>
      <c r="L52" s="290">
        <f t="shared" si="9"/>
        <v>0</v>
      </c>
    </row>
    <row r="53" spans="1:12" ht="30" x14ac:dyDescent="0.25">
      <c r="A53" s="10">
        <f t="shared" si="3"/>
        <v>2024</v>
      </c>
      <c r="B53" s="68" t="s">
        <v>68</v>
      </c>
      <c r="C53" s="6" t="s">
        <v>69</v>
      </c>
      <c r="D53" s="288">
        <f t="shared" ref="D53:K53" si="18">SUM(D54:D59)</f>
        <v>0</v>
      </c>
      <c r="E53" s="289">
        <f t="shared" si="18"/>
        <v>0</v>
      </c>
      <c r="F53" s="289">
        <f t="shared" si="18"/>
        <v>0</v>
      </c>
      <c r="G53" s="289">
        <f t="shared" si="18"/>
        <v>0</v>
      </c>
      <c r="H53" s="289">
        <f t="shared" si="18"/>
        <v>0</v>
      </c>
      <c r="I53" s="289">
        <f t="shared" si="18"/>
        <v>0</v>
      </c>
      <c r="J53" s="289">
        <f t="shared" si="18"/>
        <v>0</v>
      </c>
      <c r="K53" s="289">
        <f t="shared" si="18"/>
        <v>0</v>
      </c>
      <c r="L53" s="290">
        <f t="shared" ref="L53" si="19">SUM(L54:L59)</f>
        <v>0</v>
      </c>
    </row>
    <row r="54" spans="1:12" x14ac:dyDescent="0.25">
      <c r="A54" s="10">
        <f t="shared" si="3"/>
        <v>2024</v>
      </c>
      <c r="B54" s="68" t="s">
        <v>70</v>
      </c>
      <c r="C54" s="6" t="s">
        <v>71</v>
      </c>
      <c r="D54" s="291"/>
      <c r="E54" s="292"/>
      <c r="F54" s="292"/>
      <c r="G54" s="292"/>
      <c r="H54" s="292"/>
      <c r="I54" s="292"/>
      <c r="J54" s="292"/>
      <c r="K54" s="293">
        <f>SUMIF('C2_Hinzu_Kürz_Ist'!$B$3:$B$502,'C2_Hinzu_Kürz_Ist'!H41,'C2_Hinzu_Kürz_Ist'!$C$3:$C$502)</f>
        <v>0</v>
      </c>
      <c r="L54" s="290">
        <f t="shared" si="9"/>
        <v>0</v>
      </c>
    </row>
    <row r="55" spans="1:12" ht="30" x14ac:dyDescent="0.25">
      <c r="A55" s="10">
        <f t="shared" si="3"/>
        <v>2024</v>
      </c>
      <c r="B55" s="68" t="s">
        <v>72</v>
      </c>
      <c r="C55" s="6" t="s">
        <v>347</v>
      </c>
      <c r="D55" s="291"/>
      <c r="E55" s="292"/>
      <c r="F55" s="292"/>
      <c r="G55" s="292"/>
      <c r="H55" s="292"/>
      <c r="I55" s="292"/>
      <c r="J55" s="292"/>
      <c r="K55" s="293">
        <f>SUMIF('C2_Hinzu_Kürz_Ist'!$B$3:$B$502,'C2_Hinzu_Kürz_Ist'!H42,'C2_Hinzu_Kürz_Ist'!$C$3:$C$502)</f>
        <v>0</v>
      </c>
      <c r="L55" s="290">
        <f t="shared" si="9"/>
        <v>0</v>
      </c>
    </row>
    <row r="56" spans="1:12" x14ac:dyDescent="0.25">
      <c r="A56" s="10">
        <f t="shared" si="3"/>
        <v>2024</v>
      </c>
      <c r="B56" s="68" t="s">
        <v>73</v>
      </c>
      <c r="C56" s="6" t="s">
        <v>75</v>
      </c>
      <c r="D56" s="291"/>
      <c r="E56" s="292"/>
      <c r="F56" s="292"/>
      <c r="G56" s="292"/>
      <c r="H56" s="292"/>
      <c r="I56" s="292"/>
      <c r="J56" s="292"/>
      <c r="K56" s="293">
        <f>SUMIF('C2_Hinzu_Kürz_Ist'!$B$3:$B$502,'C2_Hinzu_Kürz_Ist'!H43,'C2_Hinzu_Kürz_Ist'!$C$3:$C$502)</f>
        <v>0</v>
      </c>
      <c r="L56" s="290">
        <f t="shared" si="9"/>
        <v>0</v>
      </c>
    </row>
    <row r="57" spans="1:12" x14ac:dyDescent="0.25">
      <c r="A57" s="10">
        <f t="shared" si="3"/>
        <v>2024</v>
      </c>
      <c r="B57" s="68" t="s">
        <v>74</v>
      </c>
      <c r="C57" s="6" t="s">
        <v>77</v>
      </c>
      <c r="D57" s="291"/>
      <c r="E57" s="292"/>
      <c r="F57" s="292"/>
      <c r="G57" s="292"/>
      <c r="H57" s="292"/>
      <c r="I57" s="292"/>
      <c r="J57" s="292"/>
      <c r="K57" s="293">
        <f>SUMIF('C2_Hinzu_Kürz_Ist'!$B$3:$B$502,'C2_Hinzu_Kürz_Ist'!H44,'C2_Hinzu_Kürz_Ist'!$C$3:$C$502)</f>
        <v>0</v>
      </c>
      <c r="L57" s="290">
        <f t="shared" si="9"/>
        <v>0</v>
      </c>
    </row>
    <row r="58" spans="1:12" x14ac:dyDescent="0.25">
      <c r="A58" s="10">
        <f t="shared" si="3"/>
        <v>2024</v>
      </c>
      <c r="B58" s="68" t="s">
        <v>76</v>
      </c>
      <c r="C58" s="6" t="s">
        <v>79</v>
      </c>
      <c r="D58" s="291"/>
      <c r="E58" s="292"/>
      <c r="F58" s="292"/>
      <c r="G58" s="292"/>
      <c r="H58" s="292"/>
      <c r="I58" s="292"/>
      <c r="J58" s="292"/>
      <c r="K58" s="293">
        <f>SUMIF('C2_Hinzu_Kürz_Ist'!$B$3:$B$502,'C2_Hinzu_Kürz_Ist'!H45,'C2_Hinzu_Kürz_Ist'!$C$3:$C$502)</f>
        <v>0</v>
      </c>
      <c r="L58" s="290">
        <f t="shared" si="9"/>
        <v>0</v>
      </c>
    </row>
    <row r="59" spans="1:12" x14ac:dyDescent="0.25">
      <c r="A59" s="10">
        <f t="shared" si="3"/>
        <v>2024</v>
      </c>
      <c r="B59" s="68" t="s">
        <v>78</v>
      </c>
      <c r="C59" s="6" t="s">
        <v>202</v>
      </c>
      <c r="D59" s="291"/>
      <c r="E59" s="292"/>
      <c r="F59" s="292"/>
      <c r="G59" s="292"/>
      <c r="H59" s="292"/>
      <c r="I59" s="292"/>
      <c r="J59" s="292"/>
      <c r="K59" s="293">
        <f>SUMIF('C2_Hinzu_Kürz_Ist'!$B$3:$B$502,'C2_Hinzu_Kürz_Ist'!H46,'C2_Hinzu_Kürz_Ist'!$C$3:$C$502)</f>
        <v>0</v>
      </c>
      <c r="L59" s="290">
        <f t="shared" si="9"/>
        <v>0</v>
      </c>
    </row>
    <row r="60" spans="1:12" x14ac:dyDescent="0.25">
      <c r="A60" s="10">
        <f t="shared" si="3"/>
        <v>2024</v>
      </c>
      <c r="B60" s="68" t="s">
        <v>155</v>
      </c>
      <c r="C60" s="6" t="s">
        <v>348</v>
      </c>
      <c r="D60" s="291"/>
      <c r="E60" s="292"/>
      <c r="F60" s="292"/>
      <c r="G60" s="292"/>
      <c r="H60" s="292"/>
      <c r="I60" s="292"/>
      <c r="J60" s="292"/>
      <c r="K60" s="293">
        <f>SUMIF('C2_Hinzu_Kürz_Ist'!$B$3:$B$502,'C2_Hinzu_Kürz_Ist'!H47,'C2_Hinzu_Kürz_Ist'!$C$3:$C$502)</f>
        <v>0</v>
      </c>
      <c r="L60" s="290">
        <f t="shared" si="9"/>
        <v>0</v>
      </c>
    </row>
    <row r="61" spans="1:12" s="66" customFormat="1" x14ac:dyDescent="0.25">
      <c r="A61" s="127">
        <f t="shared" si="3"/>
        <v>2024</v>
      </c>
      <c r="B61" s="64" t="s">
        <v>80</v>
      </c>
      <c r="C61" s="4" t="s">
        <v>81</v>
      </c>
      <c r="D61" s="294"/>
      <c r="E61" s="295"/>
      <c r="F61" s="295"/>
      <c r="G61" s="295"/>
      <c r="H61" s="295"/>
      <c r="I61" s="295"/>
      <c r="J61" s="295"/>
      <c r="K61" s="296">
        <f>SUMIF('C2_Hinzu_Kürz_Ist'!$B$3:$B$502,'C2_Hinzu_Kürz_Ist'!H48,'C2_Hinzu_Kürz_Ist'!$C$3:$C$502)</f>
        <v>0</v>
      </c>
      <c r="L61" s="297">
        <f t="shared" si="9"/>
        <v>0</v>
      </c>
    </row>
    <row r="62" spans="1:12" s="66" customFormat="1" x14ac:dyDescent="0.25">
      <c r="A62" s="127">
        <f t="shared" si="3"/>
        <v>2024</v>
      </c>
      <c r="B62" s="64" t="s">
        <v>140</v>
      </c>
      <c r="C62" s="4" t="s">
        <v>82</v>
      </c>
      <c r="D62" s="298">
        <f t="shared" ref="D62:K62" si="20">SUM(D63:D66)</f>
        <v>0</v>
      </c>
      <c r="E62" s="299">
        <f t="shared" si="20"/>
        <v>0</v>
      </c>
      <c r="F62" s="299">
        <f t="shared" si="20"/>
        <v>0</v>
      </c>
      <c r="G62" s="299">
        <f t="shared" si="20"/>
        <v>0</v>
      </c>
      <c r="H62" s="299">
        <f t="shared" si="20"/>
        <v>0</v>
      </c>
      <c r="I62" s="299">
        <f t="shared" si="20"/>
        <v>0</v>
      </c>
      <c r="J62" s="299">
        <f t="shared" si="20"/>
        <v>0</v>
      </c>
      <c r="K62" s="299">
        <f t="shared" si="20"/>
        <v>0</v>
      </c>
      <c r="L62" s="297">
        <f t="shared" ref="L62" si="21">SUM(L63:L66)</f>
        <v>0</v>
      </c>
    </row>
    <row r="63" spans="1:12" ht="30" x14ac:dyDescent="0.25">
      <c r="A63" s="10">
        <f t="shared" si="3"/>
        <v>2024</v>
      </c>
      <c r="B63" s="68" t="s">
        <v>83</v>
      </c>
      <c r="C63" s="6" t="s">
        <v>349</v>
      </c>
      <c r="D63" s="291"/>
      <c r="E63" s="292"/>
      <c r="F63" s="292"/>
      <c r="G63" s="292"/>
      <c r="H63" s="292"/>
      <c r="I63" s="292"/>
      <c r="J63" s="292"/>
      <c r="K63" s="293">
        <f>SUMIF('C2_Hinzu_Kürz_Ist'!$B$3:$B$502,'C2_Hinzu_Kürz_Ist'!H49,'C2_Hinzu_Kürz_Ist'!$C$3:$C$502)</f>
        <v>0</v>
      </c>
      <c r="L63" s="290">
        <f t="shared" si="9"/>
        <v>0</v>
      </c>
    </row>
    <row r="64" spans="1:12" x14ac:dyDescent="0.25">
      <c r="A64" s="10">
        <f t="shared" si="3"/>
        <v>2024</v>
      </c>
      <c r="B64" s="68" t="s">
        <v>84</v>
      </c>
      <c r="C64" s="6" t="s">
        <v>152</v>
      </c>
      <c r="D64" s="291"/>
      <c r="E64" s="292"/>
      <c r="F64" s="292"/>
      <c r="G64" s="292"/>
      <c r="H64" s="292"/>
      <c r="I64" s="292"/>
      <c r="J64" s="292"/>
      <c r="K64" s="293">
        <f>SUMIF('C2_Hinzu_Kürz_Ist'!$B$3:$B$502,'C2_Hinzu_Kürz_Ist'!H50,'C2_Hinzu_Kürz_Ist'!$C$3:$C$502)</f>
        <v>0</v>
      </c>
      <c r="L64" s="290">
        <f t="shared" si="9"/>
        <v>0</v>
      </c>
    </row>
    <row r="65" spans="1:12" x14ac:dyDescent="0.25">
      <c r="A65" s="10">
        <f t="shared" si="3"/>
        <v>2024</v>
      </c>
      <c r="B65" s="68" t="s">
        <v>85</v>
      </c>
      <c r="C65" s="6" t="s">
        <v>201</v>
      </c>
      <c r="D65" s="291"/>
      <c r="E65" s="292"/>
      <c r="F65" s="292"/>
      <c r="G65" s="292"/>
      <c r="H65" s="292"/>
      <c r="I65" s="292"/>
      <c r="J65" s="292"/>
      <c r="K65" s="293">
        <f>SUMIF('C2_Hinzu_Kürz_Ist'!$B$3:$B$502,'C2_Hinzu_Kürz_Ist'!H51,'C2_Hinzu_Kürz_Ist'!$C$3:$C$502)</f>
        <v>0</v>
      </c>
      <c r="L65" s="290">
        <f t="shared" si="9"/>
        <v>0</v>
      </c>
    </row>
    <row r="66" spans="1:12" x14ac:dyDescent="0.25">
      <c r="A66" s="10">
        <f t="shared" si="3"/>
        <v>2024</v>
      </c>
      <c r="B66" s="68" t="s">
        <v>86</v>
      </c>
      <c r="C66" s="6" t="s">
        <v>350</v>
      </c>
      <c r="D66" s="291"/>
      <c r="E66" s="292"/>
      <c r="F66" s="292"/>
      <c r="G66" s="292"/>
      <c r="H66" s="292"/>
      <c r="I66" s="292"/>
      <c r="J66" s="292"/>
      <c r="K66" s="293">
        <f>SUMIF('C2_Hinzu_Kürz_Ist'!$B$3:$B$502,'C2_Hinzu_Kürz_Ist'!H52,'C2_Hinzu_Kürz_Ist'!$C$3:$C$502)</f>
        <v>0</v>
      </c>
      <c r="L66" s="290">
        <f t="shared" si="9"/>
        <v>0</v>
      </c>
    </row>
    <row r="67" spans="1:12" s="66" customFormat="1" x14ac:dyDescent="0.25">
      <c r="A67" s="127">
        <f t="shared" si="3"/>
        <v>2024</v>
      </c>
      <c r="B67" s="64" t="s">
        <v>87</v>
      </c>
      <c r="C67" s="4" t="s">
        <v>92</v>
      </c>
      <c r="D67" s="294"/>
      <c r="E67" s="295"/>
      <c r="F67" s="295"/>
      <c r="G67" s="295"/>
      <c r="H67" s="295"/>
      <c r="I67" s="295"/>
      <c r="J67" s="295"/>
      <c r="K67" s="296">
        <f>SUMIF('C2_Hinzu_Kürz_Ist'!$B$3:$B$502,'C2_Hinzu_Kürz_Ist'!H53,'C2_Hinzu_Kürz_Ist'!$C$3:$C$502)</f>
        <v>0</v>
      </c>
      <c r="L67" s="297">
        <f t="shared" si="9"/>
        <v>0</v>
      </c>
    </row>
    <row r="68" spans="1:12" s="66" customFormat="1" x14ac:dyDescent="0.25">
      <c r="A68" s="127">
        <f t="shared" si="3"/>
        <v>2024</v>
      </c>
      <c r="B68" s="64" t="s">
        <v>88</v>
      </c>
      <c r="C68" s="4" t="s">
        <v>351</v>
      </c>
      <c r="D68" s="298">
        <f t="shared" ref="D68:K68" si="22">SUM(D69:D71)</f>
        <v>0</v>
      </c>
      <c r="E68" s="299">
        <f t="shared" si="22"/>
        <v>0</v>
      </c>
      <c r="F68" s="299">
        <f t="shared" si="22"/>
        <v>0</v>
      </c>
      <c r="G68" s="299">
        <f t="shared" si="22"/>
        <v>0</v>
      </c>
      <c r="H68" s="299">
        <f t="shared" si="22"/>
        <v>0</v>
      </c>
      <c r="I68" s="299">
        <f t="shared" si="22"/>
        <v>0</v>
      </c>
      <c r="J68" s="299">
        <f t="shared" si="22"/>
        <v>0</v>
      </c>
      <c r="K68" s="299">
        <f t="shared" si="22"/>
        <v>0</v>
      </c>
      <c r="L68" s="297">
        <f t="shared" ref="L68" si="23">SUM(L69:L71)</f>
        <v>0</v>
      </c>
    </row>
    <row r="69" spans="1:12" x14ac:dyDescent="0.25">
      <c r="A69" s="10">
        <f t="shared" si="3"/>
        <v>2024</v>
      </c>
      <c r="B69" s="68" t="s">
        <v>177</v>
      </c>
      <c r="C69" s="6" t="s">
        <v>153</v>
      </c>
      <c r="D69" s="291"/>
      <c r="E69" s="292"/>
      <c r="F69" s="292"/>
      <c r="G69" s="292"/>
      <c r="H69" s="292"/>
      <c r="I69" s="292"/>
      <c r="J69" s="292"/>
      <c r="K69" s="293">
        <f>SUMIF('C2_Hinzu_Kürz_Ist'!$B$3:$B$502,'C2_Hinzu_Kürz_Ist'!H54,'C2_Hinzu_Kürz_Ist'!$C$3:$C$502)</f>
        <v>0</v>
      </c>
      <c r="L69" s="290">
        <f t="shared" si="9"/>
        <v>0</v>
      </c>
    </row>
    <row r="70" spans="1:12" x14ac:dyDescent="0.25">
      <c r="A70" s="10">
        <f t="shared" si="3"/>
        <v>2024</v>
      </c>
      <c r="B70" s="68" t="s">
        <v>178</v>
      </c>
      <c r="C70" s="6" t="s">
        <v>154</v>
      </c>
      <c r="D70" s="291"/>
      <c r="E70" s="292"/>
      <c r="F70" s="292"/>
      <c r="G70" s="292"/>
      <c r="H70" s="292"/>
      <c r="I70" s="292"/>
      <c r="J70" s="292"/>
      <c r="K70" s="293">
        <f>SUMIF('C2_Hinzu_Kürz_Ist'!$B$3:$B$502,'C2_Hinzu_Kürz_Ist'!H55,'C2_Hinzu_Kürz_Ist'!$C$3:$C$502)</f>
        <v>0</v>
      </c>
      <c r="L70" s="290">
        <f t="shared" si="9"/>
        <v>0</v>
      </c>
    </row>
    <row r="71" spans="1:12" x14ac:dyDescent="0.25">
      <c r="A71" s="10">
        <f t="shared" si="3"/>
        <v>2024</v>
      </c>
      <c r="B71" s="68" t="s">
        <v>179</v>
      </c>
      <c r="C71" s="6" t="s">
        <v>352</v>
      </c>
      <c r="D71" s="291"/>
      <c r="E71" s="292"/>
      <c r="F71" s="292"/>
      <c r="G71" s="292"/>
      <c r="H71" s="292"/>
      <c r="I71" s="292"/>
      <c r="J71" s="292"/>
      <c r="K71" s="293">
        <f>SUMIF('C2_Hinzu_Kürz_Ist'!$B$3:$B$502,'C2_Hinzu_Kürz_Ist'!H56,'C2_Hinzu_Kürz_Ist'!$C$3:$C$502)</f>
        <v>0</v>
      </c>
      <c r="L71" s="290">
        <f t="shared" si="9"/>
        <v>0</v>
      </c>
    </row>
    <row r="72" spans="1:12" s="66" customFormat="1" ht="15.75" thickBot="1" x14ac:dyDescent="0.3">
      <c r="A72" s="127">
        <f t="shared" si="3"/>
        <v>2024</v>
      </c>
      <c r="B72" s="64" t="s">
        <v>89</v>
      </c>
      <c r="C72" s="4" t="s">
        <v>95</v>
      </c>
      <c r="D72" s="302">
        <f t="shared" ref="D72:J72" si="24">SUM(D5,D14,D15,D16,D49,D50,D51)-SUM(D20,D32,D35,D39,D61,D62,D67,D68)</f>
        <v>0</v>
      </c>
      <c r="E72" s="303">
        <f t="shared" si="24"/>
        <v>0</v>
      </c>
      <c r="F72" s="303">
        <f t="shared" si="24"/>
        <v>0</v>
      </c>
      <c r="G72" s="303">
        <f t="shared" si="24"/>
        <v>0</v>
      </c>
      <c r="H72" s="303">
        <f t="shared" si="24"/>
        <v>0</v>
      </c>
      <c r="I72" s="303">
        <f t="shared" si="24"/>
        <v>0</v>
      </c>
      <c r="J72" s="304">
        <f t="shared" si="24"/>
        <v>0</v>
      </c>
      <c r="K72" s="296">
        <f>SUMIF('C2_Hinzu_Kürz_Ist'!$B$3:$B$502,'C2_Hinzu_Kürz_Ist'!H57,'C2_Hinzu_Kürz_Ist'!$C$3:$C$502)</f>
        <v>0</v>
      </c>
      <c r="L72" s="305">
        <f>SUM(L5,L14,L15,L16,L49,L50,L51)-SUM(L20,L32,L35,L39,L61,L62,L67,L68)</f>
        <v>0</v>
      </c>
    </row>
    <row r="73" spans="1:12" s="66" customFormat="1" ht="15.75" thickTop="1" x14ac:dyDescent="0.25">
      <c r="A73" s="127">
        <f t="shared" si="3"/>
        <v>2024</v>
      </c>
      <c r="B73" s="64" t="s">
        <v>90</v>
      </c>
      <c r="C73" s="4" t="s">
        <v>96</v>
      </c>
      <c r="D73" s="306"/>
      <c r="E73" s="306"/>
      <c r="F73" s="306"/>
      <c r="G73" s="306"/>
      <c r="H73" s="306"/>
      <c r="I73" s="306"/>
      <c r="J73" s="429">
        <f>D_SAV!X5</f>
        <v>0</v>
      </c>
      <c r="K73" s="296">
        <f>SUMIF('C2_Hinzu_Kürz_Ist'!$B$3:$B$502,'C2_Hinzu_Kürz_Ist'!H58,'C2_Hinzu_Kürz_Ist'!$C$3:$C$502)</f>
        <v>0</v>
      </c>
      <c r="L73" s="297">
        <f t="shared" si="9"/>
        <v>0</v>
      </c>
    </row>
    <row r="74" spans="1:12" s="66" customFormat="1" x14ac:dyDescent="0.25">
      <c r="A74" s="127">
        <f t="shared" ref="A74:A79" si="25">$A$5</f>
        <v>2024</v>
      </c>
      <c r="B74" s="64" t="s">
        <v>91</v>
      </c>
      <c r="C74" s="4" t="s">
        <v>97</v>
      </c>
      <c r="D74" s="306"/>
      <c r="E74" s="306"/>
      <c r="F74" s="306"/>
      <c r="G74" s="306"/>
      <c r="H74" s="306"/>
      <c r="I74" s="306"/>
      <c r="J74" s="307"/>
      <c r="K74" s="296">
        <f>SUMIF('C2_Hinzu_Kürz_Ist'!$B$3:$B$502,'C2_Hinzu_Kürz_Ist'!H59,'C2_Hinzu_Kürz_Ist'!$C$3:$C$502)</f>
        <v>0</v>
      </c>
      <c r="L74" s="297">
        <f t="shared" si="9"/>
        <v>0</v>
      </c>
    </row>
    <row r="75" spans="1:12" s="66" customFormat="1" x14ac:dyDescent="0.25">
      <c r="A75" s="127">
        <f t="shared" si="25"/>
        <v>2024</v>
      </c>
      <c r="B75" s="64" t="s">
        <v>93</v>
      </c>
      <c r="C75" s="4" t="s">
        <v>98</v>
      </c>
      <c r="D75" s="306"/>
      <c r="E75" s="306"/>
      <c r="F75" s="306"/>
      <c r="G75" s="306"/>
      <c r="H75" s="306"/>
      <c r="I75" s="306"/>
      <c r="J75" s="308"/>
      <c r="K75" s="296">
        <f>SUMIF('C2_Hinzu_Kürz_Ist'!$B$3:$B$502,'C2_Hinzu_Kürz_Ist'!H60,'C2_Hinzu_Kürz_Ist'!$C$3:$C$502)</f>
        <v>0</v>
      </c>
      <c r="L75" s="297">
        <f t="shared" si="9"/>
        <v>0</v>
      </c>
    </row>
    <row r="76" spans="1:12" s="66" customFormat="1" x14ac:dyDescent="0.25">
      <c r="A76" s="127">
        <f t="shared" si="25"/>
        <v>2024</v>
      </c>
      <c r="B76" s="64" t="s">
        <v>94</v>
      </c>
      <c r="C76" s="4" t="str">
        <f>CONCATENATE("Annuität des verzinsten Differenzbetrags ",A76," im Kalenderjahr ",A76+2)</f>
        <v>Annuität des verzinsten Differenzbetrags 2024 im Kalenderjahr 2026</v>
      </c>
      <c r="D76" s="306"/>
      <c r="E76" s="306"/>
      <c r="F76" s="306"/>
      <c r="G76" s="306"/>
      <c r="H76" s="306"/>
      <c r="I76" s="306"/>
      <c r="J76" s="309"/>
      <c r="K76" s="310"/>
      <c r="L76" s="311"/>
    </row>
    <row r="77" spans="1:12" s="23" customFormat="1" ht="15.75" thickBot="1" x14ac:dyDescent="0.3">
      <c r="A77" s="127">
        <f t="shared" si="25"/>
        <v>2024</v>
      </c>
      <c r="B77" s="64" t="s">
        <v>353</v>
      </c>
      <c r="C77" s="4" t="s">
        <v>354</v>
      </c>
      <c r="D77" s="306"/>
      <c r="E77" s="306"/>
      <c r="F77" s="306"/>
      <c r="G77" s="306"/>
      <c r="H77" s="306"/>
      <c r="I77" s="306"/>
      <c r="J77" s="312">
        <f>SUM(J20,J32,J35,J39,J61,J62,J68)-SUM(J11,J13,J14,J15,J16,J49,J50,J51)+SUM(J73,J74,J75)</f>
        <v>0</v>
      </c>
      <c r="K77" s="302">
        <f>SUM(K20,K32,K35,K39,K61,K62,K68)-SUM(K11,K13,K14,K15,K16,K49,K50,K51)+SUM(K73,K74,K75)</f>
        <v>0</v>
      </c>
      <c r="L77" s="313">
        <f>SUM(L20,L32,L35,L39,L61,L62,L68)-SUM(L11,L13,L14,L15,L16,L49,L50,L51)+SUM(L73,L74,L75)</f>
        <v>0</v>
      </c>
    </row>
    <row r="78" spans="1:12" s="66" customFormat="1" ht="15.75" thickTop="1" x14ac:dyDescent="0.25">
      <c r="A78" s="127">
        <f t="shared" si="25"/>
        <v>2024</v>
      </c>
      <c r="B78" s="64" t="s">
        <v>355</v>
      </c>
      <c r="C78" s="4" t="s">
        <v>356</v>
      </c>
      <c r="D78" s="306"/>
      <c r="E78" s="306"/>
      <c r="F78" s="306"/>
      <c r="G78" s="306"/>
      <c r="H78" s="306"/>
      <c r="I78" s="306"/>
      <c r="J78" s="306"/>
      <c r="K78" s="306"/>
      <c r="L78" s="306"/>
    </row>
    <row r="79" spans="1:12" s="66" customFormat="1" x14ac:dyDescent="0.25">
      <c r="A79" s="127">
        <f t="shared" si="25"/>
        <v>2024</v>
      </c>
      <c r="B79" s="64" t="s">
        <v>357</v>
      </c>
      <c r="C79" s="4" t="s">
        <v>358</v>
      </c>
      <c r="D79" s="306"/>
      <c r="E79" s="306"/>
      <c r="F79" s="306"/>
      <c r="G79" s="306"/>
      <c r="H79" s="306"/>
      <c r="I79" s="306"/>
      <c r="J79" s="306"/>
      <c r="K79" s="306"/>
      <c r="L79" s="306"/>
    </row>
  </sheetData>
  <sheetProtection algorithmName="SHA-512" hashValue="KCuwZFjuD3a6bGGy7iAJMEjIAywXSBchuT8Kw9u+pQVve9lIdQK+YAq640VDTMUknZAJSJzmBMfyuoeFjEnzzQ==" saltValue="TtpLJKmmNBc79eu1Axbbnw==" spinCount="100000" sheet="1" formatCells="0" formatColumns="0" formatRows="0" selectLockedCells="1" sort="0" autoFilter="0"/>
  <mergeCells count="2">
    <mergeCell ref="E2:I2"/>
    <mergeCell ref="J2:L2"/>
  </mergeCells>
  <pageMargins left="0.39370078740157483" right="0.39370078740157483" top="0.74803149606299213" bottom="0.15748031496062992" header="0.23622047244094491" footer="0.15748031496062992"/>
  <pageSetup paperSize="9" scale="45" fitToHeight="2" orientation="landscape" r:id="rId1"/>
  <headerFooter alignWithMargins="0"/>
  <rowBreaks count="1" manualBreakCount="1">
    <brk id="30" min="1" max="2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502"/>
  <sheetViews>
    <sheetView workbookViewId="0">
      <pane ySplit="2" topLeftCell="A3" activePane="bottomLeft" state="frozen"/>
      <selection activeCell="B6" sqref="B6"/>
      <selection pane="bottomLeft" activeCell="A3" sqref="A3"/>
    </sheetView>
  </sheetViews>
  <sheetFormatPr baseColWidth="10" defaultRowHeight="15" x14ac:dyDescent="0.25"/>
  <cols>
    <col min="1" max="2" width="46.7109375" style="245" customWidth="1"/>
    <col min="3" max="3" width="16.7109375" style="245" customWidth="1"/>
    <col min="4" max="4" width="90.7109375" style="245" customWidth="1"/>
    <col min="5" max="5" width="5.7109375" style="245" customWidth="1"/>
    <col min="6" max="6" width="73.7109375" style="245" customWidth="1"/>
    <col min="7" max="7" width="13.7109375" style="245" customWidth="1"/>
    <col min="8" max="16384" width="11.42578125" style="245"/>
  </cols>
  <sheetData>
    <row r="1" spans="1:7" ht="18.75" x14ac:dyDescent="0.3">
      <c r="A1" s="216" t="str">
        <f>CONCATENATE("C1 Angaben über Aufwands- und Ertragspositionen ",A_Stammdaten!B12-2)</f>
        <v>C1 Angaben über Aufwands- und Ertragspositionen 2024</v>
      </c>
      <c r="B1" s="216"/>
    </row>
    <row r="2" spans="1:7" x14ac:dyDescent="0.25">
      <c r="A2" s="284" t="s">
        <v>360</v>
      </c>
      <c r="B2" s="46" t="s">
        <v>302</v>
      </c>
      <c r="C2" s="46" t="s">
        <v>294</v>
      </c>
      <c r="D2" s="46" t="s">
        <v>361</v>
      </c>
      <c r="F2" s="46"/>
      <c r="G2" s="183">
        <f>A_Stammdaten!B12-2</f>
        <v>2024</v>
      </c>
    </row>
    <row r="3" spans="1:7" x14ac:dyDescent="0.25">
      <c r="A3" s="25"/>
      <c r="B3" s="27"/>
      <c r="C3" s="25"/>
      <c r="D3" s="25"/>
      <c r="F3" s="191" t="str">
        <f>CONCATENATE(C_GuV_Ist!B13," ",C_GuV_Ist!C13)</f>
        <v>1.4 weitere Erlöse</v>
      </c>
      <c r="G3" s="195">
        <f>SUMIF($A$3:$A$502,F3,$C$3:$C$502)</f>
        <v>0</v>
      </c>
    </row>
    <row r="4" spans="1:7" x14ac:dyDescent="0.25">
      <c r="A4" s="25"/>
      <c r="B4" s="27"/>
      <c r="C4" s="25"/>
      <c r="D4" s="25"/>
      <c r="F4" s="191" t="str">
        <f>CONCATENATE(C_GuV_Ist!B19," ",C_GuV_Ist!C19)</f>
        <v>4.3 weitere sonstige betriebliche Erträge</v>
      </c>
      <c r="G4" s="195">
        <f t="shared" ref="G4:G14" si="0">SUMIF($A$3:$A$502,F4,$C$3:$C$502)</f>
        <v>0</v>
      </c>
    </row>
    <row r="5" spans="1:7" x14ac:dyDescent="0.25">
      <c r="A5" s="25"/>
      <c r="B5" s="27"/>
      <c r="C5" s="25"/>
      <c r="D5" s="25"/>
      <c r="F5" s="191" t="str">
        <f>CONCATENATE(C_GuV_Ist!B23," ",C_GuV_Ist!C23)</f>
        <v>5.1.2 weitere Aufwendungen für Roh-, Hilfs-, Betriebsstoffe</v>
      </c>
      <c r="G5" s="195">
        <f t="shared" si="0"/>
        <v>0</v>
      </c>
    </row>
    <row r="6" spans="1:7" x14ac:dyDescent="0.25">
      <c r="A6" s="25"/>
      <c r="B6" s="25"/>
      <c r="C6" s="25"/>
      <c r="D6" s="25"/>
      <c r="F6" s="191" t="str">
        <f>CONCATENATE(C_GuV_Ist!B31," ",C_GuV_Ist!C31)</f>
        <v>5.2.7 weitere Aufwendungen für bezogene Leistungen</v>
      </c>
      <c r="G6" s="195">
        <f t="shared" si="0"/>
        <v>0</v>
      </c>
    </row>
    <row r="7" spans="1:7" x14ac:dyDescent="0.25">
      <c r="A7" s="25"/>
      <c r="B7" s="25"/>
      <c r="C7" s="25"/>
      <c r="D7" s="25"/>
      <c r="F7" s="191" t="str">
        <f>CONCATENATE(C_GuV_Ist!B41," ",C_GuV_Ist!C41)</f>
        <v>8.2 Mieten, sonstige Pachtzinsen, sonstige Leasingraten, Gebühren und Beiträge</v>
      </c>
      <c r="G7" s="195">
        <f t="shared" si="0"/>
        <v>0</v>
      </c>
    </row>
    <row r="8" spans="1:7" x14ac:dyDescent="0.25">
      <c r="A8" s="25"/>
      <c r="B8" s="25"/>
      <c r="C8" s="25"/>
      <c r="D8" s="25"/>
      <c r="F8" s="191" t="str">
        <f>CONCATENATE(C_GuV_Ist!B27," ",C_GuV_Ist!C27)</f>
        <v>5.2.3 Aufwendungen für Versicherungen</v>
      </c>
      <c r="G8" s="195">
        <f t="shared" si="0"/>
        <v>0</v>
      </c>
    </row>
    <row r="9" spans="1:7" x14ac:dyDescent="0.25">
      <c r="A9" s="25"/>
      <c r="B9" s="25"/>
      <c r="C9" s="25"/>
      <c r="D9" s="25"/>
      <c r="F9" s="191" t="str">
        <f>CONCATENATE(C_GuV_Ist!B42," ",C_GuV_Ist!C42)</f>
        <v>8.3 Beratungskosten, Rechtskosten, Kosten für Bescheinigungen oder Genehmigungen</v>
      </c>
      <c r="G9" s="195">
        <f t="shared" si="0"/>
        <v>0</v>
      </c>
    </row>
    <row r="10" spans="1:7" x14ac:dyDescent="0.25">
      <c r="A10" s="25"/>
      <c r="B10" s="25"/>
      <c r="C10" s="25"/>
      <c r="D10" s="25"/>
      <c r="F10" s="191" t="str">
        <f>CONCATENATE(C_GuV_Ist!B43," ",C_GuV_Ist!C43)</f>
        <v>8.4 Sponsoring, Werbung, Spenden</v>
      </c>
      <c r="G10" s="195">
        <f t="shared" si="0"/>
        <v>0</v>
      </c>
    </row>
    <row r="11" spans="1:7" x14ac:dyDescent="0.25">
      <c r="A11" s="25"/>
      <c r="B11" s="25"/>
      <c r="C11" s="25"/>
      <c r="D11" s="25"/>
      <c r="F11" s="191" t="str">
        <f>CONCATENATE(C_GuV_Ist!B44," ",C_GuV_Ist!C44)</f>
        <v>8.5 Bewirtung und Geschenke</v>
      </c>
      <c r="G11" s="195">
        <f t="shared" si="0"/>
        <v>0</v>
      </c>
    </row>
    <row r="12" spans="1:7" x14ac:dyDescent="0.25">
      <c r="A12" s="25"/>
      <c r="B12" s="27"/>
      <c r="C12" s="25"/>
      <c r="D12" s="25"/>
      <c r="F12" s="191" t="str">
        <f>CONCATENATE(C_GuV_Ist!B48," ",C_GuV_Ist!C48)</f>
        <v>8.9 weitere sonstige betriebliche Aufwendungen</v>
      </c>
      <c r="G12" s="195">
        <f t="shared" si="0"/>
        <v>0</v>
      </c>
    </row>
    <row r="13" spans="1:7" x14ac:dyDescent="0.25">
      <c r="A13" s="25"/>
      <c r="B13" s="25"/>
      <c r="C13" s="25"/>
      <c r="D13" s="25"/>
      <c r="F13" s="191" t="str">
        <f>CONCATENATE(C_GuV_Ist!B60," ",C_GuV_Ist!C60)</f>
        <v>11.3 weitere sonstige Zinsen und ähnliche Erträge</v>
      </c>
      <c r="G13" s="195">
        <f t="shared" si="0"/>
        <v>0</v>
      </c>
    </row>
    <row r="14" spans="1:7" x14ac:dyDescent="0.25">
      <c r="A14" s="25"/>
      <c r="B14" s="25"/>
      <c r="C14" s="25"/>
      <c r="D14" s="25"/>
      <c r="F14" s="191" t="str">
        <f>CONCATENATE(C_GuV_Ist!B66," ",C_GuV_Ist!C66)</f>
        <v>13.4 weitere Zinsen und ähnliche Aufwendungen</v>
      </c>
      <c r="G14" s="195">
        <f t="shared" si="0"/>
        <v>0</v>
      </c>
    </row>
    <row r="15" spans="1:7" x14ac:dyDescent="0.25">
      <c r="A15" s="25"/>
      <c r="B15" s="25"/>
      <c r="C15" s="25"/>
      <c r="D15" s="25"/>
      <c r="F15" s="191" t="str">
        <f>CONCATENATE(C_GuV_Ist!B71," ",C_GuV_Ist!C71)</f>
        <v>15.3 weitere sonstige betriebliche Steuern</v>
      </c>
      <c r="G15" s="195">
        <f>SUMIF($A$3:$A$502,F15,$C$3:$C$502)</f>
        <v>0</v>
      </c>
    </row>
    <row r="16" spans="1:7" x14ac:dyDescent="0.25">
      <c r="A16" s="25"/>
      <c r="B16" s="25"/>
      <c r="C16" s="25"/>
      <c r="D16" s="25"/>
    </row>
    <row r="17" spans="1:4" x14ac:dyDescent="0.25">
      <c r="A17" s="25"/>
      <c r="B17" s="25"/>
      <c r="C17" s="25"/>
      <c r="D17" s="25"/>
    </row>
    <row r="18" spans="1:4" x14ac:dyDescent="0.25">
      <c r="A18" s="25"/>
      <c r="B18" s="25"/>
      <c r="C18" s="25"/>
      <c r="D18" s="25"/>
    </row>
    <row r="19" spans="1:4" x14ac:dyDescent="0.25">
      <c r="A19" s="25"/>
      <c r="B19" s="25"/>
      <c r="C19" s="25"/>
      <c r="D19" s="25"/>
    </row>
    <row r="20" spans="1:4" x14ac:dyDescent="0.25">
      <c r="A20" s="25"/>
      <c r="B20" s="25"/>
      <c r="C20" s="25"/>
      <c r="D20" s="25"/>
    </row>
    <row r="21" spans="1:4" x14ac:dyDescent="0.25">
      <c r="A21" s="25"/>
      <c r="B21" s="25"/>
      <c r="C21" s="25"/>
      <c r="D21" s="25"/>
    </row>
    <row r="22" spans="1:4" x14ac:dyDescent="0.25">
      <c r="A22" s="25"/>
      <c r="B22" s="25"/>
      <c r="C22" s="25"/>
      <c r="D22" s="25"/>
    </row>
    <row r="23" spans="1:4" x14ac:dyDescent="0.25">
      <c r="A23" s="25"/>
      <c r="B23" s="25"/>
      <c r="C23" s="25"/>
      <c r="D23" s="25"/>
    </row>
    <row r="24" spans="1:4" x14ac:dyDescent="0.25">
      <c r="A24" s="25"/>
      <c r="B24" s="25"/>
      <c r="C24" s="25"/>
      <c r="D24" s="25"/>
    </row>
    <row r="25" spans="1:4" x14ac:dyDescent="0.25">
      <c r="A25" s="25"/>
      <c r="B25" s="25"/>
      <c r="C25" s="25"/>
      <c r="D25" s="25"/>
    </row>
    <row r="26" spans="1:4" x14ac:dyDescent="0.25">
      <c r="A26" s="25"/>
      <c r="B26" s="25"/>
      <c r="C26" s="25"/>
      <c r="D26" s="25"/>
    </row>
    <row r="27" spans="1:4" x14ac:dyDescent="0.25">
      <c r="A27" s="25"/>
      <c r="B27" s="25"/>
      <c r="C27" s="25"/>
      <c r="D27" s="25"/>
    </row>
    <row r="28" spans="1:4" x14ac:dyDescent="0.25">
      <c r="A28" s="25"/>
      <c r="B28" s="25"/>
      <c r="C28" s="25"/>
      <c r="D28" s="25"/>
    </row>
    <row r="29" spans="1:4" x14ac:dyDescent="0.25">
      <c r="A29" s="25"/>
      <c r="B29" s="25"/>
      <c r="C29" s="25"/>
      <c r="D29" s="25"/>
    </row>
    <row r="30" spans="1:4" x14ac:dyDescent="0.25">
      <c r="A30" s="25"/>
      <c r="B30" s="25"/>
      <c r="C30" s="25"/>
      <c r="D30" s="25"/>
    </row>
    <row r="31" spans="1:4" x14ac:dyDescent="0.25">
      <c r="A31" s="25"/>
      <c r="B31" s="25"/>
      <c r="C31" s="25"/>
      <c r="D31" s="25"/>
    </row>
    <row r="32" spans="1:4" x14ac:dyDescent="0.25">
      <c r="A32" s="25"/>
      <c r="B32" s="25"/>
      <c r="C32" s="25"/>
      <c r="D32" s="25"/>
    </row>
    <row r="33" spans="1:4" x14ac:dyDescent="0.25">
      <c r="A33" s="25"/>
      <c r="B33" s="25"/>
      <c r="C33" s="25"/>
      <c r="D33" s="25"/>
    </row>
    <row r="34" spans="1:4" x14ac:dyDescent="0.25">
      <c r="A34" s="25"/>
      <c r="B34" s="25"/>
      <c r="C34" s="25"/>
      <c r="D34" s="25"/>
    </row>
    <row r="35" spans="1:4" x14ac:dyDescent="0.25">
      <c r="A35" s="25"/>
      <c r="B35" s="25"/>
      <c r="C35" s="25"/>
      <c r="D35" s="25"/>
    </row>
    <row r="36" spans="1:4" x14ac:dyDescent="0.25">
      <c r="A36" s="25"/>
      <c r="B36" s="25"/>
      <c r="C36" s="25"/>
      <c r="D36" s="25"/>
    </row>
    <row r="37" spans="1:4" x14ac:dyDescent="0.25">
      <c r="A37" s="25"/>
      <c r="B37" s="25"/>
      <c r="C37" s="25"/>
      <c r="D37" s="25"/>
    </row>
    <row r="38" spans="1:4" x14ac:dyDescent="0.25">
      <c r="A38" s="25"/>
      <c r="B38" s="25"/>
      <c r="C38" s="25"/>
      <c r="D38" s="25"/>
    </row>
    <row r="39" spans="1:4" x14ac:dyDescent="0.25">
      <c r="A39" s="25"/>
      <c r="B39" s="25"/>
      <c r="C39" s="25"/>
      <c r="D39" s="25"/>
    </row>
    <row r="40" spans="1:4" x14ac:dyDescent="0.25">
      <c r="A40" s="25"/>
      <c r="B40" s="25"/>
      <c r="C40" s="25"/>
      <c r="D40" s="25"/>
    </row>
    <row r="41" spans="1:4" x14ac:dyDescent="0.25">
      <c r="A41" s="25"/>
      <c r="B41" s="25"/>
      <c r="C41" s="25"/>
      <c r="D41" s="25"/>
    </row>
    <row r="42" spans="1:4" x14ac:dyDescent="0.25">
      <c r="A42" s="25"/>
      <c r="B42" s="25"/>
      <c r="C42" s="25"/>
      <c r="D42" s="25"/>
    </row>
    <row r="43" spans="1:4" x14ac:dyDescent="0.25">
      <c r="A43" s="25"/>
      <c r="B43" s="25"/>
      <c r="C43" s="25"/>
      <c r="D43" s="25"/>
    </row>
    <row r="44" spans="1:4" x14ac:dyDescent="0.25">
      <c r="A44" s="25"/>
      <c r="B44" s="25"/>
      <c r="C44" s="25"/>
      <c r="D44" s="25"/>
    </row>
    <row r="45" spans="1:4" x14ac:dyDescent="0.25">
      <c r="A45" s="25"/>
      <c r="B45" s="25"/>
      <c r="C45" s="25"/>
      <c r="D45" s="25"/>
    </row>
    <row r="46" spans="1:4" x14ac:dyDescent="0.25">
      <c r="A46" s="25"/>
      <c r="B46" s="25"/>
      <c r="C46" s="25"/>
      <c r="D46" s="25"/>
    </row>
    <row r="47" spans="1:4" x14ac:dyDescent="0.25">
      <c r="A47" s="25"/>
      <c r="B47" s="25"/>
      <c r="C47" s="25"/>
      <c r="D47" s="25"/>
    </row>
    <row r="48" spans="1:4" x14ac:dyDescent="0.25">
      <c r="A48" s="25"/>
      <c r="B48" s="25"/>
      <c r="C48" s="25"/>
      <c r="D48" s="25"/>
    </row>
    <row r="49" spans="1:4" x14ac:dyDescent="0.25">
      <c r="A49" s="25"/>
      <c r="B49" s="25"/>
      <c r="C49" s="25"/>
      <c r="D49" s="25"/>
    </row>
    <row r="50" spans="1:4" x14ac:dyDescent="0.25">
      <c r="A50" s="25"/>
      <c r="B50" s="25"/>
      <c r="C50" s="25"/>
      <c r="D50" s="25"/>
    </row>
    <row r="51" spans="1:4" x14ac:dyDescent="0.25">
      <c r="A51" s="25"/>
      <c r="B51" s="25"/>
      <c r="C51" s="25"/>
      <c r="D51" s="25"/>
    </row>
    <row r="52" spans="1:4" x14ac:dyDescent="0.25">
      <c r="A52" s="25"/>
      <c r="B52" s="25"/>
      <c r="C52" s="25"/>
      <c r="D52" s="25"/>
    </row>
    <row r="53" spans="1:4" x14ac:dyDescent="0.25">
      <c r="A53" s="25"/>
      <c r="B53" s="25"/>
      <c r="C53" s="25"/>
      <c r="D53" s="25"/>
    </row>
    <row r="54" spans="1:4" x14ac:dyDescent="0.25">
      <c r="A54" s="25"/>
      <c r="B54" s="25"/>
      <c r="C54" s="25"/>
      <c r="D54" s="25"/>
    </row>
    <row r="55" spans="1:4" x14ac:dyDescent="0.25">
      <c r="A55" s="25"/>
      <c r="B55" s="25"/>
      <c r="C55" s="25"/>
      <c r="D55" s="25"/>
    </row>
    <row r="56" spans="1:4" x14ac:dyDescent="0.25">
      <c r="A56" s="25"/>
      <c r="B56" s="25"/>
      <c r="C56" s="25"/>
      <c r="D56" s="25"/>
    </row>
    <row r="57" spans="1:4" x14ac:dyDescent="0.25">
      <c r="A57" s="25"/>
      <c r="B57" s="25"/>
      <c r="C57" s="25"/>
      <c r="D57" s="25"/>
    </row>
    <row r="58" spans="1:4" x14ac:dyDescent="0.25">
      <c r="A58" s="25"/>
      <c r="B58" s="25"/>
      <c r="C58" s="25"/>
      <c r="D58" s="25"/>
    </row>
    <row r="59" spans="1:4" x14ac:dyDescent="0.25">
      <c r="A59" s="25"/>
      <c r="B59" s="25"/>
      <c r="C59" s="25"/>
      <c r="D59" s="25"/>
    </row>
    <row r="60" spans="1:4" x14ac:dyDescent="0.25">
      <c r="A60" s="25"/>
      <c r="B60" s="25"/>
      <c r="C60" s="25"/>
      <c r="D60" s="25"/>
    </row>
    <row r="61" spans="1:4" x14ac:dyDescent="0.25">
      <c r="A61" s="25"/>
      <c r="B61" s="25"/>
      <c r="C61" s="25"/>
      <c r="D61" s="25"/>
    </row>
    <row r="62" spans="1:4" x14ac:dyDescent="0.25">
      <c r="A62" s="25"/>
      <c r="B62" s="25"/>
      <c r="C62" s="25"/>
      <c r="D62" s="25"/>
    </row>
    <row r="63" spans="1:4" x14ac:dyDescent="0.25">
      <c r="A63" s="25"/>
      <c r="B63" s="25"/>
      <c r="C63" s="25"/>
      <c r="D63" s="25"/>
    </row>
    <row r="64" spans="1:4" x14ac:dyDescent="0.25">
      <c r="A64" s="25"/>
      <c r="B64" s="25"/>
      <c r="C64" s="25"/>
      <c r="D64" s="25"/>
    </row>
    <row r="65" spans="1:4" x14ac:dyDescent="0.25">
      <c r="A65" s="25"/>
      <c r="B65" s="25"/>
      <c r="C65" s="25"/>
      <c r="D65" s="25"/>
    </row>
    <row r="66" spans="1:4" x14ac:dyDescent="0.25">
      <c r="A66" s="25"/>
      <c r="B66" s="25"/>
      <c r="C66" s="25"/>
      <c r="D66" s="25"/>
    </row>
    <row r="67" spans="1:4" x14ac:dyDescent="0.25">
      <c r="A67" s="25"/>
      <c r="B67" s="25"/>
      <c r="C67" s="25"/>
      <c r="D67" s="25"/>
    </row>
    <row r="68" spans="1:4" x14ac:dyDescent="0.25">
      <c r="A68" s="25"/>
      <c r="B68" s="25"/>
      <c r="C68" s="25"/>
      <c r="D68" s="25"/>
    </row>
    <row r="69" spans="1:4" x14ac:dyDescent="0.25">
      <c r="A69" s="25"/>
      <c r="B69" s="25"/>
      <c r="C69" s="25"/>
      <c r="D69" s="25"/>
    </row>
    <row r="70" spans="1:4" x14ac:dyDescent="0.25">
      <c r="A70" s="25"/>
      <c r="B70" s="25"/>
      <c r="C70" s="25"/>
      <c r="D70" s="25"/>
    </row>
    <row r="71" spans="1:4" x14ac:dyDescent="0.25">
      <c r="A71" s="25"/>
      <c r="B71" s="25"/>
      <c r="C71" s="25"/>
      <c r="D71" s="25"/>
    </row>
    <row r="72" spans="1:4" x14ac:dyDescent="0.25">
      <c r="A72" s="25"/>
      <c r="B72" s="25"/>
      <c r="C72" s="25"/>
      <c r="D72" s="25"/>
    </row>
    <row r="73" spans="1:4" x14ac:dyDescent="0.25">
      <c r="A73" s="25"/>
      <c r="B73" s="25"/>
      <c r="C73" s="25"/>
      <c r="D73" s="25"/>
    </row>
    <row r="74" spans="1:4" x14ac:dyDescent="0.25">
      <c r="A74" s="25"/>
      <c r="B74" s="25"/>
      <c r="C74" s="25"/>
      <c r="D74" s="25"/>
    </row>
    <row r="75" spans="1:4" x14ac:dyDescent="0.25">
      <c r="A75" s="25"/>
      <c r="B75" s="25"/>
      <c r="C75" s="25"/>
      <c r="D75" s="25"/>
    </row>
    <row r="76" spans="1:4" x14ac:dyDescent="0.25">
      <c r="A76" s="25"/>
      <c r="B76" s="25"/>
      <c r="C76" s="25"/>
      <c r="D76" s="25"/>
    </row>
    <row r="77" spans="1:4" x14ac:dyDescent="0.25">
      <c r="A77" s="25"/>
      <c r="B77" s="25"/>
      <c r="C77" s="25"/>
      <c r="D77" s="25"/>
    </row>
    <row r="78" spans="1:4" x14ac:dyDescent="0.25">
      <c r="A78" s="25"/>
      <c r="B78" s="25"/>
      <c r="C78" s="25"/>
      <c r="D78" s="25"/>
    </row>
    <row r="79" spans="1:4" x14ac:dyDescent="0.25">
      <c r="A79" s="25"/>
      <c r="B79" s="25"/>
      <c r="C79" s="25"/>
      <c r="D79" s="25"/>
    </row>
    <row r="80" spans="1:4" x14ac:dyDescent="0.25">
      <c r="A80" s="25"/>
      <c r="B80" s="25"/>
      <c r="C80" s="25"/>
      <c r="D80" s="25"/>
    </row>
    <row r="81" spans="1:4" x14ac:dyDescent="0.25">
      <c r="A81" s="25"/>
      <c r="B81" s="25"/>
      <c r="C81" s="25"/>
      <c r="D81" s="25"/>
    </row>
    <row r="82" spans="1:4" x14ac:dyDescent="0.25">
      <c r="A82" s="25"/>
      <c r="B82" s="25"/>
      <c r="C82" s="25"/>
      <c r="D82" s="25"/>
    </row>
    <row r="83" spans="1:4" x14ac:dyDescent="0.25">
      <c r="A83" s="25"/>
      <c r="B83" s="25"/>
      <c r="C83" s="25"/>
      <c r="D83" s="25"/>
    </row>
    <row r="84" spans="1:4" x14ac:dyDescent="0.25">
      <c r="A84" s="25"/>
      <c r="B84" s="25"/>
      <c r="C84" s="25"/>
      <c r="D84" s="25"/>
    </row>
    <row r="85" spans="1:4" x14ac:dyDescent="0.25">
      <c r="A85" s="25"/>
      <c r="B85" s="25"/>
      <c r="C85" s="25"/>
      <c r="D85" s="25"/>
    </row>
    <row r="86" spans="1:4" x14ac:dyDescent="0.25">
      <c r="A86" s="25"/>
      <c r="B86" s="25"/>
      <c r="C86" s="25"/>
      <c r="D86" s="25"/>
    </row>
    <row r="87" spans="1:4" x14ac:dyDescent="0.25">
      <c r="A87" s="25"/>
      <c r="B87" s="25"/>
      <c r="C87" s="25"/>
      <c r="D87" s="25"/>
    </row>
    <row r="88" spans="1:4" x14ac:dyDescent="0.25">
      <c r="A88" s="25"/>
      <c r="B88" s="25"/>
      <c r="C88" s="25"/>
      <c r="D88" s="25"/>
    </row>
    <row r="89" spans="1:4" x14ac:dyDescent="0.25">
      <c r="A89" s="25"/>
      <c r="B89" s="25"/>
      <c r="C89" s="25"/>
      <c r="D89" s="25"/>
    </row>
    <row r="90" spans="1:4" x14ac:dyDescent="0.25">
      <c r="A90" s="25"/>
      <c r="B90" s="25"/>
      <c r="C90" s="25"/>
      <c r="D90" s="25"/>
    </row>
    <row r="91" spans="1:4" x14ac:dyDescent="0.25">
      <c r="A91" s="25"/>
      <c r="B91" s="25"/>
      <c r="C91" s="25"/>
      <c r="D91" s="25"/>
    </row>
    <row r="92" spans="1:4" x14ac:dyDescent="0.25">
      <c r="A92" s="25"/>
      <c r="B92" s="25"/>
      <c r="C92" s="25"/>
      <c r="D92" s="25"/>
    </row>
    <row r="93" spans="1:4" x14ac:dyDescent="0.25">
      <c r="A93" s="25"/>
      <c r="B93" s="25"/>
      <c r="C93" s="25"/>
      <c r="D93" s="25"/>
    </row>
    <row r="94" spans="1:4" x14ac:dyDescent="0.25">
      <c r="A94" s="25"/>
      <c r="B94" s="25"/>
      <c r="C94" s="25"/>
      <c r="D94" s="25"/>
    </row>
    <row r="95" spans="1:4" x14ac:dyDescent="0.25">
      <c r="A95" s="25"/>
      <c r="B95" s="25"/>
      <c r="C95" s="25"/>
      <c r="D95" s="25"/>
    </row>
    <row r="96" spans="1:4" x14ac:dyDescent="0.25">
      <c r="A96" s="25"/>
      <c r="B96" s="25"/>
      <c r="C96" s="25"/>
      <c r="D96" s="25"/>
    </row>
    <row r="97" spans="1:4" x14ac:dyDescent="0.25">
      <c r="A97" s="25"/>
      <c r="B97" s="25"/>
      <c r="C97" s="25"/>
      <c r="D97" s="25"/>
    </row>
    <row r="98" spans="1:4" x14ac:dyDescent="0.25">
      <c r="A98" s="25"/>
      <c r="B98" s="25"/>
      <c r="C98" s="25"/>
      <c r="D98" s="25"/>
    </row>
    <row r="99" spans="1:4" x14ac:dyDescent="0.25">
      <c r="A99" s="25"/>
      <c r="B99" s="25"/>
      <c r="C99" s="25"/>
      <c r="D99" s="25"/>
    </row>
    <row r="100" spans="1:4" x14ac:dyDescent="0.25">
      <c r="A100" s="25"/>
      <c r="B100" s="25"/>
      <c r="C100" s="25"/>
      <c r="D100" s="25"/>
    </row>
    <row r="101" spans="1:4" x14ac:dyDescent="0.25">
      <c r="A101" s="25"/>
      <c r="B101" s="25"/>
      <c r="C101" s="25"/>
      <c r="D101" s="25"/>
    </row>
    <row r="102" spans="1:4" x14ac:dyDescent="0.25">
      <c r="A102" s="25"/>
      <c r="B102" s="25"/>
      <c r="C102" s="25"/>
      <c r="D102" s="25"/>
    </row>
    <row r="103" spans="1:4" x14ac:dyDescent="0.25">
      <c r="A103" s="25"/>
      <c r="B103" s="25"/>
      <c r="C103" s="25"/>
      <c r="D103" s="25"/>
    </row>
    <row r="104" spans="1:4" x14ac:dyDescent="0.25">
      <c r="A104" s="25"/>
      <c r="B104" s="25"/>
      <c r="C104" s="25"/>
      <c r="D104" s="25"/>
    </row>
    <row r="105" spans="1:4" x14ac:dyDescent="0.25">
      <c r="A105" s="25"/>
      <c r="B105" s="25"/>
      <c r="C105" s="25"/>
      <c r="D105" s="25"/>
    </row>
    <row r="106" spans="1:4" x14ac:dyDescent="0.25">
      <c r="A106" s="25"/>
      <c r="B106" s="25"/>
      <c r="C106" s="25"/>
      <c r="D106" s="25"/>
    </row>
    <row r="107" spans="1:4" x14ac:dyDescent="0.25">
      <c r="A107" s="25"/>
      <c r="B107" s="25"/>
      <c r="C107" s="25"/>
      <c r="D107" s="25"/>
    </row>
    <row r="108" spans="1:4" x14ac:dyDescent="0.25">
      <c r="A108" s="25"/>
      <c r="B108" s="25"/>
      <c r="C108" s="25"/>
      <c r="D108" s="25"/>
    </row>
    <row r="109" spans="1:4" x14ac:dyDescent="0.25">
      <c r="A109" s="25"/>
      <c r="B109" s="25"/>
      <c r="C109" s="25"/>
      <c r="D109" s="25"/>
    </row>
    <row r="110" spans="1:4" x14ac:dyDescent="0.25">
      <c r="A110" s="25"/>
      <c r="B110" s="25"/>
      <c r="C110" s="25"/>
      <c r="D110" s="25"/>
    </row>
    <row r="111" spans="1:4" x14ac:dyDescent="0.25">
      <c r="A111" s="25"/>
      <c r="B111" s="25"/>
      <c r="C111" s="25"/>
      <c r="D111" s="25"/>
    </row>
    <row r="112" spans="1:4" x14ac:dyDescent="0.25">
      <c r="A112" s="25"/>
      <c r="B112" s="25"/>
      <c r="C112" s="25"/>
      <c r="D112" s="25"/>
    </row>
    <row r="113" spans="1:4" x14ac:dyDescent="0.25">
      <c r="A113" s="25"/>
      <c r="B113" s="25"/>
      <c r="C113" s="25"/>
      <c r="D113" s="25"/>
    </row>
    <row r="114" spans="1:4" x14ac:dyDescent="0.25">
      <c r="A114" s="25"/>
      <c r="B114" s="25"/>
      <c r="C114" s="25"/>
      <c r="D114" s="25"/>
    </row>
    <row r="115" spans="1:4" x14ac:dyDescent="0.25">
      <c r="A115" s="25"/>
      <c r="B115" s="25"/>
      <c r="C115" s="25"/>
      <c r="D115" s="25"/>
    </row>
    <row r="116" spans="1:4" x14ac:dyDescent="0.25">
      <c r="A116" s="25"/>
      <c r="B116" s="25"/>
      <c r="C116" s="25"/>
      <c r="D116" s="25"/>
    </row>
    <row r="117" spans="1:4" x14ac:dyDescent="0.25">
      <c r="A117" s="25"/>
      <c r="B117" s="25"/>
      <c r="C117" s="25"/>
      <c r="D117" s="25"/>
    </row>
    <row r="118" spans="1:4" x14ac:dyDescent="0.25">
      <c r="A118" s="25"/>
      <c r="B118" s="25"/>
      <c r="C118" s="25"/>
      <c r="D118" s="25"/>
    </row>
    <row r="119" spans="1:4" x14ac:dyDescent="0.25">
      <c r="A119" s="25"/>
      <c r="B119" s="25"/>
      <c r="C119" s="25"/>
      <c r="D119" s="25"/>
    </row>
    <row r="120" spans="1:4" x14ac:dyDescent="0.25">
      <c r="A120" s="25"/>
      <c r="B120" s="25"/>
      <c r="C120" s="25"/>
      <c r="D120" s="25"/>
    </row>
    <row r="121" spans="1:4" x14ac:dyDescent="0.25">
      <c r="A121" s="25"/>
      <c r="B121" s="25"/>
      <c r="C121" s="25"/>
      <c r="D121" s="25"/>
    </row>
    <row r="122" spans="1:4" x14ac:dyDescent="0.25">
      <c r="A122" s="25"/>
      <c r="B122" s="25"/>
      <c r="C122" s="25"/>
      <c r="D122" s="25"/>
    </row>
    <row r="123" spans="1:4" x14ac:dyDescent="0.25">
      <c r="A123" s="25"/>
      <c r="B123" s="25"/>
      <c r="C123" s="25"/>
      <c r="D123" s="25"/>
    </row>
    <row r="124" spans="1:4" x14ac:dyDescent="0.25">
      <c r="A124" s="25"/>
      <c r="B124" s="25"/>
      <c r="C124" s="25"/>
      <c r="D124" s="25"/>
    </row>
    <row r="125" spans="1:4" x14ac:dyDescent="0.25">
      <c r="A125" s="25"/>
      <c r="B125" s="25"/>
      <c r="C125" s="25"/>
      <c r="D125" s="25"/>
    </row>
    <row r="126" spans="1:4" x14ac:dyDescent="0.25">
      <c r="A126" s="25"/>
      <c r="B126" s="25"/>
      <c r="C126" s="25"/>
      <c r="D126" s="25"/>
    </row>
    <row r="127" spans="1:4" x14ac:dyDescent="0.25">
      <c r="A127" s="25"/>
      <c r="B127" s="25"/>
      <c r="C127" s="25"/>
      <c r="D127" s="25"/>
    </row>
    <row r="128" spans="1:4" x14ac:dyDescent="0.25">
      <c r="A128" s="25"/>
      <c r="B128" s="25"/>
      <c r="C128" s="25"/>
      <c r="D128" s="25"/>
    </row>
    <row r="129" spans="1:4" x14ac:dyDescent="0.25">
      <c r="A129" s="25"/>
      <c r="B129" s="25"/>
      <c r="C129" s="25"/>
      <c r="D129" s="25"/>
    </row>
    <row r="130" spans="1:4" x14ac:dyDescent="0.25">
      <c r="A130" s="25"/>
      <c r="B130" s="25"/>
      <c r="C130" s="25"/>
      <c r="D130" s="25"/>
    </row>
    <row r="131" spans="1:4" x14ac:dyDescent="0.25">
      <c r="A131" s="25"/>
      <c r="B131" s="25"/>
      <c r="C131" s="25"/>
      <c r="D131" s="25"/>
    </row>
    <row r="132" spans="1:4" x14ac:dyDescent="0.25">
      <c r="A132" s="25"/>
      <c r="B132" s="25"/>
      <c r="C132" s="25"/>
      <c r="D132" s="25"/>
    </row>
    <row r="133" spans="1:4" x14ac:dyDescent="0.25">
      <c r="A133" s="25"/>
      <c r="B133" s="25"/>
      <c r="C133" s="25"/>
      <c r="D133" s="25"/>
    </row>
    <row r="134" spans="1:4" x14ac:dyDescent="0.25">
      <c r="A134" s="25"/>
      <c r="B134" s="25"/>
      <c r="C134" s="25"/>
      <c r="D134" s="25"/>
    </row>
    <row r="135" spans="1:4" x14ac:dyDescent="0.25">
      <c r="A135" s="25"/>
      <c r="B135" s="25"/>
      <c r="C135" s="25"/>
      <c r="D135" s="25"/>
    </row>
    <row r="136" spans="1:4" x14ac:dyDescent="0.25">
      <c r="A136" s="25"/>
      <c r="B136" s="25"/>
      <c r="C136" s="25"/>
      <c r="D136" s="25"/>
    </row>
    <row r="137" spans="1:4" x14ac:dyDescent="0.25">
      <c r="A137" s="25"/>
      <c r="B137" s="25"/>
      <c r="C137" s="25"/>
      <c r="D137" s="25"/>
    </row>
    <row r="138" spans="1:4" x14ac:dyDescent="0.25">
      <c r="A138" s="25"/>
      <c r="B138" s="25"/>
      <c r="C138" s="25"/>
      <c r="D138" s="25"/>
    </row>
    <row r="139" spans="1:4" x14ac:dyDescent="0.25">
      <c r="A139" s="25"/>
      <c r="B139" s="25"/>
      <c r="C139" s="25"/>
      <c r="D139" s="25"/>
    </row>
    <row r="140" spans="1:4" x14ac:dyDescent="0.25">
      <c r="A140" s="25"/>
      <c r="B140" s="25"/>
      <c r="C140" s="25"/>
      <c r="D140" s="25"/>
    </row>
    <row r="141" spans="1:4" x14ac:dyDescent="0.25">
      <c r="A141" s="25"/>
      <c r="B141" s="25"/>
      <c r="C141" s="25"/>
      <c r="D141" s="25"/>
    </row>
    <row r="142" spans="1:4" x14ac:dyDescent="0.25">
      <c r="A142" s="25"/>
      <c r="B142" s="25"/>
      <c r="C142" s="25"/>
      <c r="D142" s="25"/>
    </row>
    <row r="143" spans="1:4" x14ac:dyDescent="0.25">
      <c r="A143" s="25"/>
      <c r="B143" s="25"/>
      <c r="C143" s="25"/>
      <c r="D143" s="25"/>
    </row>
    <row r="144" spans="1:4" x14ac:dyDescent="0.25">
      <c r="A144" s="25"/>
      <c r="B144" s="25"/>
      <c r="C144" s="25"/>
      <c r="D144" s="25"/>
    </row>
    <row r="145" spans="1:4" x14ac:dyDescent="0.25">
      <c r="A145" s="25"/>
      <c r="B145" s="25"/>
      <c r="C145" s="25"/>
      <c r="D145" s="25"/>
    </row>
    <row r="146" spans="1:4" x14ac:dyDescent="0.25">
      <c r="A146" s="25"/>
      <c r="B146" s="25"/>
      <c r="C146" s="25"/>
      <c r="D146" s="25"/>
    </row>
    <row r="147" spans="1:4" x14ac:dyDescent="0.25">
      <c r="A147" s="25"/>
      <c r="B147" s="25"/>
      <c r="C147" s="25"/>
      <c r="D147" s="25"/>
    </row>
    <row r="148" spans="1:4" x14ac:dyDescent="0.25">
      <c r="A148" s="25"/>
      <c r="B148" s="25"/>
      <c r="C148" s="25"/>
      <c r="D148" s="25"/>
    </row>
    <row r="149" spans="1:4" x14ac:dyDescent="0.25">
      <c r="A149" s="25"/>
      <c r="B149" s="25"/>
      <c r="C149" s="25"/>
      <c r="D149" s="25"/>
    </row>
    <row r="150" spans="1:4" x14ac:dyDescent="0.25">
      <c r="A150" s="25"/>
      <c r="B150" s="25"/>
      <c r="C150" s="25"/>
      <c r="D150" s="25"/>
    </row>
    <row r="151" spans="1:4" x14ac:dyDescent="0.25">
      <c r="A151" s="25"/>
      <c r="B151" s="25"/>
      <c r="C151" s="25"/>
      <c r="D151" s="25"/>
    </row>
    <row r="152" spans="1:4" x14ac:dyDescent="0.25">
      <c r="A152" s="25"/>
      <c r="B152" s="25"/>
      <c r="C152" s="25"/>
      <c r="D152" s="25"/>
    </row>
    <row r="153" spans="1:4" x14ac:dyDescent="0.25">
      <c r="A153" s="25"/>
      <c r="B153" s="25"/>
      <c r="C153" s="25"/>
      <c r="D153" s="25"/>
    </row>
    <row r="154" spans="1:4" x14ac:dyDescent="0.25">
      <c r="A154" s="25"/>
      <c r="B154" s="25"/>
      <c r="C154" s="25"/>
      <c r="D154" s="25"/>
    </row>
    <row r="155" spans="1:4" x14ac:dyDescent="0.25">
      <c r="A155" s="25"/>
      <c r="B155" s="25"/>
      <c r="C155" s="25"/>
      <c r="D155" s="25"/>
    </row>
    <row r="156" spans="1:4" x14ac:dyDescent="0.25">
      <c r="A156" s="25"/>
      <c r="B156" s="25"/>
      <c r="C156" s="25"/>
      <c r="D156" s="25"/>
    </row>
    <row r="157" spans="1:4" x14ac:dyDescent="0.25">
      <c r="A157" s="25"/>
      <c r="B157" s="25"/>
      <c r="C157" s="25"/>
      <c r="D157" s="25"/>
    </row>
    <row r="158" spans="1:4" x14ac:dyDescent="0.25">
      <c r="A158" s="25"/>
      <c r="B158" s="25"/>
      <c r="C158" s="25"/>
      <c r="D158" s="25"/>
    </row>
    <row r="159" spans="1:4" x14ac:dyDescent="0.25">
      <c r="A159" s="25"/>
      <c r="B159" s="25"/>
      <c r="C159" s="25"/>
      <c r="D159" s="25"/>
    </row>
    <row r="160" spans="1:4" x14ac:dyDescent="0.25">
      <c r="A160" s="25"/>
      <c r="B160" s="25"/>
      <c r="C160" s="25"/>
      <c r="D160" s="25"/>
    </row>
    <row r="161" spans="1:4" x14ac:dyDescent="0.25">
      <c r="A161" s="25"/>
      <c r="B161" s="25"/>
      <c r="C161" s="25"/>
      <c r="D161" s="25"/>
    </row>
    <row r="162" spans="1:4" x14ac:dyDescent="0.25">
      <c r="A162" s="25"/>
      <c r="B162" s="25"/>
      <c r="C162" s="25"/>
      <c r="D162" s="25"/>
    </row>
    <row r="163" spans="1:4" x14ac:dyDescent="0.25">
      <c r="A163" s="25"/>
      <c r="B163" s="25"/>
      <c r="C163" s="25"/>
      <c r="D163" s="25"/>
    </row>
    <row r="164" spans="1:4" x14ac:dyDescent="0.25">
      <c r="A164" s="25"/>
      <c r="B164" s="25"/>
      <c r="C164" s="25"/>
      <c r="D164" s="25"/>
    </row>
    <row r="165" spans="1:4" x14ac:dyDescent="0.25">
      <c r="A165" s="25"/>
      <c r="B165" s="25"/>
      <c r="C165" s="25"/>
      <c r="D165" s="25"/>
    </row>
    <row r="166" spans="1:4" x14ac:dyDescent="0.25">
      <c r="A166" s="25"/>
      <c r="B166" s="25"/>
      <c r="C166" s="25"/>
      <c r="D166" s="25"/>
    </row>
    <row r="167" spans="1:4" x14ac:dyDescent="0.25">
      <c r="A167" s="25"/>
      <c r="B167" s="25"/>
      <c r="C167" s="25"/>
      <c r="D167" s="25"/>
    </row>
    <row r="168" spans="1:4" x14ac:dyDescent="0.25">
      <c r="A168" s="25"/>
      <c r="B168" s="25"/>
      <c r="C168" s="25"/>
      <c r="D168" s="25"/>
    </row>
    <row r="169" spans="1:4" x14ac:dyDescent="0.25">
      <c r="A169" s="25"/>
      <c r="B169" s="25"/>
      <c r="C169" s="25"/>
      <c r="D169" s="25"/>
    </row>
    <row r="170" spans="1:4" x14ac:dyDescent="0.25">
      <c r="A170" s="25"/>
      <c r="B170" s="25"/>
      <c r="C170" s="25"/>
      <c r="D170" s="25"/>
    </row>
    <row r="171" spans="1:4" x14ac:dyDescent="0.25">
      <c r="A171" s="25"/>
      <c r="B171" s="25"/>
      <c r="C171" s="25"/>
      <c r="D171" s="25"/>
    </row>
    <row r="172" spans="1:4" x14ac:dyDescent="0.25">
      <c r="A172" s="25"/>
      <c r="B172" s="25"/>
      <c r="C172" s="25"/>
      <c r="D172" s="25"/>
    </row>
    <row r="173" spans="1:4" x14ac:dyDescent="0.25">
      <c r="A173" s="25"/>
      <c r="B173" s="25"/>
      <c r="C173" s="25"/>
      <c r="D173" s="25"/>
    </row>
    <row r="174" spans="1:4" x14ac:dyDescent="0.25">
      <c r="A174" s="25"/>
      <c r="B174" s="25"/>
      <c r="C174" s="25"/>
      <c r="D174" s="25"/>
    </row>
    <row r="175" spans="1:4" x14ac:dyDescent="0.25">
      <c r="A175" s="25"/>
      <c r="B175" s="25"/>
      <c r="C175" s="25"/>
      <c r="D175" s="25"/>
    </row>
    <row r="176" spans="1:4" x14ac:dyDescent="0.25">
      <c r="A176" s="25"/>
      <c r="B176" s="25"/>
      <c r="C176" s="25"/>
      <c r="D176" s="25"/>
    </row>
    <row r="177" spans="1:4" x14ac:dyDescent="0.25">
      <c r="A177" s="25"/>
      <c r="B177" s="25"/>
      <c r="C177" s="25"/>
      <c r="D177" s="25"/>
    </row>
    <row r="178" spans="1:4" x14ac:dyDescent="0.25">
      <c r="A178" s="25"/>
      <c r="B178" s="25"/>
      <c r="C178" s="25"/>
      <c r="D178" s="25"/>
    </row>
    <row r="179" spans="1:4" x14ac:dyDescent="0.25">
      <c r="A179" s="25"/>
      <c r="B179" s="25"/>
      <c r="C179" s="25"/>
      <c r="D179" s="25"/>
    </row>
    <row r="180" spans="1:4" x14ac:dyDescent="0.25">
      <c r="A180" s="25"/>
      <c r="B180" s="25"/>
      <c r="C180" s="25"/>
      <c r="D180" s="25"/>
    </row>
    <row r="181" spans="1:4" x14ac:dyDescent="0.25">
      <c r="A181" s="25"/>
      <c r="B181" s="25"/>
      <c r="C181" s="25"/>
      <c r="D181" s="25"/>
    </row>
    <row r="182" spans="1:4" x14ac:dyDescent="0.25">
      <c r="A182" s="25"/>
      <c r="B182" s="25"/>
      <c r="C182" s="25"/>
      <c r="D182" s="25"/>
    </row>
    <row r="183" spans="1:4" x14ac:dyDescent="0.25">
      <c r="A183" s="25"/>
      <c r="B183" s="25"/>
      <c r="C183" s="25"/>
      <c r="D183" s="25"/>
    </row>
    <row r="184" spans="1:4" x14ac:dyDescent="0.25">
      <c r="A184" s="25"/>
      <c r="B184" s="25"/>
      <c r="C184" s="25"/>
      <c r="D184" s="25"/>
    </row>
    <row r="185" spans="1:4" x14ac:dyDescent="0.25">
      <c r="A185" s="25"/>
      <c r="B185" s="25"/>
      <c r="C185" s="25"/>
      <c r="D185" s="25"/>
    </row>
    <row r="186" spans="1:4" x14ac:dyDescent="0.25">
      <c r="A186" s="25"/>
      <c r="B186" s="25"/>
      <c r="C186" s="25"/>
      <c r="D186" s="25"/>
    </row>
    <row r="187" spans="1:4" x14ac:dyDescent="0.25">
      <c r="A187" s="25"/>
      <c r="B187" s="25"/>
      <c r="C187" s="25"/>
      <c r="D187" s="25"/>
    </row>
    <row r="188" spans="1:4" x14ac:dyDescent="0.25">
      <c r="A188" s="25"/>
      <c r="B188" s="25"/>
      <c r="C188" s="25"/>
      <c r="D188" s="25"/>
    </row>
    <row r="189" spans="1:4" x14ac:dyDescent="0.25">
      <c r="A189" s="25"/>
      <c r="B189" s="25"/>
      <c r="C189" s="25"/>
      <c r="D189" s="25"/>
    </row>
    <row r="190" spans="1:4" x14ac:dyDescent="0.25">
      <c r="A190" s="25"/>
      <c r="B190" s="25"/>
      <c r="C190" s="25"/>
      <c r="D190" s="25"/>
    </row>
    <row r="191" spans="1:4" x14ac:dyDescent="0.25">
      <c r="A191" s="25"/>
      <c r="B191" s="25"/>
      <c r="C191" s="25"/>
      <c r="D191" s="25"/>
    </row>
    <row r="192" spans="1:4" x14ac:dyDescent="0.25">
      <c r="A192" s="25"/>
      <c r="B192" s="25"/>
      <c r="C192" s="25"/>
      <c r="D192" s="25"/>
    </row>
    <row r="193" spans="1:4" x14ac:dyDescent="0.25">
      <c r="A193" s="25"/>
      <c r="B193" s="25"/>
      <c r="C193" s="25"/>
      <c r="D193" s="25"/>
    </row>
    <row r="194" spans="1:4" x14ac:dyDescent="0.25">
      <c r="A194" s="25"/>
      <c r="B194" s="25"/>
      <c r="C194" s="25"/>
      <c r="D194" s="25"/>
    </row>
    <row r="195" spans="1:4" x14ac:dyDescent="0.25">
      <c r="A195" s="25"/>
      <c r="B195" s="25"/>
      <c r="C195" s="25"/>
      <c r="D195" s="25"/>
    </row>
    <row r="196" spans="1:4" x14ac:dyDescent="0.25">
      <c r="A196" s="25"/>
      <c r="B196" s="25"/>
      <c r="C196" s="25"/>
      <c r="D196" s="25"/>
    </row>
    <row r="197" spans="1:4" x14ac:dyDescent="0.25">
      <c r="A197" s="25"/>
      <c r="B197" s="25"/>
      <c r="C197" s="25"/>
      <c r="D197" s="25"/>
    </row>
    <row r="198" spans="1:4" x14ac:dyDescent="0.25">
      <c r="A198" s="25"/>
      <c r="B198" s="25"/>
      <c r="C198" s="25"/>
      <c r="D198" s="25"/>
    </row>
    <row r="199" spans="1:4" x14ac:dyDescent="0.25">
      <c r="A199" s="25"/>
      <c r="B199" s="25"/>
      <c r="C199" s="25"/>
      <c r="D199" s="25"/>
    </row>
    <row r="200" spans="1:4" x14ac:dyDescent="0.25">
      <c r="A200" s="25"/>
      <c r="B200" s="25"/>
      <c r="C200" s="25"/>
      <c r="D200" s="25"/>
    </row>
    <row r="201" spans="1:4" x14ac:dyDescent="0.25">
      <c r="A201" s="25"/>
      <c r="B201" s="25"/>
      <c r="C201" s="25"/>
      <c r="D201" s="25"/>
    </row>
    <row r="202" spans="1:4" x14ac:dyDescent="0.25">
      <c r="A202" s="25"/>
      <c r="B202" s="25"/>
      <c r="C202" s="25"/>
      <c r="D202" s="25"/>
    </row>
    <row r="203" spans="1:4" x14ac:dyDescent="0.25">
      <c r="A203" s="25"/>
      <c r="B203" s="25"/>
      <c r="C203" s="25"/>
      <c r="D203" s="25"/>
    </row>
    <row r="204" spans="1:4" x14ac:dyDescent="0.25">
      <c r="A204" s="25"/>
      <c r="B204" s="25"/>
      <c r="C204" s="25"/>
      <c r="D204" s="25"/>
    </row>
    <row r="205" spans="1:4" x14ac:dyDescent="0.25">
      <c r="A205" s="25"/>
      <c r="B205" s="25"/>
      <c r="C205" s="25"/>
      <c r="D205" s="25"/>
    </row>
    <row r="206" spans="1:4" x14ac:dyDescent="0.25">
      <c r="A206" s="25"/>
      <c r="B206" s="25"/>
      <c r="C206" s="25"/>
      <c r="D206" s="25"/>
    </row>
    <row r="207" spans="1:4" x14ac:dyDescent="0.25">
      <c r="A207" s="25"/>
      <c r="B207" s="25"/>
      <c r="C207" s="25"/>
      <c r="D207" s="25"/>
    </row>
    <row r="208" spans="1:4" x14ac:dyDescent="0.25">
      <c r="A208" s="25"/>
      <c r="B208" s="25"/>
      <c r="C208" s="25"/>
      <c r="D208" s="25"/>
    </row>
    <row r="209" spans="1:4" x14ac:dyDescent="0.25">
      <c r="A209" s="25"/>
      <c r="B209" s="25"/>
      <c r="C209" s="25"/>
      <c r="D209" s="25"/>
    </row>
    <row r="210" spans="1:4" x14ac:dyDescent="0.25">
      <c r="A210" s="25"/>
      <c r="B210" s="25"/>
      <c r="C210" s="25"/>
      <c r="D210" s="25"/>
    </row>
    <row r="211" spans="1:4" x14ac:dyDescent="0.25">
      <c r="A211" s="25"/>
      <c r="B211" s="25"/>
      <c r="C211" s="25"/>
      <c r="D211" s="25"/>
    </row>
    <row r="212" spans="1:4" x14ac:dyDescent="0.25">
      <c r="A212" s="25"/>
      <c r="B212" s="25"/>
      <c r="C212" s="25"/>
      <c r="D212" s="25"/>
    </row>
    <row r="213" spans="1:4" x14ac:dyDescent="0.25">
      <c r="A213" s="25"/>
      <c r="B213" s="25"/>
      <c r="C213" s="25"/>
      <c r="D213" s="25"/>
    </row>
    <row r="214" spans="1:4" x14ac:dyDescent="0.25">
      <c r="A214" s="25"/>
      <c r="B214" s="25"/>
      <c r="C214" s="25"/>
      <c r="D214" s="25"/>
    </row>
    <row r="215" spans="1:4" x14ac:dyDescent="0.25">
      <c r="A215" s="25"/>
      <c r="B215" s="25"/>
      <c r="C215" s="25"/>
      <c r="D215" s="25"/>
    </row>
    <row r="216" spans="1:4" x14ac:dyDescent="0.25">
      <c r="A216" s="25"/>
      <c r="B216" s="25"/>
      <c r="C216" s="25"/>
      <c r="D216" s="25"/>
    </row>
    <row r="217" spans="1:4" x14ac:dyDescent="0.25">
      <c r="A217" s="25"/>
      <c r="B217" s="25"/>
      <c r="C217" s="25"/>
      <c r="D217" s="25"/>
    </row>
    <row r="218" spans="1:4" x14ac:dyDescent="0.25">
      <c r="A218" s="25"/>
      <c r="B218" s="25"/>
      <c r="C218" s="25"/>
      <c r="D218" s="25"/>
    </row>
    <row r="219" spans="1:4" x14ac:dyDescent="0.25">
      <c r="A219" s="25"/>
      <c r="B219" s="25"/>
      <c r="C219" s="25"/>
      <c r="D219" s="25"/>
    </row>
    <row r="220" spans="1:4" x14ac:dyDescent="0.25">
      <c r="A220" s="25"/>
      <c r="B220" s="25"/>
      <c r="C220" s="25"/>
      <c r="D220" s="25"/>
    </row>
    <row r="221" spans="1:4" x14ac:dyDescent="0.25">
      <c r="A221" s="25"/>
      <c r="B221" s="25"/>
      <c r="C221" s="25"/>
      <c r="D221" s="25"/>
    </row>
    <row r="222" spans="1:4" x14ac:dyDescent="0.25">
      <c r="A222" s="25"/>
      <c r="B222" s="25"/>
      <c r="C222" s="25"/>
      <c r="D222" s="25"/>
    </row>
    <row r="223" spans="1:4" x14ac:dyDescent="0.25">
      <c r="A223" s="25"/>
      <c r="B223" s="25"/>
      <c r="C223" s="25"/>
      <c r="D223" s="25"/>
    </row>
    <row r="224" spans="1:4" x14ac:dyDescent="0.25">
      <c r="A224" s="25"/>
      <c r="B224" s="25"/>
      <c r="C224" s="25"/>
      <c r="D224" s="25"/>
    </row>
    <row r="225" spans="1:4" x14ac:dyDescent="0.25">
      <c r="A225" s="25"/>
      <c r="B225" s="25"/>
      <c r="C225" s="25"/>
      <c r="D225" s="25"/>
    </row>
    <row r="226" spans="1:4" x14ac:dyDescent="0.25">
      <c r="A226" s="25"/>
      <c r="B226" s="25"/>
      <c r="C226" s="25"/>
      <c r="D226" s="25"/>
    </row>
    <row r="227" spans="1:4" x14ac:dyDescent="0.25">
      <c r="A227" s="25"/>
      <c r="B227" s="25"/>
      <c r="C227" s="25"/>
      <c r="D227" s="25"/>
    </row>
    <row r="228" spans="1:4" x14ac:dyDescent="0.25">
      <c r="A228" s="25"/>
      <c r="B228" s="25"/>
      <c r="C228" s="25"/>
      <c r="D228" s="25"/>
    </row>
    <row r="229" spans="1:4" x14ac:dyDescent="0.25">
      <c r="A229" s="25"/>
      <c r="B229" s="25"/>
      <c r="C229" s="25"/>
      <c r="D229" s="25"/>
    </row>
    <row r="230" spans="1:4" x14ac:dyDescent="0.25">
      <c r="A230" s="25"/>
      <c r="B230" s="25"/>
      <c r="C230" s="25"/>
      <c r="D230" s="25"/>
    </row>
    <row r="231" spans="1:4" x14ac:dyDescent="0.25">
      <c r="A231" s="25"/>
      <c r="B231" s="25"/>
      <c r="C231" s="25"/>
      <c r="D231" s="25"/>
    </row>
    <row r="232" spans="1:4" x14ac:dyDescent="0.25">
      <c r="A232" s="25"/>
      <c r="B232" s="25"/>
      <c r="C232" s="25"/>
      <c r="D232" s="25"/>
    </row>
    <row r="233" spans="1:4" x14ac:dyDescent="0.25">
      <c r="A233" s="25"/>
      <c r="B233" s="25"/>
      <c r="C233" s="25"/>
      <c r="D233" s="25"/>
    </row>
    <row r="234" spans="1:4" x14ac:dyDescent="0.25">
      <c r="A234" s="25"/>
      <c r="B234" s="25"/>
      <c r="C234" s="25"/>
      <c r="D234" s="25"/>
    </row>
    <row r="235" spans="1:4" x14ac:dyDescent="0.25">
      <c r="A235" s="25"/>
      <c r="B235" s="25"/>
      <c r="C235" s="25"/>
      <c r="D235" s="25"/>
    </row>
    <row r="236" spans="1:4" x14ac:dyDescent="0.25">
      <c r="A236" s="25"/>
      <c r="B236" s="25"/>
      <c r="C236" s="25"/>
      <c r="D236" s="25"/>
    </row>
    <row r="237" spans="1:4" x14ac:dyDescent="0.25">
      <c r="A237" s="25"/>
      <c r="B237" s="25"/>
      <c r="C237" s="25"/>
      <c r="D237" s="25"/>
    </row>
    <row r="238" spans="1:4" x14ac:dyDescent="0.25">
      <c r="A238" s="25"/>
      <c r="B238" s="25"/>
      <c r="C238" s="25"/>
      <c r="D238" s="25"/>
    </row>
    <row r="239" spans="1:4" x14ac:dyDescent="0.25">
      <c r="A239" s="25"/>
      <c r="B239" s="25"/>
      <c r="C239" s="25"/>
      <c r="D239" s="25"/>
    </row>
    <row r="240" spans="1:4" x14ac:dyDescent="0.25">
      <c r="A240" s="25"/>
      <c r="B240" s="25"/>
      <c r="C240" s="25"/>
      <c r="D240" s="25"/>
    </row>
    <row r="241" spans="1:4" x14ac:dyDescent="0.25">
      <c r="A241" s="25"/>
      <c r="B241" s="25"/>
      <c r="C241" s="25"/>
      <c r="D241" s="25"/>
    </row>
    <row r="242" spans="1:4" x14ac:dyDescent="0.25">
      <c r="A242" s="25"/>
      <c r="B242" s="25"/>
      <c r="C242" s="25"/>
      <c r="D242" s="25"/>
    </row>
    <row r="243" spans="1:4" x14ac:dyDescent="0.25">
      <c r="A243" s="25"/>
      <c r="B243" s="25"/>
      <c r="C243" s="25"/>
      <c r="D243" s="25"/>
    </row>
    <row r="244" spans="1:4" x14ac:dyDescent="0.25">
      <c r="A244" s="25"/>
      <c r="B244" s="25"/>
      <c r="C244" s="25"/>
      <c r="D244" s="25"/>
    </row>
    <row r="245" spans="1:4" x14ac:dyDescent="0.25">
      <c r="A245" s="25"/>
      <c r="B245" s="25"/>
      <c r="C245" s="25"/>
      <c r="D245" s="25"/>
    </row>
    <row r="246" spans="1:4" x14ac:dyDescent="0.25">
      <c r="A246" s="25"/>
      <c r="B246" s="25"/>
      <c r="C246" s="25"/>
      <c r="D246" s="25"/>
    </row>
    <row r="247" spans="1:4" x14ac:dyDescent="0.25">
      <c r="A247" s="25"/>
      <c r="B247" s="25"/>
      <c r="C247" s="25"/>
      <c r="D247" s="25"/>
    </row>
    <row r="248" spans="1:4" x14ac:dyDescent="0.25">
      <c r="A248" s="25"/>
      <c r="B248" s="25"/>
      <c r="C248" s="25"/>
      <c r="D248" s="25"/>
    </row>
    <row r="249" spans="1:4" x14ac:dyDescent="0.25">
      <c r="A249" s="25"/>
      <c r="B249" s="25"/>
      <c r="C249" s="25"/>
      <c r="D249" s="25"/>
    </row>
    <row r="250" spans="1:4" x14ac:dyDescent="0.25">
      <c r="A250" s="25"/>
      <c r="B250" s="25"/>
      <c r="C250" s="25"/>
      <c r="D250" s="25"/>
    </row>
    <row r="251" spans="1:4" x14ac:dyDescent="0.25">
      <c r="A251" s="25"/>
      <c r="B251" s="25"/>
      <c r="C251" s="25"/>
      <c r="D251" s="25"/>
    </row>
    <row r="252" spans="1:4" x14ac:dyDescent="0.25">
      <c r="A252" s="25"/>
      <c r="B252" s="25"/>
      <c r="C252" s="25"/>
      <c r="D252" s="25"/>
    </row>
    <row r="253" spans="1:4" x14ac:dyDescent="0.25">
      <c r="A253" s="25"/>
      <c r="B253" s="25"/>
      <c r="C253" s="25"/>
      <c r="D253" s="25"/>
    </row>
    <row r="254" spans="1:4" x14ac:dyDescent="0.25">
      <c r="A254" s="25"/>
      <c r="B254" s="25"/>
      <c r="C254" s="25"/>
      <c r="D254" s="25"/>
    </row>
    <row r="255" spans="1:4" x14ac:dyDescent="0.25">
      <c r="A255" s="25"/>
      <c r="B255" s="25"/>
      <c r="C255" s="25"/>
      <c r="D255" s="25"/>
    </row>
    <row r="256" spans="1:4" x14ac:dyDescent="0.25">
      <c r="A256" s="25"/>
      <c r="B256" s="25"/>
      <c r="C256" s="25"/>
      <c r="D256" s="25"/>
    </row>
    <row r="257" spans="1:4" x14ac:dyDescent="0.25">
      <c r="A257" s="25"/>
      <c r="B257" s="25"/>
      <c r="C257" s="25"/>
      <c r="D257" s="25"/>
    </row>
    <row r="258" spans="1:4" x14ac:dyDescent="0.25">
      <c r="A258" s="25"/>
      <c r="B258" s="25"/>
      <c r="C258" s="25"/>
      <c r="D258" s="25"/>
    </row>
    <row r="259" spans="1:4" x14ac:dyDescent="0.25">
      <c r="A259" s="25"/>
      <c r="B259" s="25"/>
      <c r="C259" s="25"/>
      <c r="D259" s="25"/>
    </row>
    <row r="260" spans="1:4" x14ac:dyDescent="0.25">
      <c r="A260" s="25"/>
      <c r="B260" s="25"/>
      <c r="C260" s="25"/>
      <c r="D260" s="25"/>
    </row>
    <row r="261" spans="1:4" x14ac:dyDescent="0.25">
      <c r="A261" s="25"/>
      <c r="B261" s="25"/>
      <c r="C261" s="25"/>
      <c r="D261" s="25"/>
    </row>
    <row r="262" spans="1:4" x14ac:dyDescent="0.25">
      <c r="A262" s="25"/>
      <c r="B262" s="25"/>
      <c r="C262" s="25"/>
      <c r="D262" s="25"/>
    </row>
    <row r="263" spans="1:4" x14ac:dyDescent="0.25">
      <c r="A263" s="25"/>
      <c r="B263" s="25"/>
      <c r="C263" s="25"/>
      <c r="D263" s="25"/>
    </row>
    <row r="264" spans="1:4" x14ac:dyDescent="0.25">
      <c r="A264" s="25"/>
      <c r="B264" s="25"/>
      <c r="C264" s="25"/>
      <c r="D264" s="25"/>
    </row>
    <row r="265" spans="1:4" x14ac:dyDescent="0.25">
      <c r="A265" s="25"/>
      <c r="B265" s="25"/>
      <c r="C265" s="25"/>
      <c r="D265" s="25"/>
    </row>
    <row r="266" spans="1:4" x14ac:dyDescent="0.25">
      <c r="A266" s="25"/>
      <c r="B266" s="25"/>
      <c r="C266" s="25"/>
      <c r="D266" s="25"/>
    </row>
    <row r="267" spans="1:4" x14ac:dyDescent="0.25">
      <c r="A267" s="25"/>
      <c r="B267" s="25"/>
      <c r="C267" s="25"/>
      <c r="D267" s="25"/>
    </row>
    <row r="268" spans="1:4" x14ac:dyDescent="0.25">
      <c r="A268" s="25"/>
      <c r="B268" s="25"/>
      <c r="C268" s="25"/>
      <c r="D268" s="25"/>
    </row>
    <row r="269" spans="1:4" x14ac:dyDescent="0.25">
      <c r="A269" s="25"/>
      <c r="B269" s="25"/>
      <c r="C269" s="25"/>
      <c r="D269" s="25"/>
    </row>
    <row r="270" spans="1:4" x14ac:dyDescent="0.25">
      <c r="A270" s="25"/>
      <c r="B270" s="25"/>
      <c r="C270" s="25"/>
      <c r="D270" s="25"/>
    </row>
    <row r="271" spans="1:4" x14ac:dyDescent="0.25">
      <c r="A271" s="25"/>
      <c r="B271" s="25"/>
      <c r="C271" s="25"/>
      <c r="D271" s="25"/>
    </row>
    <row r="272" spans="1:4" x14ac:dyDescent="0.25">
      <c r="A272" s="25"/>
      <c r="B272" s="25"/>
      <c r="C272" s="25"/>
      <c r="D272" s="25"/>
    </row>
    <row r="273" spans="1:4" x14ac:dyDescent="0.25">
      <c r="A273" s="25"/>
      <c r="B273" s="25"/>
      <c r="C273" s="25"/>
      <c r="D273" s="25"/>
    </row>
    <row r="274" spans="1:4" x14ac:dyDescent="0.25">
      <c r="A274" s="25"/>
      <c r="B274" s="25"/>
      <c r="C274" s="25"/>
      <c r="D274" s="25"/>
    </row>
    <row r="275" spans="1:4" x14ac:dyDescent="0.25">
      <c r="A275" s="25"/>
      <c r="B275" s="25"/>
      <c r="C275" s="25"/>
      <c r="D275" s="25"/>
    </row>
    <row r="276" spans="1:4" x14ac:dyDescent="0.25">
      <c r="A276" s="25"/>
      <c r="B276" s="25"/>
      <c r="C276" s="25"/>
      <c r="D276" s="25"/>
    </row>
    <row r="277" spans="1:4" x14ac:dyDescent="0.25">
      <c r="A277" s="25"/>
      <c r="B277" s="25"/>
      <c r="C277" s="25"/>
      <c r="D277" s="25"/>
    </row>
    <row r="278" spans="1:4" x14ac:dyDescent="0.25">
      <c r="A278" s="25"/>
      <c r="B278" s="25"/>
      <c r="C278" s="25"/>
      <c r="D278" s="25"/>
    </row>
    <row r="279" spans="1:4" x14ac:dyDescent="0.25">
      <c r="A279" s="25"/>
      <c r="B279" s="25"/>
      <c r="C279" s="25"/>
      <c r="D279" s="25"/>
    </row>
    <row r="280" spans="1:4" x14ac:dyDescent="0.25">
      <c r="A280" s="25"/>
      <c r="B280" s="25"/>
      <c r="C280" s="25"/>
      <c r="D280" s="25"/>
    </row>
    <row r="281" spans="1:4" x14ac:dyDescent="0.25">
      <c r="A281" s="25"/>
      <c r="B281" s="25"/>
      <c r="C281" s="25"/>
      <c r="D281" s="25"/>
    </row>
    <row r="282" spans="1:4" x14ac:dyDescent="0.25">
      <c r="A282" s="25"/>
      <c r="B282" s="25"/>
      <c r="C282" s="25"/>
      <c r="D282" s="25"/>
    </row>
    <row r="283" spans="1:4" x14ac:dyDescent="0.25">
      <c r="A283" s="25"/>
      <c r="B283" s="25"/>
      <c r="C283" s="25"/>
      <c r="D283" s="25"/>
    </row>
    <row r="284" spans="1:4" x14ac:dyDescent="0.25">
      <c r="A284" s="25"/>
      <c r="B284" s="25"/>
      <c r="C284" s="25"/>
      <c r="D284" s="25"/>
    </row>
    <row r="285" spans="1:4" x14ac:dyDescent="0.25">
      <c r="A285" s="25"/>
      <c r="B285" s="25"/>
      <c r="C285" s="25"/>
      <c r="D285" s="25"/>
    </row>
    <row r="286" spans="1:4" x14ac:dyDescent="0.25">
      <c r="A286" s="25"/>
      <c r="B286" s="25"/>
      <c r="C286" s="25"/>
      <c r="D286" s="25"/>
    </row>
    <row r="287" spans="1:4" x14ac:dyDescent="0.25">
      <c r="A287" s="25"/>
      <c r="B287" s="25"/>
      <c r="C287" s="25"/>
      <c r="D287" s="25"/>
    </row>
    <row r="288" spans="1:4" x14ac:dyDescent="0.25">
      <c r="A288" s="25"/>
      <c r="B288" s="25"/>
      <c r="C288" s="25"/>
      <c r="D288" s="25"/>
    </row>
    <row r="289" spans="1:4" x14ac:dyDescent="0.25">
      <c r="A289" s="25"/>
      <c r="B289" s="25"/>
      <c r="C289" s="25"/>
      <c r="D289" s="25"/>
    </row>
    <row r="290" spans="1:4" x14ac:dyDescent="0.25">
      <c r="A290" s="25"/>
      <c r="B290" s="25"/>
      <c r="C290" s="25"/>
      <c r="D290" s="25"/>
    </row>
    <row r="291" spans="1:4" x14ac:dyDescent="0.25">
      <c r="A291" s="25"/>
      <c r="B291" s="25"/>
      <c r="C291" s="25"/>
      <c r="D291" s="25"/>
    </row>
    <row r="292" spans="1:4" x14ac:dyDescent="0.25">
      <c r="A292" s="25"/>
      <c r="B292" s="25"/>
      <c r="C292" s="25"/>
      <c r="D292" s="25"/>
    </row>
    <row r="293" spans="1:4" x14ac:dyDescent="0.25">
      <c r="A293" s="25"/>
      <c r="B293" s="25"/>
      <c r="C293" s="25"/>
      <c r="D293" s="25"/>
    </row>
    <row r="294" spans="1:4" x14ac:dyDescent="0.25">
      <c r="A294" s="25"/>
      <c r="B294" s="25"/>
      <c r="C294" s="25"/>
      <c r="D294" s="25"/>
    </row>
    <row r="295" spans="1:4" x14ac:dyDescent="0.25">
      <c r="A295" s="25"/>
      <c r="B295" s="25"/>
      <c r="C295" s="25"/>
      <c r="D295" s="25"/>
    </row>
    <row r="296" spans="1:4" x14ac:dyDescent="0.25">
      <c r="A296" s="25"/>
      <c r="B296" s="25"/>
      <c r="C296" s="25"/>
      <c r="D296" s="25"/>
    </row>
    <row r="297" spans="1:4" x14ac:dyDescent="0.25">
      <c r="A297" s="25"/>
      <c r="B297" s="25"/>
      <c r="C297" s="25"/>
      <c r="D297" s="25"/>
    </row>
    <row r="298" spans="1:4" x14ac:dyDescent="0.25">
      <c r="A298" s="25"/>
      <c r="B298" s="25"/>
      <c r="C298" s="25"/>
      <c r="D298" s="25"/>
    </row>
    <row r="299" spans="1:4" x14ac:dyDescent="0.25">
      <c r="A299" s="25"/>
      <c r="B299" s="25"/>
      <c r="C299" s="25"/>
      <c r="D299" s="25"/>
    </row>
    <row r="300" spans="1:4" x14ac:dyDescent="0.25">
      <c r="A300" s="25"/>
      <c r="B300" s="25"/>
      <c r="C300" s="25"/>
      <c r="D300" s="25"/>
    </row>
    <row r="301" spans="1:4" x14ac:dyDescent="0.25">
      <c r="A301" s="25"/>
      <c r="B301" s="25"/>
      <c r="C301" s="25"/>
      <c r="D301" s="25"/>
    </row>
    <row r="302" spans="1:4" x14ac:dyDescent="0.25">
      <c r="A302" s="25"/>
      <c r="B302" s="25"/>
      <c r="C302" s="25"/>
      <c r="D302" s="25"/>
    </row>
    <row r="303" spans="1:4" x14ac:dyDescent="0.25">
      <c r="A303" s="25"/>
      <c r="B303" s="25"/>
      <c r="C303" s="25"/>
      <c r="D303" s="25"/>
    </row>
    <row r="304" spans="1:4" x14ac:dyDescent="0.25">
      <c r="A304" s="25"/>
      <c r="B304" s="25"/>
      <c r="C304" s="25"/>
      <c r="D304" s="25"/>
    </row>
    <row r="305" spans="1:4" x14ac:dyDescent="0.25">
      <c r="A305" s="25"/>
      <c r="B305" s="25"/>
      <c r="C305" s="25"/>
      <c r="D305" s="25"/>
    </row>
    <row r="306" spans="1:4" x14ac:dyDescent="0.25">
      <c r="A306" s="25"/>
      <c r="B306" s="25"/>
      <c r="C306" s="25"/>
      <c r="D306" s="25"/>
    </row>
    <row r="307" spans="1:4" x14ac:dyDescent="0.25">
      <c r="A307" s="25"/>
      <c r="B307" s="25"/>
      <c r="C307" s="25"/>
      <c r="D307" s="25"/>
    </row>
    <row r="308" spans="1:4" x14ac:dyDescent="0.25">
      <c r="A308" s="25"/>
      <c r="B308" s="25"/>
      <c r="C308" s="25"/>
      <c r="D308" s="25"/>
    </row>
    <row r="309" spans="1:4" x14ac:dyDescent="0.25">
      <c r="A309" s="25"/>
      <c r="B309" s="25"/>
      <c r="C309" s="25"/>
      <c r="D309" s="25"/>
    </row>
    <row r="310" spans="1:4" x14ac:dyDescent="0.25">
      <c r="A310" s="25"/>
      <c r="B310" s="25"/>
      <c r="C310" s="25"/>
      <c r="D310" s="25"/>
    </row>
    <row r="311" spans="1:4" x14ac:dyDescent="0.25">
      <c r="A311" s="25"/>
      <c r="B311" s="25"/>
      <c r="C311" s="25"/>
      <c r="D311" s="25"/>
    </row>
    <row r="312" spans="1:4" x14ac:dyDescent="0.25">
      <c r="A312" s="25"/>
      <c r="B312" s="25"/>
      <c r="C312" s="25"/>
      <c r="D312" s="25"/>
    </row>
    <row r="313" spans="1:4" x14ac:dyDescent="0.25">
      <c r="A313" s="25"/>
      <c r="B313" s="25"/>
      <c r="C313" s="25"/>
      <c r="D313" s="25"/>
    </row>
    <row r="314" spans="1:4" x14ac:dyDescent="0.25">
      <c r="A314" s="25"/>
      <c r="B314" s="25"/>
      <c r="C314" s="25"/>
      <c r="D314" s="25"/>
    </row>
    <row r="315" spans="1:4" x14ac:dyDescent="0.25">
      <c r="A315" s="25"/>
      <c r="B315" s="25"/>
      <c r="C315" s="25"/>
      <c r="D315" s="25"/>
    </row>
    <row r="316" spans="1:4" x14ac:dyDescent="0.25">
      <c r="A316" s="25"/>
      <c r="B316" s="25"/>
      <c r="C316" s="25"/>
      <c r="D316" s="25"/>
    </row>
    <row r="317" spans="1:4" x14ac:dyDescent="0.25">
      <c r="A317" s="25"/>
      <c r="B317" s="25"/>
      <c r="C317" s="25"/>
      <c r="D317" s="25"/>
    </row>
    <row r="318" spans="1:4" x14ac:dyDescent="0.25">
      <c r="A318" s="25"/>
      <c r="B318" s="25"/>
      <c r="C318" s="25"/>
      <c r="D318" s="25"/>
    </row>
    <row r="319" spans="1:4" x14ac:dyDescent="0.25">
      <c r="A319" s="25"/>
      <c r="B319" s="25"/>
      <c r="C319" s="25"/>
      <c r="D319" s="25"/>
    </row>
    <row r="320" spans="1:4" x14ac:dyDescent="0.25">
      <c r="A320" s="25"/>
      <c r="B320" s="25"/>
      <c r="C320" s="25"/>
      <c r="D320" s="25"/>
    </row>
    <row r="321" spans="1:4" x14ac:dyDescent="0.25">
      <c r="A321" s="25"/>
      <c r="B321" s="25"/>
      <c r="C321" s="25"/>
      <c r="D321" s="25"/>
    </row>
    <row r="322" spans="1:4" x14ac:dyDescent="0.25">
      <c r="A322" s="25"/>
      <c r="B322" s="25"/>
      <c r="C322" s="25"/>
      <c r="D322" s="25"/>
    </row>
    <row r="323" spans="1:4" x14ac:dyDescent="0.25">
      <c r="A323" s="25"/>
      <c r="B323" s="25"/>
      <c r="C323" s="25"/>
      <c r="D323" s="25"/>
    </row>
    <row r="324" spans="1:4" x14ac:dyDescent="0.25">
      <c r="A324" s="25"/>
      <c r="B324" s="25"/>
      <c r="C324" s="25"/>
      <c r="D324" s="25"/>
    </row>
    <row r="325" spans="1:4" x14ac:dyDescent="0.25">
      <c r="A325" s="25"/>
      <c r="B325" s="25"/>
      <c r="C325" s="25"/>
      <c r="D325" s="25"/>
    </row>
    <row r="326" spans="1:4" x14ac:dyDescent="0.25">
      <c r="A326" s="25"/>
      <c r="B326" s="25"/>
      <c r="C326" s="25"/>
      <c r="D326" s="25"/>
    </row>
    <row r="327" spans="1:4" x14ac:dyDescent="0.25">
      <c r="A327" s="25"/>
      <c r="B327" s="25"/>
      <c r="C327" s="25"/>
      <c r="D327" s="25"/>
    </row>
    <row r="328" spans="1:4" x14ac:dyDescent="0.25">
      <c r="A328" s="25"/>
      <c r="B328" s="25"/>
      <c r="C328" s="25"/>
      <c r="D328" s="25"/>
    </row>
    <row r="329" spans="1:4" x14ac:dyDescent="0.25">
      <c r="A329" s="25"/>
      <c r="B329" s="25"/>
      <c r="C329" s="25"/>
      <c r="D329" s="25"/>
    </row>
    <row r="330" spans="1:4" x14ac:dyDescent="0.25">
      <c r="A330" s="25"/>
      <c r="B330" s="25"/>
      <c r="C330" s="25"/>
      <c r="D330" s="25"/>
    </row>
    <row r="331" spans="1:4" x14ac:dyDescent="0.25">
      <c r="A331" s="25"/>
      <c r="B331" s="25"/>
      <c r="C331" s="25"/>
      <c r="D331" s="25"/>
    </row>
    <row r="332" spans="1:4" x14ac:dyDescent="0.25">
      <c r="A332" s="25"/>
      <c r="B332" s="25"/>
      <c r="C332" s="25"/>
      <c r="D332" s="25"/>
    </row>
    <row r="333" spans="1:4" x14ac:dyDescent="0.25">
      <c r="A333" s="25"/>
      <c r="B333" s="25"/>
      <c r="C333" s="25"/>
      <c r="D333" s="25"/>
    </row>
    <row r="334" spans="1:4" x14ac:dyDescent="0.25">
      <c r="A334" s="25"/>
      <c r="B334" s="25"/>
      <c r="C334" s="25"/>
      <c r="D334" s="25"/>
    </row>
    <row r="335" spans="1:4" x14ac:dyDescent="0.25">
      <c r="A335" s="25"/>
      <c r="B335" s="25"/>
      <c r="C335" s="25"/>
      <c r="D335" s="25"/>
    </row>
    <row r="336" spans="1:4" x14ac:dyDescent="0.25">
      <c r="A336" s="25"/>
      <c r="B336" s="25"/>
      <c r="C336" s="25"/>
      <c r="D336" s="25"/>
    </row>
    <row r="337" spans="1:4" x14ac:dyDescent="0.25">
      <c r="A337" s="25"/>
      <c r="B337" s="25"/>
      <c r="C337" s="25"/>
      <c r="D337" s="25"/>
    </row>
    <row r="338" spans="1:4" x14ac:dyDescent="0.25">
      <c r="A338" s="25"/>
      <c r="B338" s="25"/>
      <c r="C338" s="25"/>
      <c r="D338" s="25"/>
    </row>
    <row r="339" spans="1:4" x14ac:dyDescent="0.25">
      <c r="A339" s="25"/>
      <c r="B339" s="25"/>
      <c r="C339" s="25"/>
      <c r="D339" s="25"/>
    </row>
    <row r="340" spans="1:4" x14ac:dyDescent="0.25">
      <c r="A340" s="25"/>
      <c r="B340" s="25"/>
      <c r="C340" s="25"/>
      <c r="D340" s="25"/>
    </row>
    <row r="341" spans="1:4" x14ac:dyDescent="0.25">
      <c r="A341" s="25"/>
      <c r="B341" s="25"/>
      <c r="C341" s="25"/>
      <c r="D341" s="25"/>
    </row>
    <row r="342" spans="1:4" x14ac:dyDescent="0.25">
      <c r="A342" s="25"/>
      <c r="B342" s="25"/>
      <c r="C342" s="25"/>
      <c r="D342" s="25"/>
    </row>
    <row r="343" spans="1:4" x14ac:dyDescent="0.25">
      <c r="A343" s="25"/>
      <c r="B343" s="25"/>
      <c r="C343" s="25"/>
      <c r="D343" s="25"/>
    </row>
    <row r="344" spans="1:4" x14ac:dyDescent="0.25">
      <c r="A344" s="25"/>
      <c r="B344" s="25"/>
      <c r="C344" s="25"/>
      <c r="D344" s="25"/>
    </row>
    <row r="345" spans="1:4" x14ac:dyDescent="0.25">
      <c r="A345" s="25"/>
      <c r="B345" s="25"/>
      <c r="C345" s="25"/>
      <c r="D345" s="25"/>
    </row>
    <row r="346" spans="1:4" x14ac:dyDescent="0.25">
      <c r="A346" s="25"/>
      <c r="B346" s="25"/>
      <c r="C346" s="25"/>
      <c r="D346" s="25"/>
    </row>
    <row r="347" spans="1:4" x14ac:dyDescent="0.25">
      <c r="A347" s="25"/>
      <c r="B347" s="25"/>
      <c r="C347" s="25"/>
      <c r="D347" s="25"/>
    </row>
    <row r="348" spans="1:4" x14ac:dyDescent="0.25">
      <c r="A348" s="25"/>
      <c r="B348" s="25"/>
      <c r="C348" s="25"/>
      <c r="D348" s="25"/>
    </row>
    <row r="349" spans="1:4" x14ac:dyDescent="0.25">
      <c r="A349" s="25"/>
      <c r="B349" s="25"/>
      <c r="C349" s="25"/>
      <c r="D349" s="25"/>
    </row>
    <row r="350" spans="1:4" x14ac:dyDescent="0.25">
      <c r="A350" s="25"/>
      <c r="B350" s="25"/>
      <c r="C350" s="25"/>
      <c r="D350" s="25"/>
    </row>
    <row r="351" spans="1:4" x14ac:dyDescent="0.25">
      <c r="A351" s="25"/>
      <c r="B351" s="25"/>
      <c r="C351" s="25"/>
      <c r="D351" s="25"/>
    </row>
    <row r="352" spans="1:4" x14ac:dyDescent="0.25">
      <c r="A352" s="25"/>
      <c r="B352" s="25"/>
      <c r="C352" s="25"/>
      <c r="D352" s="25"/>
    </row>
    <row r="353" spans="1:4" x14ac:dyDescent="0.25">
      <c r="A353" s="25"/>
      <c r="B353" s="25"/>
      <c r="C353" s="25"/>
      <c r="D353" s="25"/>
    </row>
    <row r="354" spans="1:4" x14ac:dyDescent="0.25">
      <c r="A354" s="25"/>
      <c r="B354" s="25"/>
      <c r="C354" s="25"/>
      <c r="D354" s="25"/>
    </row>
    <row r="355" spans="1:4" x14ac:dyDescent="0.25">
      <c r="A355" s="25"/>
      <c r="B355" s="25"/>
      <c r="C355" s="25"/>
      <c r="D355" s="25"/>
    </row>
    <row r="356" spans="1:4" x14ac:dyDescent="0.25">
      <c r="A356" s="25"/>
      <c r="B356" s="25"/>
      <c r="C356" s="25"/>
      <c r="D356" s="25"/>
    </row>
    <row r="357" spans="1:4" x14ac:dyDescent="0.25">
      <c r="A357" s="25"/>
      <c r="B357" s="25"/>
      <c r="C357" s="25"/>
      <c r="D357" s="25"/>
    </row>
    <row r="358" spans="1:4" x14ac:dyDescent="0.25">
      <c r="A358" s="25"/>
      <c r="B358" s="25"/>
      <c r="C358" s="25"/>
      <c r="D358" s="25"/>
    </row>
    <row r="359" spans="1:4" x14ac:dyDescent="0.25">
      <c r="A359" s="25"/>
      <c r="B359" s="25"/>
      <c r="C359" s="25"/>
      <c r="D359" s="25"/>
    </row>
    <row r="360" spans="1:4" x14ac:dyDescent="0.25">
      <c r="A360" s="25"/>
      <c r="B360" s="25"/>
      <c r="C360" s="25"/>
      <c r="D360" s="25"/>
    </row>
    <row r="361" spans="1:4" x14ac:dyDescent="0.25">
      <c r="A361" s="25"/>
      <c r="B361" s="25"/>
      <c r="C361" s="25"/>
      <c r="D361" s="25"/>
    </row>
    <row r="362" spans="1:4" x14ac:dyDescent="0.25">
      <c r="A362" s="25"/>
      <c r="B362" s="25"/>
      <c r="C362" s="25"/>
      <c r="D362" s="25"/>
    </row>
    <row r="363" spans="1:4" x14ac:dyDescent="0.25">
      <c r="A363" s="25"/>
      <c r="B363" s="25"/>
      <c r="C363" s="25"/>
      <c r="D363" s="25"/>
    </row>
    <row r="364" spans="1:4" x14ac:dyDescent="0.25">
      <c r="A364" s="25"/>
      <c r="B364" s="25"/>
      <c r="C364" s="25"/>
      <c r="D364" s="25"/>
    </row>
    <row r="365" spans="1:4" x14ac:dyDescent="0.25">
      <c r="A365" s="25"/>
      <c r="B365" s="25"/>
      <c r="C365" s="25"/>
      <c r="D365" s="25"/>
    </row>
    <row r="366" spans="1:4" x14ac:dyDescent="0.25">
      <c r="A366" s="25"/>
      <c r="B366" s="25"/>
      <c r="C366" s="25"/>
      <c r="D366" s="25"/>
    </row>
    <row r="367" spans="1:4" x14ac:dyDescent="0.25">
      <c r="A367" s="25"/>
      <c r="B367" s="25"/>
      <c r="C367" s="25"/>
      <c r="D367" s="25"/>
    </row>
    <row r="368" spans="1:4" x14ac:dyDescent="0.25">
      <c r="A368" s="25"/>
      <c r="B368" s="25"/>
      <c r="C368" s="25"/>
      <c r="D368" s="25"/>
    </row>
    <row r="369" spans="1:4" x14ac:dyDescent="0.25">
      <c r="A369" s="25"/>
      <c r="B369" s="25"/>
      <c r="C369" s="25"/>
      <c r="D369" s="25"/>
    </row>
    <row r="370" spans="1:4" x14ac:dyDescent="0.25">
      <c r="A370" s="25"/>
      <c r="B370" s="25"/>
      <c r="C370" s="25"/>
      <c r="D370" s="25"/>
    </row>
    <row r="371" spans="1:4" x14ac:dyDescent="0.25">
      <c r="A371" s="25"/>
      <c r="B371" s="25"/>
      <c r="C371" s="25"/>
      <c r="D371" s="25"/>
    </row>
    <row r="372" spans="1:4" x14ac:dyDescent="0.25">
      <c r="A372" s="25"/>
      <c r="B372" s="25"/>
      <c r="C372" s="25"/>
      <c r="D372" s="25"/>
    </row>
    <row r="373" spans="1:4" x14ac:dyDescent="0.25">
      <c r="A373" s="25"/>
      <c r="B373" s="25"/>
      <c r="C373" s="25"/>
      <c r="D373" s="25"/>
    </row>
    <row r="374" spans="1:4" x14ac:dyDescent="0.25">
      <c r="A374" s="25"/>
      <c r="B374" s="25"/>
      <c r="C374" s="25"/>
      <c r="D374" s="25"/>
    </row>
    <row r="375" spans="1:4" x14ac:dyDescent="0.25">
      <c r="A375" s="25"/>
      <c r="B375" s="25"/>
      <c r="C375" s="25"/>
      <c r="D375" s="25"/>
    </row>
    <row r="376" spans="1:4" x14ac:dyDescent="0.25">
      <c r="A376" s="25"/>
      <c r="B376" s="25"/>
      <c r="C376" s="25"/>
      <c r="D376" s="25"/>
    </row>
    <row r="377" spans="1:4" x14ac:dyDescent="0.25">
      <c r="A377" s="25"/>
      <c r="B377" s="25"/>
      <c r="C377" s="25"/>
      <c r="D377" s="25"/>
    </row>
    <row r="378" spans="1:4" x14ac:dyDescent="0.25">
      <c r="A378" s="25"/>
      <c r="B378" s="25"/>
      <c r="C378" s="25"/>
      <c r="D378" s="25"/>
    </row>
    <row r="379" spans="1:4" x14ac:dyDescent="0.25">
      <c r="A379" s="25"/>
      <c r="B379" s="25"/>
      <c r="C379" s="25"/>
      <c r="D379" s="25"/>
    </row>
    <row r="380" spans="1:4" x14ac:dyDescent="0.25">
      <c r="A380" s="25"/>
      <c r="B380" s="25"/>
      <c r="C380" s="25"/>
      <c r="D380" s="25"/>
    </row>
    <row r="381" spans="1:4" x14ac:dyDescent="0.25">
      <c r="A381" s="25"/>
      <c r="B381" s="25"/>
      <c r="C381" s="25"/>
      <c r="D381" s="25"/>
    </row>
    <row r="382" spans="1:4" x14ac:dyDescent="0.25">
      <c r="A382" s="25"/>
      <c r="B382" s="25"/>
      <c r="C382" s="25"/>
      <c r="D382" s="25"/>
    </row>
    <row r="383" spans="1:4" x14ac:dyDescent="0.25">
      <c r="A383" s="25"/>
      <c r="B383" s="25"/>
      <c r="C383" s="25"/>
      <c r="D383" s="25"/>
    </row>
    <row r="384" spans="1:4" x14ac:dyDescent="0.25">
      <c r="A384" s="25"/>
      <c r="B384" s="25"/>
      <c r="C384" s="25"/>
      <c r="D384" s="25"/>
    </row>
    <row r="385" spans="1:4" x14ac:dyDescent="0.25">
      <c r="A385" s="25"/>
      <c r="B385" s="25"/>
      <c r="C385" s="25"/>
      <c r="D385" s="25"/>
    </row>
    <row r="386" spans="1:4" x14ac:dyDescent="0.25">
      <c r="A386" s="25"/>
      <c r="B386" s="25"/>
      <c r="C386" s="25"/>
      <c r="D386" s="25"/>
    </row>
    <row r="387" spans="1:4" x14ac:dyDescent="0.25">
      <c r="A387" s="25"/>
      <c r="B387" s="25"/>
      <c r="C387" s="25"/>
      <c r="D387" s="25"/>
    </row>
    <row r="388" spans="1:4" x14ac:dyDescent="0.25">
      <c r="A388" s="25"/>
      <c r="B388" s="25"/>
      <c r="C388" s="25"/>
      <c r="D388" s="25"/>
    </row>
    <row r="389" spans="1:4" x14ac:dyDescent="0.25">
      <c r="A389" s="25"/>
      <c r="B389" s="25"/>
      <c r="C389" s="25"/>
      <c r="D389" s="25"/>
    </row>
    <row r="390" spans="1:4" x14ac:dyDescent="0.25">
      <c r="A390" s="25"/>
      <c r="B390" s="25"/>
      <c r="C390" s="25"/>
      <c r="D390" s="25"/>
    </row>
    <row r="391" spans="1:4" x14ac:dyDescent="0.25">
      <c r="A391" s="25"/>
      <c r="B391" s="25"/>
      <c r="C391" s="25"/>
      <c r="D391" s="25"/>
    </row>
    <row r="392" spans="1:4" x14ac:dyDescent="0.25">
      <c r="A392" s="25"/>
      <c r="B392" s="25"/>
      <c r="C392" s="25"/>
      <c r="D392" s="25"/>
    </row>
    <row r="393" spans="1:4" x14ac:dyDescent="0.25">
      <c r="A393" s="25"/>
      <c r="B393" s="25"/>
      <c r="C393" s="25"/>
      <c r="D393" s="25"/>
    </row>
    <row r="394" spans="1:4" x14ac:dyDescent="0.25">
      <c r="A394" s="25"/>
      <c r="B394" s="25"/>
      <c r="C394" s="25"/>
      <c r="D394" s="25"/>
    </row>
    <row r="395" spans="1:4" x14ac:dyDescent="0.25">
      <c r="A395" s="25"/>
      <c r="B395" s="25"/>
      <c r="C395" s="25"/>
      <c r="D395" s="25"/>
    </row>
    <row r="396" spans="1:4" x14ac:dyDescent="0.25">
      <c r="A396" s="25"/>
      <c r="B396" s="25"/>
      <c r="C396" s="25"/>
      <c r="D396" s="25"/>
    </row>
    <row r="397" spans="1:4" x14ac:dyDescent="0.25">
      <c r="A397" s="25"/>
      <c r="B397" s="25"/>
      <c r="C397" s="25"/>
      <c r="D397" s="25"/>
    </row>
    <row r="398" spans="1:4" x14ac:dyDescent="0.25">
      <c r="A398" s="25"/>
      <c r="B398" s="25"/>
      <c r="C398" s="25"/>
      <c r="D398" s="25"/>
    </row>
    <row r="399" spans="1:4" x14ac:dyDescent="0.25">
      <c r="A399" s="25"/>
      <c r="B399" s="25"/>
      <c r="C399" s="25"/>
      <c r="D399" s="25"/>
    </row>
    <row r="400" spans="1:4" x14ac:dyDescent="0.25">
      <c r="A400" s="25"/>
      <c r="B400" s="25"/>
      <c r="C400" s="25"/>
      <c r="D400" s="25"/>
    </row>
    <row r="401" spans="1:4" x14ac:dyDescent="0.25">
      <c r="A401" s="25"/>
      <c r="B401" s="25"/>
      <c r="C401" s="25"/>
      <c r="D401" s="25"/>
    </row>
    <row r="402" spans="1:4" x14ac:dyDescent="0.25">
      <c r="A402" s="25"/>
      <c r="B402" s="25"/>
      <c r="C402" s="25"/>
      <c r="D402" s="25"/>
    </row>
    <row r="403" spans="1:4" x14ac:dyDescent="0.25">
      <c r="A403" s="25"/>
      <c r="B403" s="25"/>
      <c r="C403" s="25"/>
      <c r="D403" s="25"/>
    </row>
    <row r="404" spans="1:4" x14ac:dyDescent="0.25">
      <c r="A404" s="25"/>
      <c r="B404" s="25"/>
      <c r="C404" s="25"/>
      <c r="D404" s="25"/>
    </row>
    <row r="405" spans="1:4" x14ac:dyDescent="0.25">
      <c r="A405" s="25"/>
      <c r="B405" s="25"/>
      <c r="C405" s="25"/>
      <c r="D405" s="25"/>
    </row>
    <row r="406" spans="1:4" x14ac:dyDescent="0.25">
      <c r="A406" s="25"/>
      <c r="B406" s="25"/>
      <c r="C406" s="25"/>
      <c r="D406" s="25"/>
    </row>
    <row r="407" spans="1:4" x14ac:dyDescent="0.25">
      <c r="A407" s="25"/>
      <c r="B407" s="25"/>
      <c r="C407" s="25"/>
      <c r="D407" s="25"/>
    </row>
    <row r="408" spans="1:4" x14ac:dyDescent="0.25">
      <c r="A408" s="25"/>
      <c r="B408" s="25"/>
      <c r="C408" s="25"/>
      <c r="D408" s="25"/>
    </row>
    <row r="409" spans="1:4" x14ac:dyDescent="0.25">
      <c r="A409" s="25"/>
      <c r="B409" s="25"/>
      <c r="C409" s="25"/>
      <c r="D409" s="25"/>
    </row>
    <row r="410" spans="1:4" x14ac:dyDescent="0.25">
      <c r="A410" s="25"/>
      <c r="B410" s="25"/>
      <c r="C410" s="25"/>
      <c r="D410" s="25"/>
    </row>
    <row r="411" spans="1:4" x14ac:dyDescent="0.25">
      <c r="A411" s="25"/>
      <c r="B411" s="25"/>
      <c r="C411" s="25"/>
      <c r="D411" s="25"/>
    </row>
    <row r="412" spans="1:4" x14ac:dyDescent="0.25">
      <c r="A412" s="25"/>
      <c r="B412" s="25"/>
      <c r="C412" s="25"/>
      <c r="D412" s="25"/>
    </row>
    <row r="413" spans="1:4" x14ac:dyDescent="0.25">
      <c r="A413" s="25"/>
      <c r="B413" s="25"/>
      <c r="C413" s="25"/>
      <c r="D413" s="25"/>
    </row>
    <row r="414" spans="1:4" x14ac:dyDescent="0.25">
      <c r="A414" s="25"/>
      <c r="B414" s="25"/>
      <c r="C414" s="25"/>
      <c r="D414" s="25"/>
    </row>
    <row r="415" spans="1:4" x14ac:dyDescent="0.25">
      <c r="A415" s="25"/>
      <c r="B415" s="25"/>
      <c r="C415" s="25"/>
      <c r="D415" s="25"/>
    </row>
    <row r="416" spans="1:4" x14ac:dyDescent="0.25">
      <c r="A416" s="25"/>
      <c r="B416" s="25"/>
      <c r="C416" s="25"/>
      <c r="D416" s="25"/>
    </row>
    <row r="417" spans="1:4" x14ac:dyDescent="0.25">
      <c r="A417" s="25"/>
      <c r="B417" s="25"/>
      <c r="C417" s="25"/>
      <c r="D417" s="25"/>
    </row>
    <row r="418" spans="1:4" x14ac:dyDescent="0.25">
      <c r="A418" s="25"/>
      <c r="B418" s="25"/>
      <c r="C418" s="25"/>
      <c r="D418" s="25"/>
    </row>
    <row r="419" spans="1:4" x14ac:dyDescent="0.25">
      <c r="A419" s="25"/>
      <c r="B419" s="25"/>
      <c r="C419" s="25"/>
      <c r="D419" s="25"/>
    </row>
    <row r="420" spans="1:4" x14ac:dyDescent="0.25">
      <c r="A420" s="25"/>
      <c r="B420" s="25"/>
      <c r="C420" s="25"/>
      <c r="D420" s="25"/>
    </row>
    <row r="421" spans="1:4" x14ac:dyDescent="0.25">
      <c r="A421" s="25"/>
      <c r="B421" s="25"/>
      <c r="C421" s="25"/>
      <c r="D421" s="25"/>
    </row>
    <row r="422" spans="1:4" x14ac:dyDescent="0.25">
      <c r="A422" s="25"/>
      <c r="B422" s="25"/>
      <c r="C422" s="25"/>
      <c r="D422" s="25"/>
    </row>
    <row r="423" spans="1:4" x14ac:dyDescent="0.25">
      <c r="A423" s="25"/>
      <c r="B423" s="25"/>
      <c r="C423" s="25"/>
      <c r="D423" s="25"/>
    </row>
    <row r="424" spans="1:4" x14ac:dyDescent="0.25">
      <c r="A424" s="25"/>
      <c r="B424" s="25"/>
      <c r="C424" s="25"/>
      <c r="D424" s="25"/>
    </row>
    <row r="425" spans="1:4" x14ac:dyDescent="0.25">
      <c r="A425" s="25"/>
      <c r="B425" s="25"/>
      <c r="C425" s="25"/>
      <c r="D425" s="25"/>
    </row>
    <row r="426" spans="1:4" x14ac:dyDescent="0.25">
      <c r="A426" s="25"/>
      <c r="B426" s="25"/>
      <c r="C426" s="25"/>
      <c r="D426" s="25"/>
    </row>
    <row r="427" spans="1:4" x14ac:dyDescent="0.25">
      <c r="A427" s="25"/>
      <c r="B427" s="25"/>
      <c r="C427" s="25"/>
      <c r="D427" s="25"/>
    </row>
    <row r="428" spans="1:4" x14ac:dyDescent="0.25">
      <c r="A428" s="25"/>
      <c r="B428" s="25"/>
      <c r="C428" s="25"/>
      <c r="D428" s="25"/>
    </row>
    <row r="429" spans="1:4" x14ac:dyDescent="0.25">
      <c r="A429" s="25"/>
      <c r="B429" s="25"/>
      <c r="C429" s="25"/>
      <c r="D429" s="25"/>
    </row>
    <row r="430" spans="1:4" x14ac:dyDescent="0.25">
      <c r="A430" s="25"/>
      <c r="B430" s="25"/>
      <c r="C430" s="25"/>
      <c r="D430" s="25"/>
    </row>
    <row r="431" spans="1:4" x14ac:dyDescent="0.25">
      <c r="A431" s="25"/>
      <c r="B431" s="25"/>
      <c r="C431" s="25"/>
      <c r="D431" s="25"/>
    </row>
    <row r="432" spans="1:4" x14ac:dyDescent="0.25">
      <c r="A432" s="25"/>
      <c r="B432" s="25"/>
      <c r="C432" s="25"/>
      <c r="D432" s="25"/>
    </row>
    <row r="433" spans="1:4" x14ac:dyDescent="0.25">
      <c r="A433" s="25"/>
      <c r="B433" s="25"/>
      <c r="C433" s="25"/>
      <c r="D433" s="25"/>
    </row>
    <row r="434" spans="1:4" x14ac:dyDescent="0.25">
      <c r="A434" s="25"/>
      <c r="B434" s="25"/>
      <c r="C434" s="25"/>
      <c r="D434" s="25"/>
    </row>
    <row r="435" spans="1:4" x14ac:dyDescent="0.25">
      <c r="A435" s="25"/>
      <c r="B435" s="25"/>
      <c r="C435" s="25"/>
      <c r="D435" s="25"/>
    </row>
    <row r="436" spans="1:4" x14ac:dyDescent="0.25">
      <c r="A436" s="25"/>
      <c r="B436" s="25"/>
      <c r="C436" s="25"/>
      <c r="D436" s="25"/>
    </row>
    <row r="437" spans="1:4" x14ac:dyDescent="0.25">
      <c r="A437" s="25"/>
      <c r="B437" s="25"/>
      <c r="C437" s="25"/>
      <c r="D437" s="25"/>
    </row>
    <row r="438" spans="1:4" x14ac:dyDescent="0.25">
      <c r="A438" s="25"/>
      <c r="B438" s="25"/>
      <c r="C438" s="25"/>
      <c r="D438" s="25"/>
    </row>
    <row r="439" spans="1:4" x14ac:dyDescent="0.25">
      <c r="A439" s="25"/>
      <c r="B439" s="25"/>
      <c r="C439" s="25"/>
      <c r="D439" s="25"/>
    </row>
    <row r="440" spans="1:4" x14ac:dyDescent="0.25">
      <c r="A440" s="25"/>
      <c r="B440" s="25"/>
      <c r="C440" s="25"/>
      <c r="D440" s="25"/>
    </row>
    <row r="441" spans="1:4" x14ac:dyDescent="0.25">
      <c r="A441" s="25"/>
      <c r="B441" s="25"/>
      <c r="C441" s="25"/>
      <c r="D441" s="25"/>
    </row>
    <row r="442" spans="1:4" x14ac:dyDescent="0.25">
      <c r="A442" s="25"/>
      <c r="B442" s="25"/>
      <c r="C442" s="25"/>
      <c r="D442" s="25"/>
    </row>
    <row r="443" spans="1:4" x14ac:dyDescent="0.25">
      <c r="A443" s="25"/>
      <c r="B443" s="25"/>
      <c r="C443" s="25"/>
      <c r="D443" s="25"/>
    </row>
    <row r="444" spans="1:4" x14ac:dyDescent="0.25">
      <c r="A444" s="25"/>
      <c r="B444" s="25"/>
      <c r="C444" s="25"/>
      <c r="D444" s="25"/>
    </row>
    <row r="445" spans="1:4" x14ac:dyDescent="0.25">
      <c r="A445" s="25"/>
      <c r="B445" s="25"/>
      <c r="C445" s="25"/>
      <c r="D445" s="25"/>
    </row>
    <row r="446" spans="1:4" x14ac:dyDescent="0.25">
      <c r="A446" s="25"/>
      <c r="B446" s="25"/>
      <c r="C446" s="25"/>
      <c r="D446" s="25"/>
    </row>
    <row r="447" spans="1:4" x14ac:dyDescent="0.25">
      <c r="A447" s="25"/>
      <c r="B447" s="25"/>
      <c r="C447" s="25"/>
      <c r="D447" s="25"/>
    </row>
    <row r="448" spans="1:4" x14ac:dyDescent="0.25">
      <c r="A448" s="25"/>
      <c r="B448" s="25"/>
      <c r="C448" s="25"/>
      <c r="D448" s="25"/>
    </row>
    <row r="449" spans="1:4" x14ac:dyDescent="0.25">
      <c r="A449" s="25"/>
      <c r="B449" s="25"/>
      <c r="C449" s="25"/>
      <c r="D449" s="25"/>
    </row>
    <row r="450" spans="1:4" x14ac:dyDescent="0.25">
      <c r="A450" s="25"/>
      <c r="B450" s="25"/>
      <c r="C450" s="25"/>
      <c r="D450" s="25"/>
    </row>
    <row r="451" spans="1:4" x14ac:dyDescent="0.25">
      <c r="A451" s="25"/>
      <c r="B451" s="25"/>
      <c r="C451" s="25"/>
      <c r="D451" s="25"/>
    </row>
    <row r="452" spans="1:4" x14ac:dyDescent="0.25">
      <c r="A452" s="25"/>
      <c r="B452" s="25"/>
      <c r="C452" s="25"/>
      <c r="D452" s="25"/>
    </row>
    <row r="453" spans="1:4" x14ac:dyDescent="0.25">
      <c r="A453" s="25"/>
      <c r="B453" s="25"/>
      <c r="C453" s="25"/>
      <c r="D453" s="25"/>
    </row>
    <row r="454" spans="1:4" x14ac:dyDescent="0.25">
      <c r="A454" s="25"/>
      <c r="B454" s="25"/>
      <c r="C454" s="25"/>
      <c r="D454" s="25"/>
    </row>
    <row r="455" spans="1:4" x14ac:dyDescent="0.25">
      <c r="A455" s="25"/>
      <c r="B455" s="25"/>
      <c r="C455" s="25"/>
      <c r="D455" s="25"/>
    </row>
    <row r="456" spans="1:4" x14ac:dyDescent="0.25">
      <c r="A456" s="25"/>
      <c r="B456" s="25"/>
      <c r="C456" s="25"/>
      <c r="D456" s="25"/>
    </row>
    <row r="457" spans="1:4" x14ac:dyDescent="0.25">
      <c r="A457" s="25"/>
      <c r="B457" s="25"/>
      <c r="C457" s="25"/>
      <c r="D457" s="25"/>
    </row>
    <row r="458" spans="1:4" x14ac:dyDescent="0.25">
      <c r="A458" s="25"/>
      <c r="B458" s="25"/>
      <c r="C458" s="25"/>
      <c r="D458" s="25"/>
    </row>
    <row r="459" spans="1:4" x14ac:dyDescent="0.25">
      <c r="A459" s="25"/>
      <c r="B459" s="25"/>
      <c r="C459" s="25"/>
      <c r="D459" s="25"/>
    </row>
    <row r="460" spans="1:4" x14ac:dyDescent="0.25">
      <c r="A460" s="25"/>
      <c r="B460" s="25"/>
      <c r="C460" s="25"/>
      <c r="D460" s="25"/>
    </row>
    <row r="461" spans="1:4" x14ac:dyDescent="0.25">
      <c r="A461" s="25"/>
      <c r="B461" s="25"/>
      <c r="C461" s="25"/>
      <c r="D461" s="25"/>
    </row>
    <row r="462" spans="1:4" x14ac:dyDescent="0.25">
      <c r="A462" s="25"/>
      <c r="B462" s="25"/>
      <c r="C462" s="25"/>
      <c r="D462" s="25"/>
    </row>
    <row r="463" spans="1:4" x14ac:dyDescent="0.25">
      <c r="A463" s="25"/>
      <c r="B463" s="25"/>
      <c r="C463" s="25"/>
      <c r="D463" s="25"/>
    </row>
    <row r="464" spans="1:4" x14ac:dyDescent="0.25">
      <c r="A464" s="25"/>
      <c r="B464" s="25"/>
      <c r="C464" s="25"/>
      <c r="D464" s="25"/>
    </row>
    <row r="465" spans="1:4" x14ac:dyDescent="0.25">
      <c r="A465" s="25"/>
      <c r="B465" s="25"/>
      <c r="C465" s="25"/>
      <c r="D465" s="25"/>
    </row>
    <row r="466" spans="1:4" x14ac:dyDescent="0.25">
      <c r="A466" s="25"/>
      <c r="B466" s="25"/>
      <c r="C466" s="25"/>
      <c r="D466" s="25"/>
    </row>
    <row r="467" spans="1:4" x14ac:dyDescent="0.25">
      <c r="A467" s="25"/>
      <c r="B467" s="25"/>
      <c r="C467" s="25"/>
      <c r="D467" s="25"/>
    </row>
    <row r="468" spans="1:4" x14ac:dyDescent="0.25">
      <c r="A468" s="25"/>
      <c r="B468" s="25"/>
      <c r="C468" s="25"/>
      <c r="D468" s="25"/>
    </row>
    <row r="469" spans="1:4" x14ac:dyDescent="0.25">
      <c r="A469" s="25"/>
      <c r="B469" s="25"/>
      <c r="C469" s="25"/>
      <c r="D469" s="25"/>
    </row>
    <row r="470" spans="1:4" x14ac:dyDescent="0.25">
      <c r="A470" s="25"/>
      <c r="B470" s="25"/>
      <c r="C470" s="25"/>
      <c r="D470" s="25"/>
    </row>
    <row r="471" spans="1:4" x14ac:dyDescent="0.25">
      <c r="A471" s="25"/>
      <c r="B471" s="25"/>
      <c r="C471" s="25"/>
      <c r="D471" s="25"/>
    </row>
    <row r="472" spans="1:4" x14ac:dyDescent="0.25">
      <c r="A472" s="25"/>
      <c r="B472" s="25"/>
      <c r="C472" s="25"/>
      <c r="D472" s="25"/>
    </row>
    <row r="473" spans="1:4" x14ac:dyDescent="0.25">
      <c r="A473" s="25"/>
      <c r="B473" s="25"/>
      <c r="C473" s="25"/>
      <c r="D473" s="25"/>
    </row>
    <row r="474" spans="1:4" x14ac:dyDescent="0.25">
      <c r="A474" s="25"/>
      <c r="B474" s="25"/>
      <c r="C474" s="25"/>
      <c r="D474" s="25"/>
    </row>
    <row r="475" spans="1:4" x14ac:dyDescent="0.25">
      <c r="A475" s="25"/>
      <c r="B475" s="25"/>
      <c r="C475" s="25"/>
      <c r="D475" s="25"/>
    </row>
    <row r="476" spans="1:4" x14ac:dyDescent="0.25">
      <c r="A476" s="25"/>
      <c r="B476" s="25"/>
      <c r="C476" s="25"/>
      <c r="D476" s="25"/>
    </row>
    <row r="477" spans="1:4" x14ac:dyDescent="0.25">
      <c r="A477" s="25"/>
      <c r="B477" s="25"/>
      <c r="C477" s="25"/>
      <c r="D477" s="25"/>
    </row>
    <row r="478" spans="1:4" x14ac:dyDescent="0.25">
      <c r="A478" s="25"/>
      <c r="B478" s="25"/>
      <c r="C478" s="25"/>
      <c r="D478" s="25"/>
    </row>
    <row r="479" spans="1:4" x14ac:dyDescent="0.25">
      <c r="A479" s="25"/>
      <c r="B479" s="25"/>
      <c r="C479" s="25"/>
      <c r="D479" s="25"/>
    </row>
    <row r="480" spans="1:4" x14ac:dyDescent="0.25">
      <c r="A480" s="25"/>
      <c r="B480" s="25"/>
      <c r="C480" s="25"/>
      <c r="D480" s="25"/>
    </row>
    <row r="481" spans="1:4" x14ac:dyDescent="0.25">
      <c r="A481" s="25"/>
      <c r="B481" s="25"/>
      <c r="C481" s="25"/>
      <c r="D481" s="25"/>
    </row>
    <row r="482" spans="1:4" x14ac:dyDescent="0.25">
      <c r="A482" s="25"/>
      <c r="B482" s="25"/>
      <c r="C482" s="25"/>
      <c r="D482" s="25"/>
    </row>
    <row r="483" spans="1:4" x14ac:dyDescent="0.25">
      <c r="A483" s="25"/>
      <c r="B483" s="25"/>
      <c r="C483" s="25"/>
      <c r="D483" s="25"/>
    </row>
    <row r="484" spans="1:4" x14ac:dyDescent="0.25">
      <c r="A484" s="25"/>
      <c r="B484" s="25"/>
      <c r="C484" s="25"/>
      <c r="D484" s="25"/>
    </row>
    <row r="485" spans="1:4" x14ac:dyDescent="0.25">
      <c r="A485" s="25"/>
      <c r="B485" s="25"/>
      <c r="C485" s="25"/>
      <c r="D485" s="25"/>
    </row>
    <row r="486" spans="1:4" x14ac:dyDescent="0.25">
      <c r="A486" s="25"/>
      <c r="B486" s="25"/>
      <c r="C486" s="25"/>
      <c r="D486" s="25"/>
    </row>
    <row r="487" spans="1:4" x14ac:dyDescent="0.25">
      <c r="A487" s="25"/>
      <c r="B487" s="25"/>
      <c r="C487" s="25"/>
      <c r="D487" s="25"/>
    </row>
    <row r="488" spans="1:4" x14ac:dyDescent="0.25">
      <c r="A488" s="25"/>
      <c r="B488" s="25"/>
      <c r="C488" s="25"/>
      <c r="D488" s="25"/>
    </row>
    <row r="489" spans="1:4" x14ac:dyDescent="0.25">
      <c r="A489" s="25"/>
      <c r="B489" s="25"/>
      <c r="C489" s="25"/>
      <c r="D489" s="25"/>
    </row>
    <row r="490" spans="1:4" x14ac:dyDescent="0.25">
      <c r="A490" s="25"/>
      <c r="B490" s="25"/>
      <c r="C490" s="25"/>
      <c r="D490" s="25"/>
    </row>
    <row r="491" spans="1:4" x14ac:dyDescent="0.25">
      <c r="A491" s="25"/>
      <c r="B491" s="25"/>
      <c r="C491" s="25"/>
      <c r="D491" s="25"/>
    </row>
    <row r="492" spans="1:4" x14ac:dyDescent="0.25">
      <c r="A492" s="25"/>
      <c r="B492" s="25"/>
      <c r="C492" s="25"/>
      <c r="D492" s="25"/>
    </row>
    <row r="493" spans="1:4" x14ac:dyDescent="0.25">
      <c r="A493" s="25"/>
      <c r="B493" s="25"/>
      <c r="C493" s="25"/>
      <c r="D493" s="25"/>
    </row>
    <row r="494" spans="1:4" x14ac:dyDescent="0.25">
      <c r="A494" s="25"/>
      <c r="B494" s="25"/>
      <c r="C494" s="25"/>
      <c r="D494" s="25"/>
    </row>
    <row r="495" spans="1:4" x14ac:dyDescent="0.25">
      <c r="A495" s="25"/>
      <c r="B495" s="25"/>
      <c r="C495" s="25"/>
      <c r="D495" s="25"/>
    </row>
    <row r="496" spans="1:4" x14ac:dyDescent="0.25">
      <c r="A496" s="25"/>
      <c r="B496" s="25"/>
      <c r="C496" s="25"/>
      <c r="D496" s="25"/>
    </row>
    <row r="497" spans="1:4" x14ac:dyDescent="0.25">
      <c r="A497" s="25"/>
      <c r="B497" s="25"/>
      <c r="C497" s="25"/>
      <c r="D497" s="25"/>
    </row>
    <row r="498" spans="1:4" x14ac:dyDescent="0.25">
      <c r="A498" s="25"/>
      <c r="B498" s="25"/>
      <c r="C498" s="25"/>
      <c r="D498" s="25"/>
    </row>
    <row r="499" spans="1:4" x14ac:dyDescent="0.25">
      <c r="A499" s="25"/>
      <c r="B499" s="25"/>
      <c r="C499" s="25"/>
      <c r="D499" s="25"/>
    </row>
    <row r="500" spans="1:4" x14ac:dyDescent="0.25">
      <c r="A500" s="25"/>
      <c r="B500" s="25"/>
      <c r="C500" s="25"/>
      <c r="D500" s="25"/>
    </row>
    <row r="501" spans="1:4" x14ac:dyDescent="0.25">
      <c r="A501" s="25"/>
      <c r="B501" s="25"/>
      <c r="C501" s="25"/>
      <c r="D501" s="25"/>
    </row>
    <row r="502" spans="1:4" x14ac:dyDescent="0.25">
      <c r="A502" s="25"/>
      <c r="B502" s="25"/>
      <c r="C502" s="25"/>
      <c r="D502" s="25"/>
    </row>
  </sheetData>
  <sheetProtection algorithmName="SHA-512" hashValue="aNHz7MM5i7s23Yk3La9ABktup0qxoTOsaor6wZWxxPh8l6F8TMfUG7s3OjE6Q57Q6oXsl4i15MFch9Cl+DRoCQ==" saltValue="auVKTeg16gnmhDbEPHUDdg==" spinCount="100000" sheet="1" objects="1" scenarios="1" formatCells="0" formatColumns="0" formatRows="0" selectLockedCells="1" sort="0" autoFilter="0"/>
  <autoFilter ref="A2:D2"/>
  <dataValidations count="1">
    <dataValidation type="list" allowBlank="1" showInputMessage="1" showErrorMessage="1" sqref="A3:A502">
      <formula1>$F$3:$F$15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I502"/>
  <sheetViews>
    <sheetView workbookViewId="0">
      <pane ySplit="2" topLeftCell="A3" activePane="bottomLeft" state="frozen"/>
      <selection activeCell="B6" sqref="B6"/>
      <selection pane="bottomLeft" activeCell="A3" sqref="A3"/>
    </sheetView>
  </sheetViews>
  <sheetFormatPr baseColWidth="10" defaultRowHeight="15" x14ac:dyDescent="0.25"/>
  <cols>
    <col min="1" max="1" width="5.7109375" style="245" customWidth="1"/>
    <col min="2" max="2" width="40.7109375" style="245" customWidth="1"/>
    <col min="3" max="4" width="23.7109375" style="245" customWidth="1"/>
    <col min="5" max="5" width="100.7109375" style="245" customWidth="1"/>
    <col min="6" max="6" width="21.7109375" style="245" customWidth="1"/>
    <col min="7" max="7" width="11.42578125" style="245"/>
    <col min="8" max="8" width="73.7109375" style="245" customWidth="1"/>
    <col min="9" max="9" width="13.7109375" style="245" customWidth="1"/>
    <col min="10" max="16384" width="11.42578125" style="245"/>
  </cols>
  <sheetData>
    <row r="1" spans="1:9" ht="18.75" x14ac:dyDescent="0.25">
      <c r="A1" s="8" t="str">
        <f>CONCATENATE("C2 Darstellung der Hinzurechnungen und Kürzungen in der GuV ",A_Stammdaten!B12-2)</f>
        <v>C2 Darstellung der Hinzurechnungen und Kürzungen in der GuV 2024</v>
      </c>
      <c r="B1" s="2"/>
      <c r="C1" s="2"/>
      <c r="D1" s="2"/>
      <c r="E1" s="2"/>
      <c r="F1" s="2"/>
      <c r="G1" s="181"/>
      <c r="H1" s="181"/>
      <c r="I1" s="181"/>
    </row>
    <row r="2" spans="1:9" ht="47.25" x14ac:dyDescent="0.25">
      <c r="A2" s="182" t="s">
        <v>254</v>
      </c>
      <c r="B2" s="182" t="s">
        <v>359</v>
      </c>
      <c r="C2" s="182" t="s">
        <v>257</v>
      </c>
      <c r="D2" s="182" t="s">
        <v>258</v>
      </c>
      <c r="E2" s="182" t="s">
        <v>259</v>
      </c>
      <c r="F2" s="46" t="s">
        <v>235</v>
      </c>
      <c r="G2" s="37"/>
      <c r="H2" s="46"/>
      <c r="I2" s="183">
        <f>A_Stammdaten!B12-2</f>
        <v>2024</v>
      </c>
    </row>
    <row r="3" spans="1:9" x14ac:dyDescent="0.25">
      <c r="A3" s="25"/>
      <c r="B3" s="25"/>
      <c r="C3" s="25"/>
      <c r="D3" s="25"/>
      <c r="E3" s="25"/>
      <c r="F3" s="25"/>
      <c r="H3" s="191" t="str">
        <f>CONCATENATE(C_GuV_Ist!B7," ",C_GuV_Ist!C7)</f>
        <v>1.1.1 Umsatzerlöse aus Terminalentgelten</v>
      </c>
      <c r="I3" s="195">
        <f>SUMIF($B$3:$B$502,H3,$C$3:$C$502)</f>
        <v>0</v>
      </c>
    </row>
    <row r="4" spans="1:9" x14ac:dyDescent="0.25">
      <c r="A4" s="25"/>
      <c r="B4" s="25"/>
      <c r="C4" s="25"/>
      <c r="D4" s="79"/>
      <c r="E4" s="25"/>
      <c r="F4" s="25"/>
      <c r="H4" s="191" t="str">
        <f>CONCATENATE(C_GuV_Ist!B8," ",C_GuV_Ist!C8)</f>
        <v>1.1.2 Umsatzerlöse aus Auktionsaufschlägen</v>
      </c>
      <c r="I4" s="195">
        <f t="shared" ref="I4:I7" si="0">SUMIF($B$3:$B$502,H4,$C$3:$C$502)</f>
        <v>0</v>
      </c>
    </row>
    <row r="5" spans="1:9" x14ac:dyDescent="0.25">
      <c r="A5" s="25"/>
      <c r="B5" s="25"/>
      <c r="C5" s="79"/>
      <c r="D5" s="79"/>
      <c r="E5" s="25"/>
      <c r="F5" s="25"/>
      <c r="H5" s="191" t="str">
        <f>CONCATENATE(C_GuV_Ist!B9," ",C_GuV_Ist!C9)</f>
        <v>1.1.3 Umsatzerlöse aus Entgelten für Bunker</v>
      </c>
      <c r="I5" s="195">
        <f t="shared" si="0"/>
        <v>0</v>
      </c>
    </row>
    <row r="6" spans="1:9" x14ac:dyDescent="0.25">
      <c r="A6" s="25"/>
      <c r="B6" s="25"/>
      <c r="C6" s="79"/>
      <c r="D6" s="79"/>
      <c r="E6" s="25"/>
      <c r="F6" s="25"/>
      <c r="H6" s="191" t="str">
        <f>CONCATENATE(C_GuV_Ist!B10," ",C_GuV_Ist!C10)</f>
        <v>1.1.4 Umsatzerlöse aus Entgelten für CO2-Emissionen</v>
      </c>
      <c r="I6" s="195">
        <f t="shared" si="0"/>
        <v>0</v>
      </c>
    </row>
    <row r="7" spans="1:9" x14ac:dyDescent="0.25">
      <c r="A7" s="25"/>
      <c r="B7" s="25"/>
      <c r="C7" s="25"/>
      <c r="D7" s="79"/>
      <c r="E7" s="25"/>
      <c r="F7" s="25"/>
      <c r="H7" s="191" t="str">
        <f>CONCATENATE(C_GuV_Ist!B11," ",C_GuV_Ist!C11)</f>
        <v>1.2 Umsatzerlöse aus der Weiterbelastung von Energiesteuer</v>
      </c>
      <c r="I7" s="195">
        <f t="shared" si="0"/>
        <v>0</v>
      </c>
    </row>
    <row r="8" spans="1:9" x14ac:dyDescent="0.25">
      <c r="A8" s="25"/>
      <c r="B8" s="25"/>
      <c r="C8" s="25"/>
      <c r="D8" s="79"/>
      <c r="E8" s="25"/>
      <c r="F8" s="25"/>
      <c r="H8" s="191" t="str">
        <f>CONCATENATE(C_GuV_Ist!B12," ",C_GuV_Ist!C12)</f>
        <v>1.3 Umsatzerlöse aus anderen regulierten Bereichen (z.B. Gas-, Strom-, Wasserstoffnetz)</v>
      </c>
      <c r="I8" s="195">
        <f t="shared" ref="I8" si="1">SUMIF($B$3:$B$502,H8,$C$3:$C$502)</f>
        <v>0</v>
      </c>
    </row>
    <row r="9" spans="1:9" x14ac:dyDescent="0.25">
      <c r="A9" s="25"/>
      <c r="B9" s="25"/>
      <c r="C9" s="25"/>
      <c r="D9" s="79"/>
      <c r="E9" s="25"/>
      <c r="F9" s="25"/>
      <c r="H9" s="191" t="str">
        <f>CONCATENATE(C_GuV_Ist!B13," ",C_GuV_Ist!C13)</f>
        <v>1.4 weitere Erlöse</v>
      </c>
      <c r="I9" s="195">
        <f>SUMIF($B$3:$B$502,H9,$C$3:$C$502)</f>
        <v>0</v>
      </c>
    </row>
    <row r="10" spans="1:9" x14ac:dyDescent="0.25">
      <c r="A10" s="25"/>
      <c r="B10" s="25"/>
      <c r="C10" s="79"/>
      <c r="D10" s="79"/>
      <c r="E10" s="25"/>
      <c r="F10" s="25"/>
      <c r="H10" s="191" t="str">
        <f>CONCATENATE(C_GuV_Ist!B14," ",C_GuV_Ist!C14)</f>
        <v>2 Bestandsveränderungen</v>
      </c>
      <c r="I10" s="195">
        <f>SUMIF($B$3:$B$502,H10,$C$3:$C$502)</f>
        <v>0</v>
      </c>
    </row>
    <row r="11" spans="1:9" x14ac:dyDescent="0.25">
      <c r="A11" s="25"/>
      <c r="B11" s="25"/>
      <c r="C11" s="25"/>
      <c r="D11" s="79"/>
      <c r="E11" s="25"/>
      <c r="F11" s="25"/>
      <c r="H11" s="191" t="str">
        <f>CONCATENATE(C_GuV_Ist!B15," ",C_GuV_Ist!C15)</f>
        <v>3 Andere aktivierte Eigenleistungen</v>
      </c>
      <c r="I11" s="195">
        <f>SUMIF($B$3:$B$502,H11,$C$3:$C$502)</f>
        <v>0</v>
      </c>
    </row>
    <row r="12" spans="1:9" x14ac:dyDescent="0.25">
      <c r="A12" s="25"/>
      <c r="B12" s="25"/>
      <c r="C12" s="25"/>
      <c r="D12" s="79"/>
      <c r="E12" s="25"/>
      <c r="F12" s="25"/>
      <c r="H12" s="191" t="str">
        <f>CONCATENATE(C_GuV_Ist!B17," ",C_GuV_Ist!C17)</f>
        <v>4.1 Erträge aus der Auflösung von Zuschlüssen (einschl. Investitionszuschüssen)</v>
      </c>
      <c r="I12" s="195">
        <f t="shared" ref="I12:I15" si="2">SUMIF($B$3:$B$502,H12,$C$3:$C$502)</f>
        <v>0</v>
      </c>
    </row>
    <row r="13" spans="1:9" x14ac:dyDescent="0.25">
      <c r="A13" s="25"/>
      <c r="B13" s="25"/>
      <c r="C13" s="79"/>
      <c r="D13" s="79"/>
      <c r="E13" s="25"/>
      <c r="F13" s="25"/>
      <c r="H13" s="191" t="str">
        <f>CONCATENATE(C_GuV_Ist!B18," ",C_GuV_Ist!C18)</f>
        <v>4.2 Erträge aus Pönalzahlungen bei Produkten mit Lieferverpflichtungen</v>
      </c>
      <c r="I13" s="195">
        <f t="shared" si="2"/>
        <v>0</v>
      </c>
    </row>
    <row r="14" spans="1:9" x14ac:dyDescent="0.25">
      <c r="A14" s="25"/>
      <c r="B14" s="25"/>
      <c r="C14" s="79"/>
      <c r="D14" s="79"/>
      <c r="E14" s="25"/>
      <c r="F14" s="25"/>
      <c r="H14" s="191" t="str">
        <f>CONCATENATE(C_GuV_Ist!B19," ",C_GuV_Ist!C19)</f>
        <v>4.3 weitere sonstige betriebliche Erträge</v>
      </c>
      <c r="I14" s="195">
        <f t="shared" si="2"/>
        <v>0</v>
      </c>
    </row>
    <row r="15" spans="1:9" x14ac:dyDescent="0.25">
      <c r="A15" s="25"/>
      <c r="B15" s="25"/>
      <c r="C15" s="25"/>
      <c r="D15" s="79"/>
      <c r="E15" s="25"/>
      <c r="F15" s="25"/>
      <c r="H15" s="191" t="str">
        <f>CONCATENATE(C_GuV_Ist!B22," ",C_GuV_Ist!C22)</f>
        <v>5.1.1 Aufwendungen für Bunker Charge</v>
      </c>
      <c r="I15" s="195">
        <f t="shared" si="2"/>
        <v>0</v>
      </c>
    </row>
    <row r="16" spans="1:9" x14ac:dyDescent="0.25">
      <c r="A16" s="25"/>
      <c r="B16" s="25"/>
      <c r="C16" s="25"/>
      <c r="D16" s="79"/>
      <c r="E16" s="25"/>
      <c r="F16" s="25"/>
      <c r="H16" s="191" t="str">
        <f>CONCATENATE(C_GuV_Ist!B23," ",C_GuV_Ist!C23)</f>
        <v>5.1.2 weitere Aufwendungen für Roh-, Hilfs-, Betriebsstoffe</v>
      </c>
      <c r="I16" s="195">
        <f t="shared" ref="I16:I60" si="3">SUMIF($B$3:$B$502,H16,$C$3:$C$502)</f>
        <v>0</v>
      </c>
    </row>
    <row r="17" spans="1:9" x14ac:dyDescent="0.25">
      <c r="A17" s="25"/>
      <c r="B17" s="25"/>
      <c r="C17" s="79"/>
      <c r="D17" s="79"/>
      <c r="E17" s="25"/>
      <c r="F17" s="25"/>
      <c r="H17" s="191" t="str">
        <f>CONCATENATE(C_GuV_Ist!B25," ",C_GuV_Ist!C25)</f>
        <v>5.2.1 Aufwendungen für überlassene Infrastruktur</v>
      </c>
      <c r="I17" s="195">
        <f t="shared" si="3"/>
        <v>0</v>
      </c>
    </row>
    <row r="18" spans="1:9" x14ac:dyDescent="0.25">
      <c r="A18" s="25"/>
      <c r="B18" s="25"/>
      <c r="C18" s="79"/>
      <c r="D18" s="79"/>
      <c r="E18" s="25"/>
      <c r="F18" s="25"/>
      <c r="H18" s="191" t="str">
        <f>CONCATENATE(C_GuV_Ist!B26," ",C_GuV_Ist!C26)</f>
        <v>5.2.2 Aufwendungen für durch Dritte erbrachte Betriebsführung, Wartung und Instandhaltung (Dienstleistungskosten)</v>
      </c>
      <c r="I18" s="195">
        <f t="shared" si="3"/>
        <v>0</v>
      </c>
    </row>
    <row r="19" spans="1:9" x14ac:dyDescent="0.25">
      <c r="A19" s="25"/>
      <c r="B19" s="25"/>
      <c r="C19" s="25"/>
      <c r="D19" s="79"/>
      <c r="E19" s="25"/>
      <c r="F19" s="25"/>
      <c r="H19" s="191" t="str">
        <f>CONCATENATE(C_GuV_Ist!B27," ",C_GuV_Ist!C27)</f>
        <v>5.2.3 Aufwendungen für Versicherungen</v>
      </c>
      <c r="I19" s="195">
        <f t="shared" si="3"/>
        <v>0</v>
      </c>
    </row>
    <row r="20" spans="1:9" x14ac:dyDescent="0.25">
      <c r="A20" s="25"/>
      <c r="B20" s="25"/>
      <c r="C20" s="25"/>
      <c r="D20" s="79"/>
      <c r="E20" s="25"/>
      <c r="F20" s="25"/>
      <c r="H20" s="191" t="str">
        <f>CONCATENATE(C_GuV_Ist!B28," ",C_GuV_Ist!C28)</f>
        <v>5.2.4 Aufwendungen für bezogene Energien (z.B. Landstrom, Heißwasser)</v>
      </c>
      <c r="I20" s="195">
        <f t="shared" si="3"/>
        <v>0</v>
      </c>
    </row>
    <row r="21" spans="1:9" x14ac:dyDescent="0.25">
      <c r="A21" s="25"/>
      <c r="B21" s="25"/>
      <c r="C21" s="79"/>
      <c r="D21" s="79"/>
      <c r="E21" s="25"/>
      <c r="F21" s="25"/>
      <c r="H21" s="191" t="str">
        <f>CONCATENATE(C_GuV_Ist!B29," ",C_GuV_Ist!C29)</f>
        <v>5.2.5 Aufwendungen für CO2-Zertifikate</v>
      </c>
      <c r="I21" s="195">
        <f t="shared" si="3"/>
        <v>0</v>
      </c>
    </row>
    <row r="22" spans="1:9" x14ac:dyDescent="0.25">
      <c r="A22" s="25"/>
      <c r="B22" s="25"/>
      <c r="C22" s="79"/>
      <c r="D22" s="79"/>
      <c r="E22" s="25"/>
      <c r="F22" s="25"/>
      <c r="H22" s="191" t="str">
        <f>CONCATENATE(C_GuV_Ist!B30," ",C_GuV_Ist!C30)</f>
        <v>5.2.6 Aufwendungen für Energiesteuer</v>
      </c>
      <c r="I22" s="195">
        <f t="shared" si="3"/>
        <v>0</v>
      </c>
    </row>
    <row r="23" spans="1:9" x14ac:dyDescent="0.25">
      <c r="A23" s="25"/>
      <c r="B23" s="25"/>
      <c r="C23" s="25"/>
      <c r="D23" s="79"/>
      <c r="E23" s="25"/>
      <c r="F23" s="25"/>
      <c r="H23" s="191" t="str">
        <f>CONCATENATE(C_GuV_Ist!B31," ",C_GuV_Ist!C31)</f>
        <v>5.2.7 weitere Aufwendungen für bezogene Leistungen</v>
      </c>
      <c r="I23" s="195">
        <f t="shared" si="3"/>
        <v>0</v>
      </c>
    </row>
    <row r="24" spans="1:9" x14ac:dyDescent="0.25">
      <c r="A24" s="25"/>
      <c r="B24" s="25"/>
      <c r="C24" s="25"/>
      <c r="D24" s="79"/>
      <c r="E24" s="25"/>
      <c r="F24" s="25"/>
      <c r="H24" s="191" t="str">
        <f>CONCATENATE(C_GuV_Ist!B33," ",C_GuV_Ist!C33)</f>
        <v>6.1 Löhne und Gehälter</v>
      </c>
      <c r="I24" s="195">
        <f t="shared" si="3"/>
        <v>0</v>
      </c>
    </row>
    <row r="25" spans="1:9" x14ac:dyDescent="0.25">
      <c r="A25" s="25"/>
      <c r="B25" s="25"/>
      <c r="C25" s="79"/>
      <c r="D25" s="79"/>
      <c r="E25" s="25"/>
      <c r="F25" s="25"/>
      <c r="H25" s="191" t="str">
        <f>CONCATENATE(C_GuV_Ist!B34," ",C_GuV_Ist!C34)</f>
        <v>6.2 Soziale Abgaben und Aufwendungen für Altersversorgung und für Unterstützung</v>
      </c>
      <c r="I25" s="195">
        <f t="shared" si="3"/>
        <v>0</v>
      </c>
    </row>
    <row r="26" spans="1:9" x14ac:dyDescent="0.25">
      <c r="A26" s="25"/>
      <c r="B26" s="25"/>
      <c r="C26" s="79"/>
      <c r="D26" s="79"/>
      <c r="E26" s="25"/>
      <c r="F26" s="25"/>
      <c r="H26" s="191" t="str">
        <f>CONCATENATE(C_GuV_Ist!B36," ",C_GuV_Ist!C36)</f>
        <v>7.1 Abschreibungen Immaterielles Anlagevermögen</v>
      </c>
      <c r="I26" s="195">
        <f t="shared" si="3"/>
        <v>0</v>
      </c>
    </row>
    <row r="27" spans="1:9" x14ac:dyDescent="0.25">
      <c r="A27" s="25"/>
      <c r="B27" s="25"/>
      <c r="C27" s="25"/>
      <c r="D27" s="79"/>
      <c r="E27" s="25"/>
      <c r="F27" s="25"/>
      <c r="H27" s="191" t="str">
        <f>CONCATENATE(C_GuV_Ist!B37," ",C_GuV_Ist!C37)</f>
        <v>7.2 Abschreibungen des Sachanlagevermögens</v>
      </c>
      <c r="I27" s="195">
        <f t="shared" si="3"/>
        <v>0</v>
      </c>
    </row>
    <row r="28" spans="1:9" x14ac:dyDescent="0.25">
      <c r="A28" s="25"/>
      <c r="B28" s="25"/>
      <c r="C28" s="25"/>
      <c r="D28" s="79"/>
      <c r="E28" s="25"/>
      <c r="F28" s="25"/>
      <c r="H28" s="191" t="str">
        <f>CONCATENATE(C_GuV_Ist!B38," ",C_GuV_Ist!C38)</f>
        <v>7.3 Abschreibungen auf Vermögensgegenstände des Umlaufvermögens und Finanzanlagen</v>
      </c>
      <c r="I28" s="195">
        <f t="shared" si="3"/>
        <v>0</v>
      </c>
    </row>
    <row r="29" spans="1:9" x14ac:dyDescent="0.25">
      <c r="A29" s="25"/>
      <c r="B29" s="25"/>
      <c r="C29" s="79"/>
      <c r="D29" s="79"/>
      <c r="E29" s="25"/>
      <c r="F29" s="25"/>
      <c r="H29" s="191" t="str">
        <f>CONCATENATE(C_GuV_Ist!B40," ",C_GuV_Ist!C40)</f>
        <v>8.1 Wartung und Instandsetzung</v>
      </c>
      <c r="I29" s="195">
        <f t="shared" si="3"/>
        <v>0</v>
      </c>
    </row>
    <row r="30" spans="1:9" x14ac:dyDescent="0.25">
      <c r="A30" s="25"/>
      <c r="B30" s="25"/>
      <c r="C30" s="79"/>
      <c r="D30" s="79"/>
      <c r="E30" s="25"/>
      <c r="F30" s="25"/>
      <c r="H30" s="191" t="str">
        <f>CONCATENATE(C_GuV_Ist!B41," ",C_GuV_Ist!C41)</f>
        <v>8.2 Mieten, sonstige Pachtzinsen, sonstige Leasingraten, Gebühren und Beiträge</v>
      </c>
      <c r="I30" s="195">
        <f t="shared" si="3"/>
        <v>0</v>
      </c>
    </row>
    <row r="31" spans="1:9" x14ac:dyDescent="0.25">
      <c r="A31" s="25"/>
      <c r="B31" s="25"/>
      <c r="C31" s="25"/>
      <c r="D31" s="79"/>
      <c r="E31" s="25"/>
      <c r="F31" s="25"/>
      <c r="H31" s="191" t="str">
        <f>CONCATENATE(C_GuV_Ist!B42," ",C_GuV_Ist!C42)</f>
        <v>8.3 Beratungskosten, Rechtskosten, Kosten für Bescheinigungen oder Genehmigungen</v>
      </c>
      <c r="I31" s="195">
        <f t="shared" si="3"/>
        <v>0</v>
      </c>
    </row>
    <row r="32" spans="1:9" x14ac:dyDescent="0.25">
      <c r="A32" s="25"/>
      <c r="B32" s="25"/>
      <c r="C32" s="25"/>
      <c r="D32" s="79"/>
      <c r="E32" s="25"/>
      <c r="F32" s="25"/>
      <c r="H32" s="191" t="str">
        <f>CONCATENATE(C_GuV_Ist!B43," ",C_GuV_Ist!C43)</f>
        <v>8.4 Sponsoring, Werbung, Spenden</v>
      </c>
      <c r="I32" s="195">
        <f t="shared" si="3"/>
        <v>0</v>
      </c>
    </row>
    <row r="33" spans="1:9" x14ac:dyDescent="0.25">
      <c r="A33" s="25"/>
      <c r="B33" s="25"/>
      <c r="C33" s="79"/>
      <c r="D33" s="79"/>
      <c r="E33" s="25"/>
      <c r="F33" s="25"/>
      <c r="H33" s="191" t="str">
        <f>CONCATENATE(C_GuV_Ist!B44," ",C_GuV_Ist!C44)</f>
        <v>8.5 Bewirtung und Geschenke</v>
      </c>
      <c r="I33" s="195">
        <f t="shared" si="3"/>
        <v>0</v>
      </c>
    </row>
    <row r="34" spans="1:9" x14ac:dyDescent="0.25">
      <c r="A34" s="25"/>
      <c r="B34" s="25"/>
      <c r="C34" s="79"/>
      <c r="D34" s="79"/>
      <c r="E34" s="25"/>
      <c r="F34" s="25"/>
      <c r="H34" s="191" t="str">
        <f>CONCATENATE(C_GuV_Ist!B45," ",C_GuV_Ist!C45)</f>
        <v>8.6 Einzelwertberichtigungen</v>
      </c>
      <c r="I34" s="195">
        <f t="shared" si="3"/>
        <v>0</v>
      </c>
    </row>
    <row r="35" spans="1:9" x14ac:dyDescent="0.25">
      <c r="A35" s="25"/>
      <c r="B35" s="25"/>
      <c r="C35" s="25"/>
      <c r="D35" s="79"/>
      <c r="E35" s="25"/>
      <c r="F35" s="25"/>
      <c r="H35" s="191" t="str">
        <f>CONCATENATE(C_GuV_Ist!B46," ",C_GuV_Ist!C46)</f>
        <v>8.7 Pauschalwertberichtigungen</v>
      </c>
      <c r="I35" s="195">
        <f t="shared" si="3"/>
        <v>0</v>
      </c>
    </row>
    <row r="36" spans="1:9" x14ac:dyDescent="0.25">
      <c r="A36" s="25"/>
      <c r="B36" s="25"/>
      <c r="C36" s="25"/>
      <c r="D36" s="79"/>
      <c r="E36" s="25"/>
      <c r="F36" s="25"/>
      <c r="H36" s="191" t="str">
        <f>CONCATENATE(C_GuV_Ist!B47," ",C_GuV_Ist!C47)</f>
        <v>8.8 Abschreibungen auf Forderungen</v>
      </c>
      <c r="I36" s="195">
        <f t="shared" si="3"/>
        <v>0</v>
      </c>
    </row>
    <row r="37" spans="1:9" x14ac:dyDescent="0.25">
      <c r="A37" s="25"/>
      <c r="B37" s="25"/>
      <c r="C37" s="79"/>
      <c r="D37" s="79"/>
      <c r="E37" s="25"/>
      <c r="F37" s="25"/>
      <c r="H37" s="191" t="str">
        <f>CONCATENATE(C_GuV_Ist!B48," ",C_GuV_Ist!C48)</f>
        <v>8.9 weitere sonstige betriebliche Aufwendungen</v>
      </c>
      <c r="I37" s="195">
        <f t="shared" si="3"/>
        <v>0</v>
      </c>
    </row>
    <row r="38" spans="1:9" x14ac:dyDescent="0.25">
      <c r="A38" s="25"/>
      <c r="B38" s="25"/>
      <c r="C38" s="79"/>
      <c r="D38" s="79"/>
      <c r="E38" s="25"/>
      <c r="F38" s="25"/>
      <c r="H38" s="191" t="str">
        <f>CONCATENATE(C_GuV_Ist!B49," ",C_GuV_Ist!C49)</f>
        <v>9 Erträge aus Beteiligungen</v>
      </c>
      <c r="I38" s="195">
        <f t="shared" si="3"/>
        <v>0</v>
      </c>
    </row>
    <row r="39" spans="1:9" x14ac:dyDescent="0.25">
      <c r="A39" s="25"/>
      <c r="B39" s="25"/>
      <c r="C39" s="25"/>
      <c r="D39" s="79"/>
      <c r="E39" s="25"/>
      <c r="F39" s="25"/>
      <c r="H39" s="191" t="str">
        <f>CONCATENATE(C_GuV_Ist!B50," ",C_GuV_Ist!C50)</f>
        <v>10 Erträge aus anderen Wertpapieren und Ausleihungen des Finanzanlagevermögens</v>
      </c>
      <c r="I39" s="195">
        <f t="shared" si="3"/>
        <v>0</v>
      </c>
    </row>
    <row r="40" spans="1:9" x14ac:dyDescent="0.25">
      <c r="A40" s="25"/>
      <c r="B40" s="25"/>
      <c r="C40" s="25"/>
      <c r="D40" s="79"/>
      <c r="E40" s="25"/>
      <c r="F40" s="25"/>
      <c r="H40" s="191" t="str">
        <f>CONCATENATE(C_GuV_Ist!B52," ",C_GuV_Ist!C52)</f>
        <v>11.1 Erträge aus Finanzanlagen</v>
      </c>
      <c r="I40" s="195">
        <f t="shared" si="3"/>
        <v>0</v>
      </c>
    </row>
    <row r="41" spans="1:9" x14ac:dyDescent="0.25">
      <c r="A41" s="25"/>
      <c r="B41" s="25"/>
      <c r="C41" s="79"/>
      <c r="D41" s="79"/>
      <c r="E41" s="25"/>
      <c r="F41" s="25"/>
      <c r="H41" s="191" t="str">
        <f>CONCATENATE(C_GuV_Ist!B54," ",C_GuV_Ist!C54)</f>
        <v>11.2.1 Erträge aus Forderungen aus Lieferungen und Leistungen</v>
      </c>
      <c r="I41" s="195">
        <f t="shared" si="3"/>
        <v>0</v>
      </c>
    </row>
    <row r="42" spans="1:9" x14ac:dyDescent="0.25">
      <c r="A42" s="25"/>
      <c r="B42" s="25"/>
      <c r="C42" s="79"/>
      <c r="D42" s="79"/>
      <c r="E42" s="25"/>
      <c r="F42" s="25"/>
      <c r="H42" s="191" t="str">
        <f>CONCATENATE(C_GuV_Ist!B55," ",C_GuV_Ist!C55)</f>
        <v>11.2.2 Erträge aus Forderungen gegenüber verbundenen Unternehmen bzw.  gegen Unternehmen, mit denen ein Beteiligungsverhältnis besteht</v>
      </c>
      <c r="I42" s="195">
        <f t="shared" si="3"/>
        <v>0</v>
      </c>
    </row>
    <row r="43" spans="1:9" x14ac:dyDescent="0.25">
      <c r="A43" s="25"/>
      <c r="B43" s="25"/>
      <c r="C43" s="25"/>
      <c r="D43" s="79"/>
      <c r="E43" s="25"/>
      <c r="F43" s="25"/>
      <c r="H43" s="191" t="str">
        <f>CONCATENATE(C_GuV_Ist!B56," ",C_GuV_Ist!C56)</f>
        <v>11.2.3 Erträge aus sonstigen Vermögensgegenständen</v>
      </c>
      <c r="I43" s="195">
        <f t="shared" si="3"/>
        <v>0</v>
      </c>
    </row>
    <row r="44" spans="1:9" x14ac:dyDescent="0.25">
      <c r="A44" s="25"/>
      <c r="B44" s="25"/>
      <c r="C44" s="25"/>
      <c r="D44" s="79"/>
      <c r="E44" s="25"/>
      <c r="F44" s="25"/>
      <c r="H44" s="191" t="str">
        <f>CONCATENATE(C_GuV_Ist!B57," ",C_GuV_Ist!C57)</f>
        <v>11.2.4 Erträge aus Wertpapieren des Umlaufvermögens</v>
      </c>
      <c r="I44" s="195">
        <f t="shared" si="3"/>
        <v>0</v>
      </c>
    </row>
    <row r="45" spans="1:9" x14ac:dyDescent="0.25">
      <c r="A45" s="25"/>
      <c r="B45" s="25"/>
      <c r="C45" s="79"/>
      <c r="D45" s="79"/>
      <c r="E45" s="25"/>
      <c r="F45" s="25"/>
      <c r="H45" s="191" t="str">
        <f>CONCATENATE(C_GuV_Ist!B58," ",C_GuV_Ist!C58)</f>
        <v>11.2.5 Erträge aus Kassenbestand, Guthaben bei der Bundesbank und Kreditinstituten</v>
      </c>
      <c r="I45" s="195">
        <f t="shared" si="3"/>
        <v>0</v>
      </c>
    </row>
    <row r="46" spans="1:9" x14ac:dyDescent="0.25">
      <c r="A46" s="25"/>
      <c r="B46" s="25"/>
      <c r="C46" s="79"/>
      <c r="D46" s="79"/>
      <c r="E46" s="25"/>
      <c r="F46" s="25"/>
      <c r="H46" s="191" t="str">
        <f>CONCATENATE(C_GuV_Ist!B59," ",C_GuV_Ist!C59)</f>
        <v>11.2.6 Erträge aus Cash-Pooling-Vereinbarungen</v>
      </c>
      <c r="I46" s="195">
        <f t="shared" si="3"/>
        <v>0</v>
      </c>
    </row>
    <row r="47" spans="1:9" x14ac:dyDescent="0.25">
      <c r="A47" s="25"/>
      <c r="B47" s="25"/>
      <c r="C47" s="25"/>
      <c r="D47" s="79"/>
      <c r="E47" s="25"/>
      <c r="F47" s="25"/>
      <c r="H47" s="191" t="str">
        <f>CONCATENATE(C_GuV_Ist!B60," ",C_GuV_Ist!C60)</f>
        <v>11.3 weitere sonstige Zinsen und ähnliche Erträge</v>
      </c>
      <c r="I47" s="195">
        <f t="shared" si="3"/>
        <v>0</v>
      </c>
    </row>
    <row r="48" spans="1:9" x14ac:dyDescent="0.25">
      <c r="A48" s="25"/>
      <c r="B48" s="25"/>
      <c r="C48" s="25"/>
      <c r="D48" s="79"/>
      <c r="E48" s="25"/>
      <c r="F48" s="25"/>
      <c r="H48" s="191" t="str">
        <f>CONCATENATE(C_GuV_Ist!B61," ",C_GuV_Ist!C61)</f>
        <v>12 Abschreibungen auf Finanzanlagen und auf Wertpapiere des Umlaufvermögens</v>
      </c>
      <c r="I48" s="195">
        <f t="shared" si="3"/>
        <v>0</v>
      </c>
    </row>
    <row r="49" spans="1:9" x14ac:dyDescent="0.25">
      <c r="A49" s="25"/>
      <c r="B49" s="25"/>
      <c r="C49" s="79"/>
      <c r="D49" s="79"/>
      <c r="E49" s="25"/>
      <c r="F49" s="25"/>
      <c r="H49" s="191" t="str">
        <f>CONCATENATE(C_GuV_Ist!B63," ",C_GuV_Ist!C63)</f>
        <v>13.1 gegenüber verbundenen Unternehmen bzw. Unternehmen, mit denen ein Beteiligungsverhältnis besteht</v>
      </c>
      <c r="I49" s="195">
        <f t="shared" si="3"/>
        <v>0</v>
      </c>
    </row>
    <row r="50" spans="1:9" x14ac:dyDescent="0.25">
      <c r="A50" s="25"/>
      <c r="B50" s="25"/>
      <c r="C50" s="79"/>
      <c r="D50" s="79"/>
      <c r="E50" s="25"/>
      <c r="F50" s="25"/>
      <c r="H50" s="191" t="str">
        <f>CONCATENATE(C_GuV_Ist!B64," ",C_GuV_Ist!C64)</f>
        <v>13.2 gegenüber Kreditinstituten</v>
      </c>
      <c r="I50" s="195">
        <f t="shared" si="3"/>
        <v>0</v>
      </c>
    </row>
    <row r="51" spans="1:9" x14ac:dyDescent="0.25">
      <c r="A51" s="25"/>
      <c r="B51" s="25"/>
      <c r="C51" s="25"/>
      <c r="D51" s="79"/>
      <c r="E51" s="25"/>
      <c r="F51" s="25"/>
      <c r="H51" s="191" t="str">
        <f>CONCATENATE(C_GuV_Ist!B65," ",C_GuV_Ist!C65)</f>
        <v>13.3 für Zinsen und Gebühren für Cash-Pooling</v>
      </c>
      <c r="I51" s="195">
        <f t="shared" si="3"/>
        <v>0</v>
      </c>
    </row>
    <row r="52" spans="1:9" x14ac:dyDescent="0.25">
      <c r="A52" s="25"/>
      <c r="B52" s="25"/>
      <c r="C52" s="25"/>
      <c r="D52" s="79"/>
      <c r="E52" s="25"/>
      <c r="F52" s="25"/>
      <c r="H52" s="191" t="str">
        <f>CONCATENATE(C_GuV_Ist!B66," ",C_GuV_Ist!C66)</f>
        <v>13.4 weitere Zinsen und ähnliche Aufwendungen</v>
      </c>
      <c r="I52" s="195">
        <f t="shared" si="3"/>
        <v>0</v>
      </c>
    </row>
    <row r="53" spans="1:9" x14ac:dyDescent="0.25">
      <c r="A53" s="25"/>
      <c r="B53" s="25"/>
      <c r="C53" s="79"/>
      <c r="D53" s="79"/>
      <c r="E53" s="25"/>
      <c r="F53" s="25"/>
      <c r="H53" s="191" t="str">
        <f>CONCATENATE(C_GuV_Ist!B67," ",C_GuV_Ist!C67)</f>
        <v>14 Steuern vom Einkommen und vom Ertrag</v>
      </c>
      <c r="I53" s="195">
        <f t="shared" si="3"/>
        <v>0</v>
      </c>
    </row>
    <row r="54" spans="1:9" x14ac:dyDescent="0.25">
      <c r="A54" s="25"/>
      <c r="B54" s="25"/>
      <c r="C54" s="79"/>
      <c r="D54" s="79"/>
      <c r="E54" s="25"/>
      <c r="F54" s="25"/>
      <c r="H54" s="191" t="str">
        <f>CONCATENATE(C_GuV_Ist!B69," ",C_GuV_Ist!C69)</f>
        <v>15.1 KFZ-Steuer</v>
      </c>
      <c r="I54" s="195">
        <f t="shared" si="3"/>
        <v>0</v>
      </c>
    </row>
    <row r="55" spans="1:9" x14ac:dyDescent="0.25">
      <c r="A55" s="25"/>
      <c r="B55" s="25"/>
      <c r="C55" s="25"/>
      <c r="D55" s="79"/>
      <c r="E55" s="25"/>
      <c r="F55" s="25"/>
      <c r="H55" s="191" t="str">
        <f>CONCATENATE(C_GuV_Ist!B70," ",C_GuV_Ist!C70)</f>
        <v>15.2 Grundsteuer</v>
      </c>
      <c r="I55" s="195">
        <f t="shared" si="3"/>
        <v>0</v>
      </c>
    </row>
    <row r="56" spans="1:9" x14ac:dyDescent="0.25">
      <c r="A56" s="25"/>
      <c r="B56" s="25"/>
      <c r="C56" s="79"/>
      <c r="D56" s="150"/>
      <c r="E56" s="25"/>
      <c r="F56" s="25"/>
      <c r="H56" s="191" t="str">
        <f>CONCATENATE(C_GuV_Ist!B71," ",C_GuV_Ist!C71)</f>
        <v>15.3 weitere sonstige betriebliche Steuern</v>
      </c>
      <c r="I56" s="195">
        <f t="shared" si="3"/>
        <v>0</v>
      </c>
    </row>
    <row r="57" spans="1:9" x14ac:dyDescent="0.25">
      <c r="A57" s="25"/>
      <c r="B57" s="25"/>
      <c r="C57" s="79"/>
      <c r="D57" s="150"/>
      <c r="E57" s="25"/>
      <c r="F57" s="25"/>
      <c r="H57" s="191" t="str">
        <f>CONCATENATE(C_GuV_Ist!B72," ",C_GuV_Ist!C72)</f>
        <v>16 Jahresüberschuss/Jahresfehlbetrag vor Ergebnisabführung</v>
      </c>
      <c r="I57" s="195">
        <f t="shared" si="3"/>
        <v>0</v>
      </c>
    </row>
    <row r="58" spans="1:9" x14ac:dyDescent="0.25">
      <c r="A58" s="25"/>
      <c r="B58" s="25"/>
      <c r="C58" s="79"/>
      <c r="D58" s="150"/>
      <c r="E58" s="25"/>
      <c r="F58" s="25"/>
      <c r="H58" s="191" t="str">
        <f>CONCATENATE(C_GuV_Ist!B73," ",C_GuV_Ist!C73)</f>
        <v>17 Kalkulatorische Abschreibungen</v>
      </c>
      <c r="I58" s="195">
        <f t="shared" si="3"/>
        <v>0</v>
      </c>
    </row>
    <row r="59" spans="1:9" x14ac:dyDescent="0.25">
      <c r="A59" s="25"/>
      <c r="B59" s="25"/>
      <c r="C59" s="79"/>
      <c r="D59" s="150"/>
      <c r="E59" s="25"/>
      <c r="F59" s="25"/>
      <c r="H59" s="191" t="str">
        <f>CONCATENATE(C_GuV_Ist!B74," ",C_GuV_Ist!C74)</f>
        <v>18 Kalkulatorische Eigenkapitalverzinsung</v>
      </c>
      <c r="I59" s="195">
        <f t="shared" si="3"/>
        <v>0</v>
      </c>
    </row>
    <row r="60" spans="1:9" x14ac:dyDescent="0.25">
      <c r="A60" s="25"/>
      <c r="B60" s="25"/>
      <c r="C60" s="79"/>
      <c r="D60" s="150"/>
      <c r="E60" s="25"/>
      <c r="F60" s="25"/>
      <c r="H60" s="191" t="str">
        <f>CONCATENATE(C_GuV_Ist!B75," ",C_GuV_Ist!C75)</f>
        <v>19 Kalkulatorische Gewerbesteuer</v>
      </c>
      <c r="I60" s="195">
        <f t="shared" si="3"/>
        <v>0</v>
      </c>
    </row>
    <row r="61" spans="1:9" x14ac:dyDescent="0.25">
      <c r="A61" s="25"/>
      <c r="B61" s="25"/>
      <c r="C61" s="79"/>
      <c r="D61" s="150"/>
      <c r="E61" s="25"/>
      <c r="F61" s="25"/>
    </row>
    <row r="62" spans="1:9" x14ac:dyDescent="0.25">
      <c r="A62" s="25"/>
      <c r="B62" s="25"/>
      <c r="C62" s="79"/>
      <c r="D62" s="150"/>
      <c r="E62" s="25"/>
      <c r="F62" s="25"/>
    </row>
    <row r="63" spans="1:9" x14ac:dyDescent="0.25">
      <c r="A63" s="25"/>
      <c r="B63" s="25"/>
      <c r="C63" s="79"/>
      <c r="D63" s="150"/>
      <c r="E63" s="25"/>
      <c r="F63" s="25"/>
    </row>
    <row r="64" spans="1:9" x14ac:dyDescent="0.25">
      <c r="A64" s="25"/>
      <c r="B64" s="25"/>
      <c r="C64" s="79"/>
      <c r="D64" s="150"/>
      <c r="E64" s="25"/>
      <c r="F64" s="25"/>
    </row>
    <row r="65" spans="1:6" x14ac:dyDescent="0.25">
      <c r="A65" s="25"/>
      <c r="B65" s="25"/>
      <c r="C65" s="79"/>
      <c r="D65" s="150"/>
      <c r="E65" s="25"/>
      <c r="F65" s="25"/>
    </row>
    <row r="66" spans="1:6" x14ac:dyDescent="0.25">
      <c r="A66" s="25"/>
      <c r="B66" s="25"/>
      <c r="C66" s="79"/>
      <c r="D66" s="150"/>
      <c r="E66" s="25"/>
      <c r="F66" s="25"/>
    </row>
    <row r="67" spans="1:6" x14ac:dyDescent="0.25">
      <c r="A67" s="25"/>
      <c r="B67" s="25"/>
      <c r="C67" s="79"/>
      <c r="D67" s="150"/>
      <c r="E67" s="25"/>
      <c r="F67" s="25"/>
    </row>
    <row r="68" spans="1:6" x14ac:dyDescent="0.25">
      <c r="A68" s="25"/>
      <c r="B68" s="25"/>
      <c r="C68" s="79"/>
      <c r="D68" s="150"/>
      <c r="E68" s="25"/>
      <c r="F68" s="25"/>
    </row>
    <row r="69" spans="1:6" x14ac:dyDescent="0.25">
      <c r="A69" s="25"/>
      <c r="B69" s="25"/>
      <c r="C69" s="79"/>
      <c r="D69" s="150"/>
      <c r="E69" s="25"/>
      <c r="F69" s="25"/>
    </row>
    <row r="70" spans="1:6" x14ac:dyDescent="0.25">
      <c r="A70" s="25"/>
      <c r="B70" s="25"/>
      <c r="C70" s="79"/>
      <c r="D70" s="150"/>
      <c r="E70" s="25"/>
      <c r="F70" s="25"/>
    </row>
    <row r="71" spans="1:6" x14ac:dyDescent="0.25">
      <c r="A71" s="25"/>
      <c r="B71" s="25"/>
      <c r="C71" s="79"/>
      <c r="D71" s="150"/>
      <c r="E71" s="25"/>
      <c r="F71" s="25"/>
    </row>
    <row r="72" spans="1:6" x14ac:dyDescent="0.25">
      <c r="A72" s="25"/>
      <c r="B72" s="25"/>
      <c r="C72" s="79"/>
      <c r="D72" s="150"/>
      <c r="E72" s="25"/>
      <c r="F72" s="25"/>
    </row>
    <row r="73" spans="1:6" x14ac:dyDescent="0.25">
      <c r="A73" s="25"/>
      <c r="B73" s="25"/>
      <c r="C73" s="79"/>
      <c r="D73" s="150"/>
      <c r="E73" s="25"/>
      <c r="F73" s="25"/>
    </row>
    <row r="74" spans="1:6" x14ac:dyDescent="0.25">
      <c r="A74" s="25"/>
      <c r="B74" s="25"/>
      <c r="C74" s="79"/>
      <c r="D74" s="150"/>
      <c r="E74" s="25"/>
      <c r="F74" s="25"/>
    </row>
    <row r="75" spans="1:6" x14ac:dyDescent="0.25">
      <c r="A75" s="25"/>
      <c r="B75" s="25"/>
      <c r="C75" s="79"/>
      <c r="D75" s="150"/>
      <c r="E75" s="25"/>
      <c r="F75" s="25"/>
    </row>
    <row r="76" spans="1:6" x14ac:dyDescent="0.25">
      <c r="A76" s="25"/>
      <c r="B76" s="25"/>
      <c r="C76" s="79"/>
      <c r="D76" s="150"/>
      <c r="E76" s="25"/>
      <c r="F76" s="25"/>
    </row>
    <row r="77" spans="1:6" x14ac:dyDescent="0.25">
      <c r="A77" s="25"/>
      <c r="B77" s="25"/>
      <c r="C77" s="79"/>
      <c r="D77" s="150"/>
      <c r="E77" s="25"/>
      <c r="F77" s="25"/>
    </row>
    <row r="78" spans="1:6" x14ac:dyDescent="0.25">
      <c r="A78" s="25"/>
      <c r="B78" s="25"/>
      <c r="C78" s="79"/>
      <c r="D78" s="150"/>
      <c r="E78" s="25"/>
      <c r="F78" s="25"/>
    </row>
    <row r="79" spans="1:6" x14ac:dyDescent="0.25">
      <c r="A79" s="25"/>
      <c r="B79" s="25"/>
      <c r="C79" s="79"/>
      <c r="D79" s="150"/>
      <c r="E79" s="25"/>
      <c r="F79" s="25"/>
    </row>
    <row r="80" spans="1:6" x14ac:dyDescent="0.25">
      <c r="A80" s="25"/>
      <c r="B80" s="25"/>
      <c r="C80" s="79"/>
      <c r="D80" s="150"/>
      <c r="E80" s="25"/>
      <c r="F80" s="25"/>
    </row>
    <row r="81" spans="1:6" x14ac:dyDescent="0.25">
      <c r="A81" s="25"/>
      <c r="B81" s="25"/>
      <c r="C81" s="79"/>
      <c r="D81" s="150"/>
      <c r="E81" s="25"/>
      <c r="F81" s="25"/>
    </row>
    <row r="82" spans="1:6" x14ac:dyDescent="0.25">
      <c r="A82" s="25"/>
      <c r="B82" s="25"/>
      <c r="C82" s="79"/>
      <c r="D82" s="150"/>
      <c r="E82" s="25"/>
      <c r="F82" s="25"/>
    </row>
    <row r="83" spans="1:6" x14ac:dyDescent="0.25">
      <c r="A83" s="25"/>
      <c r="B83" s="25"/>
      <c r="C83" s="79"/>
      <c r="D83" s="150"/>
      <c r="E83" s="25"/>
      <c r="F83" s="25"/>
    </row>
    <row r="84" spans="1:6" x14ac:dyDescent="0.25">
      <c r="A84" s="25"/>
      <c r="B84" s="25"/>
      <c r="C84" s="79"/>
      <c r="D84" s="150"/>
      <c r="E84" s="25"/>
      <c r="F84" s="25"/>
    </row>
    <row r="85" spans="1:6" x14ac:dyDescent="0.25">
      <c r="A85" s="25"/>
      <c r="B85" s="25"/>
      <c r="C85" s="79"/>
      <c r="D85" s="150"/>
      <c r="E85" s="25"/>
      <c r="F85" s="25"/>
    </row>
    <row r="86" spans="1:6" x14ac:dyDescent="0.25">
      <c r="A86" s="25"/>
      <c r="B86" s="25"/>
      <c r="C86" s="79"/>
      <c r="D86" s="150"/>
      <c r="E86" s="25"/>
      <c r="F86" s="25"/>
    </row>
    <row r="87" spans="1:6" x14ac:dyDescent="0.25">
      <c r="A87" s="25"/>
      <c r="B87" s="25"/>
      <c r="C87" s="79"/>
      <c r="D87" s="150"/>
      <c r="E87" s="25"/>
      <c r="F87" s="25"/>
    </row>
    <row r="88" spans="1:6" x14ac:dyDescent="0.25">
      <c r="A88" s="25"/>
      <c r="B88" s="25"/>
      <c r="C88" s="79"/>
      <c r="D88" s="150"/>
      <c r="E88" s="25"/>
      <c r="F88" s="25"/>
    </row>
    <row r="89" spans="1:6" x14ac:dyDescent="0.25">
      <c r="A89" s="25"/>
      <c r="B89" s="25"/>
      <c r="C89" s="79"/>
      <c r="D89" s="150"/>
      <c r="E89" s="25"/>
      <c r="F89" s="25"/>
    </row>
    <row r="90" spans="1:6" x14ac:dyDescent="0.25">
      <c r="A90" s="25"/>
      <c r="B90" s="25"/>
      <c r="C90" s="79"/>
      <c r="D90" s="150"/>
      <c r="E90" s="25"/>
      <c r="F90" s="25"/>
    </row>
    <row r="91" spans="1:6" x14ac:dyDescent="0.25">
      <c r="A91" s="25"/>
      <c r="B91" s="25"/>
      <c r="C91" s="79"/>
      <c r="D91" s="150"/>
      <c r="E91" s="25"/>
      <c r="F91" s="25"/>
    </row>
    <row r="92" spans="1:6" x14ac:dyDescent="0.25">
      <c r="A92" s="25"/>
      <c r="B92" s="25"/>
      <c r="C92" s="79"/>
      <c r="D92" s="150"/>
      <c r="E92" s="25"/>
      <c r="F92" s="25"/>
    </row>
    <row r="93" spans="1:6" x14ac:dyDescent="0.25">
      <c r="A93" s="25"/>
      <c r="B93" s="25"/>
      <c r="C93" s="79"/>
      <c r="D93" s="150"/>
      <c r="E93" s="25"/>
      <c r="F93" s="25"/>
    </row>
    <row r="94" spans="1:6" x14ac:dyDescent="0.25">
      <c r="A94" s="25"/>
      <c r="B94" s="25"/>
      <c r="C94" s="79"/>
      <c r="D94" s="150"/>
      <c r="E94" s="25"/>
      <c r="F94" s="25"/>
    </row>
    <row r="95" spans="1:6" x14ac:dyDescent="0.25">
      <c r="A95" s="25"/>
      <c r="B95" s="25"/>
      <c r="C95" s="79"/>
      <c r="D95" s="150"/>
      <c r="E95" s="25"/>
      <c r="F95" s="25"/>
    </row>
    <row r="96" spans="1:6" x14ac:dyDescent="0.25">
      <c r="A96" s="25"/>
      <c r="B96" s="25"/>
      <c r="C96" s="79"/>
      <c r="D96" s="150"/>
      <c r="E96" s="25"/>
      <c r="F96" s="25"/>
    </row>
    <row r="97" spans="1:6" x14ac:dyDescent="0.25">
      <c r="A97" s="25"/>
      <c r="B97" s="25"/>
      <c r="C97" s="79"/>
      <c r="D97" s="150"/>
      <c r="E97" s="25"/>
      <c r="F97" s="25"/>
    </row>
    <row r="98" spans="1:6" x14ac:dyDescent="0.25">
      <c r="A98" s="25"/>
      <c r="B98" s="25"/>
      <c r="C98" s="79"/>
      <c r="D98" s="150"/>
      <c r="E98" s="25"/>
      <c r="F98" s="25"/>
    </row>
    <row r="99" spans="1:6" x14ac:dyDescent="0.25">
      <c r="A99" s="25"/>
      <c r="B99" s="25"/>
      <c r="C99" s="79"/>
      <c r="D99" s="150"/>
      <c r="E99" s="25"/>
      <c r="F99" s="25"/>
    </row>
    <row r="100" spans="1:6" x14ac:dyDescent="0.25">
      <c r="A100" s="25"/>
      <c r="B100" s="25"/>
      <c r="C100" s="79"/>
      <c r="D100" s="150"/>
      <c r="E100" s="25"/>
      <c r="F100" s="25"/>
    </row>
    <row r="101" spans="1:6" x14ac:dyDescent="0.25">
      <c r="A101" s="25"/>
      <c r="B101" s="25"/>
      <c r="C101" s="79"/>
      <c r="D101" s="150"/>
      <c r="E101" s="25"/>
      <c r="F101" s="25"/>
    </row>
    <row r="102" spans="1:6" x14ac:dyDescent="0.25">
      <c r="A102" s="25"/>
      <c r="B102" s="25"/>
      <c r="C102" s="79"/>
      <c r="D102" s="150"/>
      <c r="E102" s="25"/>
      <c r="F102" s="25"/>
    </row>
    <row r="103" spans="1:6" x14ac:dyDescent="0.25">
      <c r="A103" s="25"/>
      <c r="B103" s="25"/>
      <c r="C103" s="79"/>
      <c r="D103" s="150"/>
      <c r="E103" s="25"/>
      <c r="F103" s="25"/>
    </row>
    <row r="104" spans="1:6" x14ac:dyDescent="0.25">
      <c r="A104" s="25"/>
      <c r="B104" s="25"/>
      <c r="C104" s="79"/>
      <c r="D104" s="150"/>
      <c r="E104" s="25"/>
      <c r="F104" s="25"/>
    </row>
    <row r="105" spans="1:6" x14ac:dyDescent="0.25">
      <c r="A105" s="25"/>
      <c r="B105" s="25"/>
      <c r="C105" s="79"/>
      <c r="D105" s="150"/>
      <c r="E105" s="25"/>
      <c r="F105" s="25"/>
    </row>
    <row r="106" spans="1:6" x14ac:dyDescent="0.25">
      <c r="A106" s="25"/>
      <c r="B106" s="25"/>
      <c r="C106" s="79"/>
      <c r="D106" s="150"/>
      <c r="E106" s="25"/>
      <c r="F106" s="25"/>
    </row>
    <row r="107" spans="1:6" x14ac:dyDescent="0.25">
      <c r="A107" s="25"/>
      <c r="B107" s="25"/>
      <c r="C107" s="79"/>
      <c r="D107" s="150"/>
      <c r="E107" s="25"/>
      <c r="F107" s="25"/>
    </row>
    <row r="108" spans="1:6" x14ac:dyDescent="0.25">
      <c r="A108" s="25"/>
      <c r="B108" s="25"/>
      <c r="C108" s="79"/>
      <c r="D108" s="150"/>
      <c r="E108" s="25"/>
      <c r="F108" s="25"/>
    </row>
    <row r="109" spans="1:6" x14ac:dyDescent="0.25">
      <c r="A109" s="25"/>
      <c r="B109" s="25"/>
      <c r="C109" s="25"/>
      <c r="D109" s="25"/>
      <c r="E109" s="25"/>
      <c r="F109" s="25"/>
    </row>
    <row r="110" spans="1:6" x14ac:dyDescent="0.25">
      <c r="A110" s="25"/>
      <c r="B110" s="25"/>
      <c r="C110" s="25"/>
      <c r="D110" s="25"/>
      <c r="E110" s="25"/>
      <c r="F110" s="25"/>
    </row>
    <row r="111" spans="1:6" x14ac:dyDescent="0.25">
      <c r="A111" s="25"/>
      <c r="B111" s="25"/>
      <c r="C111" s="25"/>
      <c r="D111" s="25"/>
      <c r="E111" s="25"/>
      <c r="F111" s="25"/>
    </row>
    <row r="112" spans="1:6" x14ac:dyDescent="0.25">
      <c r="A112" s="25"/>
      <c r="B112" s="25"/>
      <c r="C112" s="25"/>
      <c r="D112" s="25"/>
      <c r="E112" s="25"/>
      <c r="F112" s="25"/>
    </row>
    <row r="113" spans="1:6" x14ac:dyDescent="0.25">
      <c r="A113" s="25"/>
      <c r="B113" s="25"/>
      <c r="C113" s="25"/>
      <c r="D113" s="25"/>
      <c r="E113" s="25"/>
      <c r="F113" s="25"/>
    </row>
    <row r="114" spans="1:6" x14ac:dyDescent="0.25">
      <c r="A114" s="25"/>
      <c r="B114" s="25"/>
      <c r="C114" s="25"/>
      <c r="D114" s="25"/>
      <c r="E114" s="25"/>
      <c r="F114" s="25"/>
    </row>
    <row r="115" spans="1:6" x14ac:dyDescent="0.25">
      <c r="A115" s="25"/>
      <c r="B115" s="25"/>
      <c r="C115" s="25"/>
      <c r="D115" s="25"/>
      <c r="E115" s="25"/>
      <c r="F115" s="25"/>
    </row>
    <row r="116" spans="1:6" x14ac:dyDescent="0.25">
      <c r="A116" s="25"/>
      <c r="B116" s="25"/>
      <c r="C116" s="25"/>
      <c r="D116" s="25"/>
      <c r="E116" s="25"/>
      <c r="F116" s="25"/>
    </row>
    <row r="117" spans="1:6" x14ac:dyDescent="0.25">
      <c r="A117" s="25"/>
      <c r="B117" s="25"/>
      <c r="C117" s="25"/>
      <c r="D117" s="25"/>
      <c r="E117" s="25"/>
      <c r="F117" s="25"/>
    </row>
    <row r="118" spans="1:6" x14ac:dyDescent="0.25">
      <c r="A118" s="25"/>
      <c r="B118" s="25"/>
      <c r="C118" s="25"/>
      <c r="D118" s="25"/>
      <c r="E118" s="25"/>
      <c r="F118" s="25"/>
    </row>
    <row r="119" spans="1:6" x14ac:dyDescent="0.25">
      <c r="A119" s="25"/>
      <c r="B119" s="25"/>
      <c r="C119" s="25"/>
      <c r="D119" s="25"/>
      <c r="E119" s="25"/>
      <c r="F119" s="25"/>
    </row>
    <row r="120" spans="1:6" x14ac:dyDescent="0.25">
      <c r="A120" s="25"/>
      <c r="B120" s="25"/>
      <c r="C120" s="25"/>
      <c r="D120" s="25"/>
      <c r="E120" s="25"/>
      <c r="F120" s="25"/>
    </row>
    <row r="121" spans="1:6" x14ac:dyDescent="0.25">
      <c r="A121" s="25"/>
      <c r="B121" s="25"/>
      <c r="C121" s="25"/>
      <c r="D121" s="25"/>
      <c r="E121" s="25"/>
      <c r="F121" s="25"/>
    </row>
    <row r="122" spans="1:6" x14ac:dyDescent="0.25">
      <c r="A122" s="25"/>
      <c r="B122" s="25"/>
      <c r="C122" s="25"/>
      <c r="D122" s="25"/>
      <c r="E122" s="25"/>
      <c r="F122" s="25"/>
    </row>
    <row r="123" spans="1:6" x14ac:dyDescent="0.25">
      <c r="A123" s="25"/>
      <c r="B123" s="25"/>
      <c r="C123" s="25"/>
      <c r="D123" s="25"/>
      <c r="E123" s="25"/>
      <c r="F123" s="25"/>
    </row>
    <row r="124" spans="1:6" x14ac:dyDescent="0.25">
      <c r="A124" s="25"/>
      <c r="B124" s="25"/>
      <c r="C124" s="25"/>
      <c r="D124" s="25"/>
      <c r="E124" s="25"/>
      <c r="F124" s="25"/>
    </row>
    <row r="125" spans="1:6" x14ac:dyDescent="0.25">
      <c r="A125" s="25"/>
      <c r="B125" s="25"/>
      <c r="C125" s="25"/>
      <c r="D125" s="25"/>
      <c r="E125" s="25"/>
      <c r="F125" s="25"/>
    </row>
    <row r="126" spans="1:6" x14ac:dyDescent="0.25">
      <c r="A126" s="25"/>
      <c r="B126" s="25"/>
      <c r="C126" s="25"/>
      <c r="D126" s="25"/>
      <c r="E126" s="25"/>
      <c r="F126" s="25"/>
    </row>
    <row r="127" spans="1:6" x14ac:dyDescent="0.25">
      <c r="A127" s="25"/>
      <c r="B127" s="25"/>
      <c r="C127" s="25"/>
      <c r="D127" s="25"/>
      <c r="E127" s="25"/>
      <c r="F127" s="25"/>
    </row>
    <row r="128" spans="1:6" x14ac:dyDescent="0.25">
      <c r="A128" s="25"/>
      <c r="B128" s="25"/>
      <c r="C128" s="25"/>
      <c r="D128" s="25"/>
      <c r="E128" s="25"/>
      <c r="F128" s="25"/>
    </row>
    <row r="129" spans="1:6" x14ac:dyDescent="0.25">
      <c r="A129" s="25"/>
      <c r="B129" s="25"/>
      <c r="C129" s="25"/>
      <c r="D129" s="25"/>
      <c r="E129" s="25"/>
      <c r="F129" s="25"/>
    </row>
    <row r="130" spans="1:6" x14ac:dyDescent="0.25">
      <c r="A130" s="25"/>
      <c r="B130" s="25"/>
      <c r="C130" s="25"/>
      <c r="D130" s="25"/>
      <c r="E130" s="25"/>
      <c r="F130" s="25"/>
    </row>
    <row r="131" spans="1:6" x14ac:dyDescent="0.25">
      <c r="A131" s="25"/>
      <c r="B131" s="25"/>
      <c r="C131" s="25"/>
      <c r="D131" s="25"/>
      <c r="E131" s="25"/>
      <c r="F131" s="25"/>
    </row>
    <row r="132" spans="1:6" x14ac:dyDescent="0.25">
      <c r="A132" s="25"/>
      <c r="B132" s="25"/>
      <c r="C132" s="25"/>
      <c r="D132" s="25"/>
      <c r="E132" s="25"/>
      <c r="F132" s="25"/>
    </row>
    <row r="133" spans="1:6" x14ac:dyDescent="0.25">
      <c r="A133" s="25"/>
      <c r="B133" s="25"/>
      <c r="C133" s="25"/>
      <c r="D133" s="25"/>
      <c r="E133" s="25"/>
      <c r="F133" s="25"/>
    </row>
    <row r="134" spans="1:6" x14ac:dyDescent="0.25">
      <c r="A134" s="25"/>
      <c r="B134" s="25"/>
      <c r="C134" s="25"/>
      <c r="D134" s="25"/>
      <c r="E134" s="25"/>
      <c r="F134" s="25"/>
    </row>
    <row r="135" spans="1:6" x14ac:dyDescent="0.25">
      <c r="A135" s="25"/>
      <c r="B135" s="25"/>
      <c r="C135" s="25"/>
      <c r="D135" s="25"/>
      <c r="E135" s="25"/>
      <c r="F135" s="25"/>
    </row>
    <row r="136" spans="1:6" x14ac:dyDescent="0.25">
      <c r="A136" s="25"/>
      <c r="B136" s="25"/>
      <c r="C136" s="25"/>
      <c r="D136" s="25"/>
      <c r="E136" s="25"/>
      <c r="F136" s="25"/>
    </row>
    <row r="137" spans="1:6" x14ac:dyDescent="0.25">
      <c r="A137" s="25"/>
      <c r="B137" s="25"/>
      <c r="C137" s="25"/>
      <c r="D137" s="25"/>
      <c r="E137" s="25"/>
      <c r="F137" s="25"/>
    </row>
    <row r="138" spans="1:6" x14ac:dyDescent="0.25">
      <c r="A138" s="25"/>
      <c r="B138" s="25"/>
      <c r="C138" s="25"/>
      <c r="D138" s="25"/>
      <c r="E138" s="25"/>
      <c r="F138" s="25"/>
    </row>
    <row r="139" spans="1:6" x14ac:dyDescent="0.25">
      <c r="A139" s="25"/>
      <c r="B139" s="25"/>
      <c r="C139" s="25"/>
      <c r="D139" s="25"/>
      <c r="E139" s="25"/>
      <c r="F139" s="25"/>
    </row>
    <row r="140" spans="1:6" x14ac:dyDescent="0.25">
      <c r="A140" s="25"/>
      <c r="B140" s="25"/>
      <c r="C140" s="25"/>
      <c r="D140" s="25"/>
      <c r="E140" s="25"/>
      <c r="F140" s="25"/>
    </row>
    <row r="141" spans="1:6" x14ac:dyDescent="0.25">
      <c r="A141" s="25"/>
      <c r="B141" s="25"/>
      <c r="C141" s="25"/>
      <c r="D141" s="25"/>
      <c r="E141" s="25"/>
      <c r="F141" s="25"/>
    </row>
    <row r="142" spans="1:6" x14ac:dyDescent="0.25">
      <c r="A142" s="25"/>
      <c r="B142" s="25"/>
      <c r="C142" s="25"/>
      <c r="D142" s="25"/>
      <c r="E142" s="25"/>
      <c r="F142" s="25"/>
    </row>
    <row r="143" spans="1:6" x14ac:dyDescent="0.25">
      <c r="A143" s="25"/>
      <c r="B143" s="25"/>
      <c r="C143" s="25"/>
      <c r="D143" s="25"/>
      <c r="E143" s="25"/>
      <c r="F143" s="25"/>
    </row>
    <row r="144" spans="1:6" x14ac:dyDescent="0.25">
      <c r="A144" s="25"/>
      <c r="B144" s="25"/>
      <c r="C144" s="25"/>
      <c r="D144" s="25"/>
      <c r="E144" s="25"/>
      <c r="F144" s="25"/>
    </row>
    <row r="145" spans="1:6" x14ac:dyDescent="0.25">
      <c r="A145" s="25"/>
      <c r="B145" s="25"/>
      <c r="C145" s="25"/>
      <c r="D145" s="25"/>
      <c r="E145" s="25"/>
      <c r="F145" s="25"/>
    </row>
    <row r="146" spans="1:6" x14ac:dyDescent="0.25">
      <c r="A146" s="25"/>
      <c r="B146" s="25"/>
      <c r="C146" s="25"/>
      <c r="D146" s="25"/>
      <c r="E146" s="25"/>
      <c r="F146" s="25"/>
    </row>
    <row r="147" spans="1:6" x14ac:dyDescent="0.25">
      <c r="A147" s="25"/>
      <c r="B147" s="25"/>
      <c r="C147" s="25"/>
      <c r="D147" s="25"/>
      <c r="E147" s="25"/>
      <c r="F147" s="25"/>
    </row>
    <row r="148" spans="1:6" x14ac:dyDescent="0.25">
      <c r="A148" s="25"/>
      <c r="B148" s="25"/>
      <c r="C148" s="25"/>
      <c r="D148" s="25"/>
      <c r="E148" s="25"/>
      <c r="F148" s="25"/>
    </row>
    <row r="149" spans="1:6" x14ac:dyDescent="0.25">
      <c r="A149" s="25"/>
      <c r="B149" s="25"/>
      <c r="C149" s="25"/>
      <c r="D149" s="25"/>
      <c r="E149" s="25"/>
      <c r="F149" s="25"/>
    </row>
    <row r="150" spans="1:6" x14ac:dyDescent="0.25">
      <c r="A150" s="25"/>
      <c r="B150" s="25"/>
      <c r="C150" s="25"/>
      <c r="D150" s="25"/>
      <c r="E150" s="25"/>
      <c r="F150" s="25"/>
    </row>
    <row r="151" spans="1:6" x14ac:dyDescent="0.25">
      <c r="A151" s="25"/>
      <c r="B151" s="25"/>
      <c r="C151" s="25"/>
      <c r="D151" s="25"/>
      <c r="E151" s="25"/>
      <c r="F151" s="25"/>
    </row>
    <row r="152" spans="1:6" x14ac:dyDescent="0.25">
      <c r="A152" s="25"/>
      <c r="B152" s="25"/>
      <c r="C152" s="25"/>
      <c r="D152" s="25"/>
      <c r="E152" s="25"/>
      <c r="F152" s="25"/>
    </row>
    <row r="153" spans="1:6" x14ac:dyDescent="0.25">
      <c r="A153" s="25"/>
      <c r="B153" s="25"/>
      <c r="C153" s="25"/>
      <c r="D153" s="25"/>
      <c r="E153" s="25"/>
      <c r="F153" s="25"/>
    </row>
    <row r="154" spans="1:6" x14ac:dyDescent="0.25">
      <c r="A154" s="25"/>
      <c r="B154" s="25"/>
      <c r="C154" s="25"/>
      <c r="D154" s="25"/>
      <c r="E154" s="25"/>
      <c r="F154" s="25"/>
    </row>
    <row r="155" spans="1:6" x14ac:dyDescent="0.25">
      <c r="A155" s="25"/>
      <c r="B155" s="25"/>
      <c r="C155" s="25"/>
      <c r="D155" s="25"/>
      <c r="E155" s="25"/>
      <c r="F155" s="25"/>
    </row>
    <row r="156" spans="1:6" x14ac:dyDescent="0.25">
      <c r="A156" s="25"/>
      <c r="B156" s="25"/>
      <c r="C156" s="25"/>
      <c r="D156" s="25"/>
      <c r="E156" s="25"/>
      <c r="F156" s="25"/>
    </row>
    <row r="157" spans="1:6" x14ac:dyDescent="0.25">
      <c r="A157" s="25"/>
      <c r="B157" s="25"/>
      <c r="C157" s="25"/>
      <c r="D157" s="25"/>
      <c r="E157" s="25"/>
      <c r="F157" s="25"/>
    </row>
    <row r="158" spans="1:6" x14ac:dyDescent="0.25">
      <c r="A158" s="25"/>
      <c r="B158" s="25"/>
      <c r="C158" s="25"/>
      <c r="D158" s="25"/>
      <c r="E158" s="25"/>
      <c r="F158" s="25"/>
    </row>
    <row r="159" spans="1:6" x14ac:dyDescent="0.25">
      <c r="A159" s="25"/>
      <c r="B159" s="25"/>
      <c r="C159" s="25"/>
      <c r="D159" s="25"/>
      <c r="E159" s="25"/>
      <c r="F159" s="25"/>
    </row>
    <row r="160" spans="1:6" x14ac:dyDescent="0.25">
      <c r="A160" s="25"/>
      <c r="B160" s="25"/>
      <c r="C160" s="25"/>
      <c r="D160" s="25"/>
      <c r="E160" s="25"/>
      <c r="F160" s="25"/>
    </row>
    <row r="161" spans="1:6" x14ac:dyDescent="0.25">
      <c r="A161" s="25"/>
      <c r="B161" s="25"/>
      <c r="C161" s="25"/>
      <c r="D161" s="25"/>
      <c r="E161" s="25"/>
      <c r="F161" s="25"/>
    </row>
    <row r="162" spans="1:6" x14ac:dyDescent="0.25">
      <c r="A162" s="25"/>
      <c r="B162" s="25"/>
      <c r="C162" s="25"/>
      <c r="D162" s="25"/>
      <c r="E162" s="25"/>
      <c r="F162" s="25"/>
    </row>
    <row r="163" spans="1:6" x14ac:dyDescent="0.25">
      <c r="A163" s="25"/>
      <c r="B163" s="25"/>
      <c r="C163" s="25"/>
      <c r="D163" s="25"/>
      <c r="E163" s="25"/>
      <c r="F163" s="25"/>
    </row>
    <row r="164" spans="1:6" x14ac:dyDescent="0.25">
      <c r="A164" s="25"/>
      <c r="B164" s="25"/>
      <c r="C164" s="25"/>
      <c r="D164" s="25"/>
      <c r="E164" s="25"/>
      <c r="F164" s="25"/>
    </row>
    <row r="165" spans="1:6" x14ac:dyDescent="0.25">
      <c r="A165" s="25"/>
      <c r="B165" s="25"/>
      <c r="C165" s="25"/>
      <c r="D165" s="25"/>
      <c r="E165" s="25"/>
      <c r="F165" s="25"/>
    </row>
    <row r="166" spans="1:6" x14ac:dyDescent="0.25">
      <c r="A166" s="25"/>
      <c r="B166" s="25"/>
      <c r="C166" s="25"/>
      <c r="D166" s="25"/>
      <c r="E166" s="25"/>
      <c r="F166" s="25"/>
    </row>
    <row r="167" spans="1:6" x14ac:dyDescent="0.25">
      <c r="A167" s="25"/>
      <c r="B167" s="25"/>
      <c r="C167" s="25"/>
      <c r="D167" s="25"/>
      <c r="E167" s="25"/>
      <c r="F167" s="25"/>
    </row>
    <row r="168" spans="1:6" x14ac:dyDescent="0.25">
      <c r="A168" s="25"/>
      <c r="B168" s="25"/>
      <c r="C168" s="25"/>
      <c r="D168" s="25"/>
      <c r="E168" s="25"/>
      <c r="F168" s="25"/>
    </row>
    <row r="169" spans="1:6" x14ac:dyDescent="0.25">
      <c r="A169" s="25"/>
      <c r="B169" s="25"/>
      <c r="C169" s="25"/>
      <c r="D169" s="25"/>
      <c r="E169" s="25"/>
      <c r="F169" s="25"/>
    </row>
    <row r="170" spans="1:6" x14ac:dyDescent="0.25">
      <c r="A170" s="25"/>
      <c r="B170" s="25"/>
      <c r="C170" s="25"/>
      <c r="D170" s="25"/>
      <c r="E170" s="25"/>
      <c r="F170" s="25"/>
    </row>
    <row r="171" spans="1:6" x14ac:dyDescent="0.25">
      <c r="A171" s="25"/>
      <c r="B171" s="25"/>
      <c r="C171" s="25"/>
      <c r="D171" s="25"/>
      <c r="E171" s="25"/>
      <c r="F171" s="25"/>
    </row>
    <row r="172" spans="1:6" x14ac:dyDescent="0.25">
      <c r="A172" s="25"/>
      <c r="B172" s="25"/>
      <c r="C172" s="25"/>
      <c r="D172" s="25"/>
      <c r="E172" s="25"/>
      <c r="F172" s="25"/>
    </row>
    <row r="173" spans="1:6" x14ac:dyDescent="0.25">
      <c r="A173" s="25"/>
      <c r="B173" s="25"/>
      <c r="C173" s="25"/>
      <c r="D173" s="25"/>
      <c r="E173" s="25"/>
      <c r="F173" s="25"/>
    </row>
    <row r="174" spans="1:6" x14ac:dyDescent="0.25">
      <c r="A174" s="25"/>
      <c r="B174" s="25"/>
      <c r="C174" s="25"/>
      <c r="D174" s="25"/>
      <c r="E174" s="25"/>
      <c r="F174" s="25"/>
    </row>
    <row r="175" spans="1:6" x14ac:dyDescent="0.25">
      <c r="A175" s="25"/>
      <c r="B175" s="25"/>
      <c r="C175" s="25"/>
      <c r="D175" s="25"/>
      <c r="E175" s="25"/>
      <c r="F175" s="25"/>
    </row>
    <row r="176" spans="1:6" x14ac:dyDescent="0.25">
      <c r="A176" s="25"/>
      <c r="B176" s="25"/>
      <c r="C176" s="25"/>
      <c r="D176" s="25"/>
      <c r="E176" s="25"/>
      <c r="F176" s="25"/>
    </row>
    <row r="177" spans="1:6" x14ac:dyDescent="0.25">
      <c r="A177" s="25"/>
      <c r="B177" s="25"/>
      <c r="C177" s="25"/>
      <c r="D177" s="25"/>
      <c r="E177" s="25"/>
      <c r="F177" s="25"/>
    </row>
    <row r="178" spans="1:6" x14ac:dyDescent="0.25">
      <c r="A178" s="25"/>
      <c r="B178" s="25"/>
      <c r="C178" s="25"/>
      <c r="D178" s="25"/>
      <c r="E178" s="25"/>
      <c r="F178" s="25"/>
    </row>
    <row r="179" spans="1:6" x14ac:dyDescent="0.25">
      <c r="A179" s="25"/>
      <c r="B179" s="25"/>
      <c r="C179" s="25"/>
      <c r="D179" s="25"/>
      <c r="E179" s="25"/>
      <c r="F179" s="25"/>
    </row>
    <row r="180" spans="1:6" x14ac:dyDescent="0.25">
      <c r="A180" s="25"/>
      <c r="B180" s="25"/>
      <c r="C180" s="25"/>
      <c r="D180" s="25"/>
      <c r="E180" s="25"/>
      <c r="F180" s="25"/>
    </row>
    <row r="181" spans="1:6" x14ac:dyDescent="0.25">
      <c r="A181" s="25"/>
      <c r="B181" s="25"/>
      <c r="C181" s="25"/>
      <c r="D181" s="25"/>
      <c r="E181" s="25"/>
      <c r="F181" s="25"/>
    </row>
    <row r="182" spans="1:6" x14ac:dyDescent="0.25">
      <c r="A182" s="25"/>
      <c r="B182" s="25"/>
      <c r="C182" s="25"/>
      <c r="D182" s="25"/>
      <c r="E182" s="25"/>
      <c r="F182" s="25"/>
    </row>
    <row r="183" spans="1:6" x14ac:dyDescent="0.25">
      <c r="A183" s="25"/>
      <c r="B183" s="25"/>
      <c r="C183" s="25"/>
      <c r="D183" s="25"/>
      <c r="E183" s="25"/>
      <c r="F183" s="25"/>
    </row>
    <row r="184" spans="1:6" x14ac:dyDescent="0.25">
      <c r="A184" s="25"/>
      <c r="B184" s="25"/>
      <c r="C184" s="25"/>
      <c r="D184" s="25"/>
      <c r="E184" s="25"/>
      <c r="F184" s="25"/>
    </row>
    <row r="185" spans="1:6" x14ac:dyDescent="0.25">
      <c r="A185" s="25"/>
      <c r="B185" s="25"/>
      <c r="C185" s="25"/>
      <c r="D185" s="25"/>
      <c r="E185" s="25"/>
      <c r="F185" s="25"/>
    </row>
    <row r="186" spans="1:6" x14ac:dyDescent="0.25">
      <c r="A186" s="25"/>
      <c r="B186" s="25"/>
      <c r="C186" s="25"/>
      <c r="D186" s="25"/>
      <c r="E186" s="25"/>
      <c r="F186" s="25"/>
    </row>
    <row r="187" spans="1:6" x14ac:dyDescent="0.25">
      <c r="A187" s="25"/>
      <c r="B187" s="25"/>
      <c r="C187" s="25"/>
      <c r="D187" s="25"/>
      <c r="E187" s="25"/>
      <c r="F187" s="25"/>
    </row>
    <row r="188" spans="1:6" x14ac:dyDescent="0.25">
      <c r="A188" s="25"/>
      <c r="B188" s="25"/>
      <c r="C188" s="25"/>
      <c r="D188" s="25"/>
      <c r="E188" s="25"/>
      <c r="F188" s="25"/>
    </row>
    <row r="189" spans="1:6" x14ac:dyDescent="0.25">
      <c r="A189" s="25"/>
      <c r="B189" s="25"/>
      <c r="C189" s="25"/>
      <c r="D189" s="25"/>
      <c r="E189" s="25"/>
      <c r="F189" s="25"/>
    </row>
    <row r="190" spans="1:6" x14ac:dyDescent="0.25">
      <c r="A190" s="25"/>
      <c r="B190" s="25"/>
      <c r="C190" s="25"/>
      <c r="D190" s="25"/>
      <c r="E190" s="25"/>
      <c r="F190" s="25"/>
    </row>
    <row r="191" spans="1:6" x14ac:dyDescent="0.25">
      <c r="A191" s="25"/>
      <c r="B191" s="25"/>
      <c r="C191" s="25"/>
      <c r="D191" s="25"/>
      <c r="E191" s="25"/>
      <c r="F191" s="25"/>
    </row>
    <row r="192" spans="1:6" x14ac:dyDescent="0.25">
      <c r="A192" s="25"/>
      <c r="B192" s="25"/>
      <c r="C192" s="25"/>
      <c r="D192" s="25"/>
      <c r="E192" s="25"/>
      <c r="F192" s="25"/>
    </row>
    <row r="193" spans="1:6" x14ac:dyDescent="0.25">
      <c r="A193" s="25"/>
      <c r="B193" s="25"/>
      <c r="C193" s="25"/>
      <c r="D193" s="25"/>
      <c r="E193" s="25"/>
      <c r="F193" s="25"/>
    </row>
    <row r="194" spans="1:6" x14ac:dyDescent="0.25">
      <c r="A194" s="25"/>
      <c r="B194" s="25"/>
      <c r="C194" s="25"/>
      <c r="D194" s="25"/>
      <c r="E194" s="25"/>
      <c r="F194" s="25"/>
    </row>
    <row r="195" spans="1:6" x14ac:dyDescent="0.25">
      <c r="A195" s="25"/>
      <c r="B195" s="25"/>
      <c r="C195" s="25"/>
      <c r="D195" s="25"/>
      <c r="E195" s="25"/>
      <c r="F195" s="25"/>
    </row>
    <row r="196" spans="1:6" x14ac:dyDescent="0.25">
      <c r="A196" s="25"/>
      <c r="B196" s="25"/>
      <c r="C196" s="25"/>
      <c r="D196" s="25"/>
      <c r="E196" s="25"/>
      <c r="F196" s="25"/>
    </row>
    <row r="197" spans="1:6" x14ac:dyDescent="0.25">
      <c r="A197" s="25"/>
      <c r="B197" s="25"/>
      <c r="C197" s="25"/>
      <c r="D197" s="25"/>
      <c r="E197" s="25"/>
      <c r="F197" s="25"/>
    </row>
    <row r="198" spans="1:6" x14ac:dyDescent="0.25">
      <c r="A198" s="25"/>
      <c r="B198" s="25"/>
      <c r="C198" s="25"/>
      <c r="D198" s="25"/>
      <c r="E198" s="25"/>
      <c r="F198" s="25"/>
    </row>
    <row r="199" spans="1:6" x14ac:dyDescent="0.25">
      <c r="A199" s="25"/>
      <c r="B199" s="25"/>
      <c r="C199" s="25"/>
      <c r="D199" s="25"/>
      <c r="E199" s="25"/>
      <c r="F199" s="25"/>
    </row>
    <row r="200" spans="1:6" x14ac:dyDescent="0.25">
      <c r="A200" s="25"/>
      <c r="B200" s="25"/>
      <c r="C200" s="25"/>
      <c r="D200" s="25"/>
      <c r="E200" s="25"/>
      <c r="F200" s="25"/>
    </row>
    <row r="201" spans="1:6" x14ac:dyDescent="0.25">
      <c r="A201" s="25"/>
      <c r="B201" s="25"/>
      <c r="C201" s="25"/>
      <c r="D201" s="25"/>
      <c r="E201" s="25"/>
      <c r="F201" s="25"/>
    </row>
    <row r="202" spans="1:6" x14ac:dyDescent="0.25">
      <c r="A202" s="25"/>
      <c r="B202" s="25"/>
      <c r="C202" s="25"/>
      <c r="D202" s="25"/>
      <c r="E202" s="25"/>
      <c r="F202" s="25"/>
    </row>
    <row r="203" spans="1:6" x14ac:dyDescent="0.25">
      <c r="A203" s="25"/>
      <c r="B203" s="25"/>
      <c r="C203" s="25"/>
      <c r="D203" s="25"/>
      <c r="E203" s="25"/>
      <c r="F203" s="25"/>
    </row>
    <row r="204" spans="1:6" x14ac:dyDescent="0.25">
      <c r="A204" s="25"/>
      <c r="B204" s="25"/>
      <c r="C204" s="25"/>
      <c r="D204" s="25"/>
      <c r="E204" s="25"/>
      <c r="F204" s="25"/>
    </row>
    <row r="205" spans="1:6" x14ac:dyDescent="0.25">
      <c r="A205" s="25"/>
      <c r="B205" s="25"/>
      <c r="C205" s="25"/>
      <c r="D205" s="25"/>
      <c r="E205" s="25"/>
      <c r="F205" s="25"/>
    </row>
    <row r="206" spans="1:6" x14ac:dyDescent="0.25">
      <c r="A206" s="25"/>
      <c r="B206" s="25"/>
      <c r="C206" s="25"/>
      <c r="D206" s="25"/>
      <c r="E206" s="25"/>
      <c r="F206" s="25"/>
    </row>
    <row r="207" spans="1:6" x14ac:dyDescent="0.25">
      <c r="A207" s="25"/>
      <c r="B207" s="25"/>
      <c r="C207" s="25"/>
      <c r="D207" s="25"/>
      <c r="E207" s="25"/>
      <c r="F207" s="25"/>
    </row>
    <row r="208" spans="1:6" x14ac:dyDescent="0.25">
      <c r="A208" s="25"/>
      <c r="B208" s="25"/>
      <c r="C208" s="25"/>
      <c r="D208" s="25"/>
      <c r="E208" s="25"/>
      <c r="F208" s="25"/>
    </row>
    <row r="209" spans="1:6" x14ac:dyDescent="0.25">
      <c r="A209" s="25"/>
      <c r="B209" s="25"/>
      <c r="C209" s="25"/>
      <c r="D209" s="25"/>
      <c r="E209" s="25"/>
      <c r="F209" s="25"/>
    </row>
    <row r="210" spans="1:6" x14ac:dyDescent="0.25">
      <c r="A210" s="25"/>
      <c r="B210" s="25"/>
      <c r="C210" s="25"/>
      <c r="D210" s="25"/>
      <c r="E210" s="25"/>
      <c r="F210" s="25"/>
    </row>
    <row r="211" spans="1:6" x14ac:dyDescent="0.25">
      <c r="A211" s="25"/>
      <c r="B211" s="25"/>
      <c r="C211" s="25"/>
      <c r="D211" s="25"/>
      <c r="E211" s="25"/>
      <c r="F211" s="25"/>
    </row>
    <row r="212" spans="1:6" x14ac:dyDescent="0.25">
      <c r="A212" s="25"/>
      <c r="B212" s="25"/>
      <c r="C212" s="25"/>
      <c r="D212" s="25"/>
      <c r="E212" s="25"/>
      <c r="F212" s="25"/>
    </row>
    <row r="213" spans="1:6" x14ac:dyDescent="0.25">
      <c r="A213" s="25"/>
      <c r="B213" s="25"/>
      <c r="C213" s="25"/>
      <c r="D213" s="25"/>
      <c r="E213" s="25"/>
      <c r="F213" s="25"/>
    </row>
    <row r="214" spans="1:6" x14ac:dyDescent="0.25">
      <c r="A214" s="25"/>
      <c r="B214" s="25"/>
      <c r="C214" s="25"/>
      <c r="D214" s="25"/>
      <c r="E214" s="25"/>
      <c r="F214" s="25"/>
    </row>
    <row r="215" spans="1:6" x14ac:dyDescent="0.25">
      <c r="A215" s="25"/>
      <c r="B215" s="25"/>
      <c r="C215" s="25"/>
      <c r="D215" s="25"/>
      <c r="E215" s="25"/>
      <c r="F215" s="25"/>
    </row>
    <row r="216" spans="1:6" x14ac:dyDescent="0.25">
      <c r="A216" s="25"/>
      <c r="B216" s="25"/>
      <c r="C216" s="25"/>
      <c r="D216" s="25"/>
      <c r="E216" s="25"/>
      <c r="F216" s="25"/>
    </row>
    <row r="217" spans="1:6" x14ac:dyDescent="0.25">
      <c r="A217" s="25"/>
      <c r="B217" s="25"/>
      <c r="C217" s="25"/>
      <c r="D217" s="25"/>
      <c r="E217" s="25"/>
      <c r="F217" s="25"/>
    </row>
    <row r="218" spans="1:6" x14ac:dyDescent="0.25">
      <c r="A218" s="25"/>
      <c r="B218" s="25"/>
      <c r="C218" s="25"/>
      <c r="D218" s="25"/>
      <c r="E218" s="25"/>
      <c r="F218" s="25"/>
    </row>
    <row r="219" spans="1:6" x14ac:dyDescent="0.25">
      <c r="A219" s="25"/>
      <c r="B219" s="25"/>
      <c r="C219" s="25"/>
      <c r="D219" s="25"/>
      <c r="E219" s="25"/>
      <c r="F219" s="25"/>
    </row>
    <row r="220" spans="1:6" x14ac:dyDescent="0.25">
      <c r="A220" s="25"/>
      <c r="B220" s="25"/>
      <c r="C220" s="25"/>
      <c r="D220" s="25"/>
      <c r="E220" s="25"/>
      <c r="F220" s="25"/>
    </row>
    <row r="221" spans="1:6" x14ac:dyDescent="0.25">
      <c r="A221" s="25"/>
      <c r="B221" s="25"/>
      <c r="C221" s="25"/>
      <c r="D221" s="25"/>
      <c r="E221" s="25"/>
      <c r="F221" s="25"/>
    </row>
    <row r="222" spans="1:6" x14ac:dyDescent="0.25">
      <c r="A222" s="25"/>
      <c r="B222" s="25"/>
      <c r="C222" s="25"/>
      <c r="D222" s="25"/>
      <c r="E222" s="25"/>
      <c r="F222" s="25"/>
    </row>
    <row r="223" spans="1:6" x14ac:dyDescent="0.25">
      <c r="A223" s="25"/>
      <c r="B223" s="25"/>
      <c r="C223" s="25"/>
      <c r="D223" s="25"/>
      <c r="E223" s="25"/>
      <c r="F223" s="25"/>
    </row>
    <row r="224" spans="1:6" x14ac:dyDescent="0.25">
      <c r="A224" s="25"/>
      <c r="B224" s="25"/>
      <c r="C224" s="25"/>
      <c r="D224" s="25"/>
      <c r="E224" s="25"/>
      <c r="F224" s="25"/>
    </row>
    <row r="225" spans="1:6" x14ac:dyDescent="0.25">
      <c r="A225" s="25"/>
      <c r="B225" s="25"/>
      <c r="C225" s="25"/>
      <c r="D225" s="25"/>
      <c r="E225" s="25"/>
      <c r="F225" s="25"/>
    </row>
    <row r="226" spans="1:6" x14ac:dyDescent="0.25">
      <c r="A226" s="25"/>
      <c r="B226" s="25"/>
      <c r="C226" s="25"/>
      <c r="D226" s="25"/>
      <c r="E226" s="25"/>
      <c r="F226" s="25"/>
    </row>
    <row r="227" spans="1:6" x14ac:dyDescent="0.25">
      <c r="A227" s="25"/>
      <c r="B227" s="25"/>
      <c r="C227" s="25"/>
      <c r="D227" s="25"/>
      <c r="E227" s="25"/>
      <c r="F227" s="25"/>
    </row>
    <row r="228" spans="1:6" x14ac:dyDescent="0.25">
      <c r="A228" s="25"/>
      <c r="B228" s="25"/>
      <c r="C228" s="25"/>
      <c r="D228" s="25"/>
      <c r="E228" s="25"/>
      <c r="F228" s="25"/>
    </row>
    <row r="229" spans="1:6" x14ac:dyDescent="0.25">
      <c r="A229" s="25"/>
      <c r="B229" s="25"/>
      <c r="C229" s="25"/>
      <c r="D229" s="25"/>
      <c r="E229" s="25"/>
      <c r="F229" s="25"/>
    </row>
    <row r="230" spans="1:6" x14ac:dyDescent="0.25">
      <c r="A230" s="25"/>
      <c r="B230" s="25"/>
      <c r="C230" s="25"/>
      <c r="D230" s="25"/>
      <c r="E230" s="25"/>
      <c r="F230" s="25"/>
    </row>
    <row r="231" spans="1:6" x14ac:dyDescent="0.25">
      <c r="A231" s="25"/>
      <c r="B231" s="25"/>
      <c r="C231" s="25"/>
      <c r="D231" s="25"/>
      <c r="E231" s="25"/>
      <c r="F231" s="25"/>
    </row>
    <row r="232" spans="1:6" x14ac:dyDescent="0.25">
      <c r="A232" s="25"/>
      <c r="B232" s="25"/>
      <c r="C232" s="25"/>
      <c r="D232" s="25"/>
      <c r="E232" s="25"/>
      <c r="F232" s="25"/>
    </row>
    <row r="233" spans="1:6" x14ac:dyDescent="0.25">
      <c r="A233" s="25"/>
      <c r="B233" s="25"/>
      <c r="C233" s="25"/>
      <c r="D233" s="25"/>
      <c r="E233" s="25"/>
      <c r="F233" s="25"/>
    </row>
    <row r="234" spans="1:6" x14ac:dyDescent="0.25">
      <c r="A234" s="25"/>
      <c r="B234" s="25"/>
      <c r="C234" s="25"/>
      <c r="D234" s="25"/>
      <c r="E234" s="25"/>
      <c r="F234" s="25"/>
    </row>
    <row r="235" spans="1:6" x14ac:dyDescent="0.25">
      <c r="A235" s="25"/>
      <c r="B235" s="25"/>
      <c r="C235" s="25"/>
      <c r="D235" s="25"/>
      <c r="E235" s="25"/>
      <c r="F235" s="25"/>
    </row>
    <row r="236" spans="1:6" x14ac:dyDescent="0.25">
      <c r="A236" s="25"/>
      <c r="B236" s="25"/>
      <c r="C236" s="25"/>
      <c r="D236" s="25"/>
      <c r="E236" s="25"/>
      <c r="F236" s="25"/>
    </row>
    <row r="237" spans="1:6" x14ac:dyDescent="0.25">
      <c r="A237" s="25"/>
      <c r="B237" s="25"/>
      <c r="C237" s="25"/>
      <c r="D237" s="25"/>
      <c r="E237" s="25"/>
      <c r="F237" s="25"/>
    </row>
    <row r="238" spans="1:6" x14ac:dyDescent="0.25">
      <c r="A238" s="25"/>
      <c r="B238" s="25"/>
      <c r="C238" s="25"/>
      <c r="D238" s="25"/>
      <c r="E238" s="25"/>
      <c r="F238" s="25"/>
    </row>
    <row r="239" spans="1:6" x14ac:dyDescent="0.25">
      <c r="A239" s="25"/>
      <c r="B239" s="25"/>
      <c r="C239" s="25"/>
      <c r="D239" s="25"/>
      <c r="E239" s="25"/>
      <c r="F239" s="25"/>
    </row>
    <row r="240" spans="1:6" x14ac:dyDescent="0.25">
      <c r="A240" s="25"/>
      <c r="B240" s="25"/>
      <c r="C240" s="25"/>
      <c r="D240" s="25"/>
      <c r="E240" s="25"/>
      <c r="F240" s="25"/>
    </row>
    <row r="241" spans="1:6" x14ac:dyDescent="0.25">
      <c r="A241" s="25"/>
      <c r="B241" s="25"/>
      <c r="C241" s="25"/>
      <c r="D241" s="25"/>
      <c r="E241" s="25"/>
      <c r="F241" s="25"/>
    </row>
    <row r="242" spans="1:6" x14ac:dyDescent="0.25">
      <c r="A242" s="25"/>
      <c r="B242" s="25"/>
      <c r="C242" s="25"/>
      <c r="D242" s="25"/>
      <c r="E242" s="25"/>
      <c r="F242" s="25"/>
    </row>
    <row r="243" spans="1:6" x14ac:dyDescent="0.25">
      <c r="A243" s="25"/>
      <c r="B243" s="25"/>
      <c r="C243" s="25"/>
      <c r="D243" s="25"/>
      <c r="E243" s="25"/>
      <c r="F243" s="25"/>
    </row>
    <row r="244" spans="1:6" x14ac:dyDescent="0.25">
      <c r="A244" s="25"/>
      <c r="B244" s="25"/>
      <c r="C244" s="25"/>
      <c r="D244" s="25"/>
      <c r="E244" s="25"/>
      <c r="F244" s="25"/>
    </row>
    <row r="245" spans="1:6" x14ac:dyDescent="0.25">
      <c r="A245" s="25"/>
      <c r="B245" s="25"/>
      <c r="C245" s="25"/>
      <c r="D245" s="25"/>
      <c r="E245" s="25"/>
      <c r="F245" s="25"/>
    </row>
    <row r="246" spans="1:6" x14ac:dyDescent="0.25">
      <c r="A246" s="25"/>
      <c r="B246" s="25"/>
      <c r="C246" s="25"/>
      <c r="D246" s="25"/>
      <c r="E246" s="25"/>
      <c r="F246" s="25"/>
    </row>
    <row r="247" spans="1:6" x14ac:dyDescent="0.25">
      <c r="A247" s="25"/>
      <c r="B247" s="25"/>
      <c r="C247" s="25"/>
      <c r="D247" s="25"/>
      <c r="E247" s="25"/>
      <c r="F247" s="25"/>
    </row>
    <row r="248" spans="1:6" x14ac:dyDescent="0.25">
      <c r="A248" s="25"/>
      <c r="B248" s="25"/>
      <c r="C248" s="25"/>
      <c r="D248" s="25"/>
      <c r="E248" s="25"/>
      <c r="F248" s="25"/>
    </row>
    <row r="249" spans="1:6" x14ac:dyDescent="0.25">
      <c r="A249" s="25"/>
      <c r="B249" s="25"/>
      <c r="C249" s="25"/>
      <c r="D249" s="25"/>
      <c r="E249" s="25"/>
      <c r="F249" s="25"/>
    </row>
    <row r="250" spans="1:6" x14ac:dyDescent="0.25">
      <c r="A250" s="25"/>
      <c r="B250" s="25"/>
      <c r="C250" s="25"/>
      <c r="D250" s="25"/>
      <c r="E250" s="25"/>
      <c r="F250" s="25"/>
    </row>
    <row r="251" spans="1:6" x14ac:dyDescent="0.25">
      <c r="A251" s="25"/>
      <c r="B251" s="25"/>
      <c r="C251" s="25"/>
      <c r="D251" s="25"/>
      <c r="E251" s="25"/>
      <c r="F251" s="25"/>
    </row>
    <row r="252" spans="1:6" x14ac:dyDescent="0.25">
      <c r="A252" s="25"/>
      <c r="B252" s="25"/>
      <c r="C252" s="25"/>
      <c r="D252" s="25"/>
      <c r="E252" s="25"/>
      <c r="F252" s="25"/>
    </row>
    <row r="253" spans="1:6" x14ac:dyDescent="0.25">
      <c r="A253" s="25"/>
      <c r="B253" s="25"/>
      <c r="C253" s="25"/>
      <c r="D253" s="25"/>
      <c r="E253" s="25"/>
      <c r="F253" s="25"/>
    </row>
    <row r="254" spans="1:6" x14ac:dyDescent="0.25">
      <c r="A254" s="25"/>
      <c r="B254" s="25"/>
      <c r="C254" s="25"/>
      <c r="D254" s="25"/>
      <c r="E254" s="25"/>
      <c r="F254" s="25"/>
    </row>
    <row r="255" spans="1:6" x14ac:dyDescent="0.25">
      <c r="A255" s="25"/>
      <c r="B255" s="25"/>
      <c r="C255" s="25"/>
      <c r="D255" s="25"/>
      <c r="E255" s="25"/>
      <c r="F255" s="25"/>
    </row>
    <row r="256" spans="1:6" x14ac:dyDescent="0.25">
      <c r="A256" s="25"/>
      <c r="B256" s="25"/>
      <c r="C256" s="25"/>
      <c r="D256" s="25"/>
      <c r="E256" s="25"/>
      <c r="F256" s="25"/>
    </row>
    <row r="257" spans="1:6" x14ac:dyDescent="0.25">
      <c r="A257" s="25"/>
      <c r="B257" s="25"/>
      <c r="C257" s="25"/>
      <c r="D257" s="25"/>
      <c r="E257" s="25"/>
      <c r="F257" s="25"/>
    </row>
    <row r="258" spans="1:6" x14ac:dyDescent="0.25">
      <c r="A258" s="25"/>
      <c r="B258" s="25"/>
      <c r="C258" s="25"/>
      <c r="D258" s="25"/>
      <c r="E258" s="25"/>
      <c r="F258" s="25"/>
    </row>
    <row r="259" spans="1:6" x14ac:dyDescent="0.25">
      <c r="A259" s="25"/>
      <c r="B259" s="25"/>
      <c r="C259" s="25"/>
      <c r="D259" s="25"/>
      <c r="E259" s="25"/>
      <c r="F259" s="25"/>
    </row>
    <row r="260" spans="1:6" x14ac:dyDescent="0.25">
      <c r="A260" s="25"/>
      <c r="B260" s="25"/>
      <c r="C260" s="25"/>
      <c r="D260" s="25"/>
      <c r="E260" s="25"/>
      <c r="F260" s="25"/>
    </row>
    <row r="261" spans="1:6" x14ac:dyDescent="0.25">
      <c r="A261" s="25"/>
      <c r="B261" s="25"/>
      <c r="C261" s="25"/>
      <c r="D261" s="25"/>
      <c r="E261" s="25"/>
      <c r="F261" s="25"/>
    </row>
    <row r="262" spans="1:6" x14ac:dyDescent="0.25">
      <c r="A262" s="25"/>
      <c r="B262" s="25"/>
      <c r="C262" s="25"/>
      <c r="D262" s="25"/>
      <c r="E262" s="25"/>
      <c r="F262" s="25"/>
    </row>
    <row r="263" spans="1:6" x14ac:dyDescent="0.25">
      <c r="A263" s="25"/>
      <c r="B263" s="25"/>
      <c r="C263" s="25"/>
      <c r="D263" s="25"/>
      <c r="E263" s="25"/>
      <c r="F263" s="25"/>
    </row>
    <row r="264" spans="1:6" x14ac:dyDescent="0.25">
      <c r="A264" s="25"/>
      <c r="B264" s="25"/>
      <c r="C264" s="25"/>
      <c r="D264" s="25"/>
      <c r="E264" s="25"/>
      <c r="F264" s="25"/>
    </row>
    <row r="265" spans="1:6" x14ac:dyDescent="0.25">
      <c r="A265" s="25"/>
      <c r="B265" s="25"/>
      <c r="C265" s="25"/>
      <c r="D265" s="25"/>
      <c r="E265" s="25"/>
      <c r="F265" s="25"/>
    </row>
    <row r="266" spans="1:6" x14ac:dyDescent="0.25">
      <c r="A266" s="25"/>
      <c r="B266" s="25"/>
      <c r="C266" s="25"/>
      <c r="D266" s="25"/>
      <c r="E266" s="25"/>
      <c r="F266" s="25"/>
    </row>
    <row r="267" spans="1:6" x14ac:dyDescent="0.25">
      <c r="A267" s="25"/>
      <c r="B267" s="25"/>
      <c r="C267" s="25"/>
      <c r="D267" s="25"/>
      <c r="E267" s="25"/>
      <c r="F267" s="25"/>
    </row>
    <row r="268" spans="1:6" x14ac:dyDescent="0.25">
      <c r="A268" s="25"/>
      <c r="B268" s="25"/>
      <c r="C268" s="25"/>
      <c r="D268" s="25"/>
      <c r="E268" s="25"/>
      <c r="F268" s="25"/>
    </row>
    <row r="269" spans="1:6" x14ac:dyDescent="0.25">
      <c r="A269" s="25"/>
      <c r="B269" s="25"/>
      <c r="C269" s="25"/>
      <c r="D269" s="25"/>
      <c r="E269" s="25"/>
      <c r="F269" s="25"/>
    </row>
    <row r="270" spans="1:6" x14ac:dyDescent="0.25">
      <c r="A270" s="25"/>
      <c r="B270" s="25"/>
      <c r="C270" s="25"/>
      <c r="D270" s="25"/>
      <c r="E270" s="25"/>
      <c r="F270" s="25"/>
    </row>
    <row r="271" spans="1:6" x14ac:dyDescent="0.25">
      <c r="A271" s="25"/>
      <c r="B271" s="25"/>
      <c r="C271" s="25"/>
      <c r="D271" s="25"/>
      <c r="E271" s="25"/>
      <c r="F271" s="25"/>
    </row>
    <row r="272" spans="1:6" x14ac:dyDescent="0.25">
      <c r="A272" s="25"/>
      <c r="B272" s="25"/>
      <c r="C272" s="25"/>
      <c r="D272" s="25"/>
      <c r="E272" s="25"/>
      <c r="F272" s="25"/>
    </row>
    <row r="273" spans="1:6" x14ac:dyDescent="0.25">
      <c r="A273" s="25"/>
      <c r="B273" s="25"/>
      <c r="C273" s="25"/>
      <c r="D273" s="25"/>
      <c r="E273" s="25"/>
      <c r="F273" s="25"/>
    </row>
    <row r="274" spans="1:6" x14ac:dyDescent="0.25">
      <c r="A274" s="25"/>
      <c r="B274" s="25"/>
      <c r="C274" s="25"/>
      <c r="D274" s="25"/>
      <c r="E274" s="25"/>
      <c r="F274" s="25"/>
    </row>
    <row r="275" spans="1:6" x14ac:dyDescent="0.25">
      <c r="A275" s="25"/>
      <c r="B275" s="25"/>
      <c r="C275" s="25"/>
      <c r="D275" s="25"/>
      <c r="E275" s="25"/>
      <c r="F275" s="25"/>
    </row>
    <row r="276" spans="1:6" x14ac:dyDescent="0.25">
      <c r="A276" s="25"/>
      <c r="B276" s="25"/>
      <c r="C276" s="25"/>
      <c r="D276" s="25"/>
      <c r="E276" s="25"/>
      <c r="F276" s="25"/>
    </row>
    <row r="277" spans="1:6" x14ac:dyDescent="0.25">
      <c r="A277" s="25"/>
      <c r="B277" s="25"/>
      <c r="C277" s="25"/>
      <c r="D277" s="25"/>
      <c r="E277" s="25"/>
      <c r="F277" s="25"/>
    </row>
    <row r="278" spans="1:6" x14ac:dyDescent="0.25">
      <c r="A278" s="25"/>
      <c r="B278" s="25"/>
      <c r="C278" s="25"/>
      <c r="D278" s="25"/>
      <c r="E278" s="25"/>
      <c r="F278" s="25"/>
    </row>
    <row r="279" spans="1:6" x14ac:dyDescent="0.25">
      <c r="A279" s="25"/>
      <c r="B279" s="25"/>
      <c r="C279" s="25"/>
      <c r="D279" s="25"/>
      <c r="E279" s="25"/>
      <c r="F279" s="25"/>
    </row>
    <row r="280" spans="1:6" x14ac:dyDescent="0.25">
      <c r="A280" s="25"/>
      <c r="B280" s="25"/>
      <c r="C280" s="25"/>
      <c r="D280" s="25"/>
      <c r="E280" s="25"/>
      <c r="F280" s="25"/>
    </row>
    <row r="281" spans="1:6" x14ac:dyDescent="0.25">
      <c r="A281" s="25"/>
      <c r="B281" s="25"/>
      <c r="C281" s="25"/>
      <c r="D281" s="25"/>
      <c r="E281" s="25"/>
      <c r="F281" s="25"/>
    </row>
    <row r="282" spans="1:6" x14ac:dyDescent="0.25">
      <c r="A282" s="25"/>
      <c r="B282" s="25"/>
      <c r="C282" s="25"/>
      <c r="D282" s="25"/>
      <c r="E282" s="25"/>
      <c r="F282" s="25"/>
    </row>
    <row r="283" spans="1:6" x14ac:dyDescent="0.25">
      <c r="A283" s="25"/>
      <c r="B283" s="25"/>
      <c r="C283" s="25"/>
      <c r="D283" s="25"/>
      <c r="E283" s="25"/>
      <c r="F283" s="25"/>
    </row>
    <row r="284" spans="1:6" x14ac:dyDescent="0.25">
      <c r="A284" s="25"/>
      <c r="B284" s="25"/>
      <c r="C284" s="25"/>
      <c r="D284" s="25"/>
      <c r="E284" s="25"/>
      <c r="F284" s="25"/>
    </row>
    <row r="285" spans="1:6" x14ac:dyDescent="0.25">
      <c r="A285" s="25"/>
      <c r="B285" s="25"/>
      <c r="C285" s="25"/>
      <c r="D285" s="25"/>
      <c r="E285" s="25"/>
      <c r="F285" s="25"/>
    </row>
    <row r="286" spans="1:6" x14ac:dyDescent="0.25">
      <c r="A286" s="25"/>
      <c r="B286" s="25"/>
      <c r="C286" s="25"/>
      <c r="D286" s="25"/>
      <c r="E286" s="25"/>
      <c r="F286" s="25"/>
    </row>
    <row r="287" spans="1:6" x14ac:dyDescent="0.25">
      <c r="A287" s="25"/>
      <c r="B287" s="25"/>
      <c r="C287" s="25"/>
      <c r="D287" s="25"/>
      <c r="E287" s="25"/>
      <c r="F287" s="25"/>
    </row>
    <row r="288" spans="1:6" x14ac:dyDescent="0.25">
      <c r="A288" s="25"/>
      <c r="B288" s="25"/>
      <c r="C288" s="25"/>
      <c r="D288" s="25"/>
      <c r="E288" s="25"/>
      <c r="F288" s="25"/>
    </row>
    <row r="289" spans="1:6" x14ac:dyDescent="0.25">
      <c r="A289" s="25"/>
      <c r="B289" s="25"/>
      <c r="C289" s="25"/>
      <c r="D289" s="25"/>
      <c r="E289" s="25"/>
      <c r="F289" s="25"/>
    </row>
    <row r="290" spans="1:6" x14ac:dyDescent="0.25">
      <c r="A290" s="25"/>
      <c r="B290" s="25"/>
      <c r="C290" s="25"/>
      <c r="D290" s="25"/>
      <c r="E290" s="25"/>
      <c r="F290" s="25"/>
    </row>
    <row r="291" spans="1:6" x14ac:dyDescent="0.25">
      <c r="A291" s="25"/>
      <c r="B291" s="25"/>
      <c r="C291" s="25"/>
      <c r="D291" s="25"/>
      <c r="E291" s="25"/>
      <c r="F291" s="25"/>
    </row>
    <row r="292" spans="1:6" x14ac:dyDescent="0.25">
      <c r="A292" s="25"/>
      <c r="B292" s="25"/>
      <c r="C292" s="25"/>
      <c r="D292" s="25"/>
      <c r="E292" s="25"/>
      <c r="F292" s="25"/>
    </row>
    <row r="293" spans="1:6" x14ac:dyDescent="0.25">
      <c r="A293" s="25"/>
      <c r="B293" s="25"/>
      <c r="C293" s="25"/>
      <c r="D293" s="25"/>
      <c r="E293" s="25"/>
      <c r="F293" s="25"/>
    </row>
    <row r="294" spans="1:6" x14ac:dyDescent="0.25">
      <c r="A294" s="25"/>
      <c r="B294" s="25"/>
      <c r="C294" s="25"/>
      <c r="D294" s="25"/>
      <c r="E294" s="25"/>
      <c r="F294" s="25"/>
    </row>
    <row r="295" spans="1:6" x14ac:dyDescent="0.25">
      <c r="A295" s="25"/>
      <c r="B295" s="25"/>
      <c r="C295" s="25"/>
      <c r="D295" s="25"/>
      <c r="E295" s="25"/>
      <c r="F295" s="25"/>
    </row>
    <row r="296" spans="1:6" x14ac:dyDescent="0.25">
      <c r="A296" s="25"/>
      <c r="B296" s="25"/>
      <c r="C296" s="25"/>
      <c r="D296" s="25"/>
      <c r="E296" s="25"/>
      <c r="F296" s="25"/>
    </row>
    <row r="297" spans="1:6" x14ac:dyDescent="0.25">
      <c r="A297" s="25"/>
      <c r="B297" s="25"/>
      <c r="C297" s="25"/>
      <c r="D297" s="25"/>
      <c r="E297" s="25"/>
      <c r="F297" s="25"/>
    </row>
    <row r="298" spans="1:6" x14ac:dyDescent="0.25">
      <c r="A298" s="25"/>
      <c r="B298" s="25"/>
      <c r="C298" s="25"/>
      <c r="D298" s="25"/>
      <c r="E298" s="25"/>
      <c r="F298" s="25"/>
    </row>
    <row r="299" spans="1:6" x14ac:dyDescent="0.25">
      <c r="A299" s="25"/>
      <c r="B299" s="25"/>
      <c r="C299" s="25"/>
      <c r="D299" s="25"/>
      <c r="E299" s="25"/>
      <c r="F299" s="25"/>
    </row>
    <row r="300" spans="1:6" x14ac:dyDescent="0.25">
      <c r="A300" s="25"/>
      <c r="B300" s="25"/>
      <c r="C300" s="25"/>
      <c r="D300" s="25"/>
      <c r="E300" s="25"/>
      <c r="F300" s="25"/>
    </row>
    <row r="301" spans="1:6" x14ac:dyDescent="0.25">
      <c r="A301" s="25"/>
      <c r="B301" s="25"/>
      <c r="C301" s="25"/>
      <c r="D301" s="25"/>
      <c r="E301" s="25"/>
      <c r="F301" s="25"/>
    </row>
    <row r="302" spans="1:6" x14ac:dyDescent="0.25">
      <c r="A302" s="25"/>
      <c r="B302" s="25"/>
      <c r="C302" s="25"/>
      <c r="D302" s="25"/>
      <c r="E302" s="25"/>
      <c r="F302" s="25"/>
    </row>
    <row r="303" spans="1:6" x14ac:dyDescent="0.25">
      <c r="A303" s="25"/>
      <c r="B303" s="25"/>
      <c r="C303" s="25"/>
      <c r="D303" s="25"/>
      <c r="E303" s="25"/>
      <c r="F303" s="25"/>
    </row>
    <row r="304" spans="1:6" x14ac:dyDescent="0.25">
      <c r="A304" s="25"/>
      <c r="B304" s="25"/>
      <c r="C304" s="25"/>
      <c r="D304" s="25"/>
      <c r="E304" s="25"/>
      <c r="F304" s="25"/>
    </row>
    <row r="305" spans="1:6" x14ac:dyDescent="0.25">
      <c r="A305" s="25"/>
      <c r="B305" s="25"/>
      <c r="C305" s="25"/>
      <c r="D305" s="25"/>
      <c r="E305" s="25"/>
      <c r="F305" s="25"/>
    </row>
    <row r="306" spans="1:6" x14ac:dyDescent="0.25">
      <c r="A306" s="25"/>
      <c r="B306" s="25"/>
      <c r="C306" s="25"/>
      <c r="D306" s="25"/>
      <c r="E306" s="25"/>
      <c r="F306" s="25"/>
    </row>
    <row r="307" spans="1:6" x14ac:dyDescent="0.25">
      <c r="A307" s="25"/>
      <c r="B307" s="25"/>
      <c r="C307" s="25"/>
      <c r="D307" s="25"/>
      <c r="E307" s="25"/>
      <c r="F307" s="25"/>
    </row>
    <row r="308" spans="1:6" x14ac:dyDescent="0.25">
      <c r="A308" s="25"/>
      <c r="B308" s="25"/>
      <c r="C308" s="25"/>
      <c r="D308" s="25"/>
      <c r="E308" s="25"/>
      <c r="F308" s="25"/>
    </row>
    <row r="309" spans="1:6" x14ac:dyDescent="0.25">
      <c r="A309" s="25"/>
      <c r="B309" s="25"/>
      <c r="C309" s="25"/>
      <c r="D309" s="25"/>
      <c r="E309" s="25"/>
      <c r="F309" s="25"/>
    </row>
    <row r="310" spans="1:6" x14ac:dyDescent="0.25">
      <c r="A310" s="25"/>
      <c r="B310" s="25"/>
      <c r="C310" s="25"/>
      <c r="D310" s="25"/>
      <c r="E310" s="25"/>
      <c r="F310" s="25"/>
    </row>
    <row r="311" spans="1:6" x14ac:dyDescent="0.25">
      <c r="A311" s="25"/>
      <c r="B311" s="25"/>
      <c r="C311" s="25"/>
      <c r="D311" s="25"/>
      <c r="E311" s="25"/>
      <c r="F311" s="25"/>
    </row>
    <row r="312" spans="1:6" x14ac:dyDescent="0.25">
      <c r="A312" s="25"/>
      <c r="B312" s="25"/>
      <c r="C312" s="25"/>
      <c r="D312" s="25"/>
      <c r="E312" s="25"/>
      <c r="F312" s="25"/>
    </row>
    <row r="313" spans="1:6" x14ac:dyDescent="0.25">
      <c r="A313" s="25"/>
      <c r="B313" s="25"/>
      <c r="C313" s="25"/>
      <c r="D313" s="25"/>
      <c r="E313" s="25"/>
      <c r="F313" s="25"/>
    </row>
    <row r="314" spans="1:6" x14ac:dyDescent="0.25">
      <c r="A314" s="25"/>
      <c r="B314" s="25"/>
      <c r="C314" s="25"/>
      <c r="D314" s="25"/>
      <c r="E314" s="25"/>
      <c r="F314" s="25"/>
    </row>
    <row r="315" spans="1:6" x14ac:dyDescent="0.25">
      <c r="A315" s="25"/>
      <c r="B315" s="25"/>
      <c r="C315" s="25"/>
      <c r="D315" s="25"/>
      <c r="E315" s="25"/>
      <c r="F315" s="25"/>
    </row>
    <row r="316" spans="1:6" x14ac:dyDescent="0.25">
      <c r="A316" s="25"/>
      <c r="B316" s="25"/>
      <c r="C316" s="25"/>
      <c r="D316" s="25"/>
      <c r="E316" s="25"/>
      <c r="F316" s="25"/>
    </row>
    <row r="317" spans="1:6" x14ac:dyDescent="0.25">
      <c r="A317" s="25"/>
      <c r="B317" s="25"/>
      <c r="C317" s="25"/>
      <c r="D317" s="25"/>
      <c r="E317" s="25"/>
      <c r="F317" s="25"/>
    </row>
    <row r="318" spans="1:6" x14ac:dyDescent="0.25">
      <c r="A318" s="25"/>
      <c r="B318" s="25"/>
      <c r="C318" s="25"/>
      <c r="D318" s="25"/>
      <c r="E318" s="25"/>
      <c r="F318" s="25"/>
    </row>
    <row r="319" spans="1:6" x14ac:dyDescent="0.25">
      <c r="A319" s="25"/>
      <c r="B319" s="25"/>
      <c r="C319" s="25"/>
      <c r="D319" s="25"/>
      <c r="E319" s="25"/>
      <c r="F319" s="25"/>
    </row>
    <row r="320" spans="1:6" x14ac:dyDescent="0.25">
      <c r="A320" s="25"/>
      <c r="B320" s="25"/>
      <c r="C320" s="25"/>
      <c r="D320" s="25"/>
      <c r="E320" s="25"/>
      <c r="F320" s="25"/>
    </row>
    <row r="321" spans="1:6" x14ac:dyDescent="0.25">
      <c r="A321" s="25"/>
      <c r="B321" s="25"/>
      <c r="C321" s="25"/>
      <c r="D321" s="25"/>
      <c r="E321" s="25"/>
      <c r="F321" s="25"/>
    </row>
    <row r="322" spans="1:6" x14ac:dyDescent="0.25">
      <c r="A322" s="25"/>
      <c r="B322" s="25"/>
      <c r="C322" s="25"/>
      <c r="D322" s="25"/>
      <c r="E322" s="25"/>
      <c r="F322" s="25"/>
    </row>
    <row r="323" spans="1:6" x14ac:dyDescent="0.25">
      <c r="A323" s="25"/>
      <c r="B323" s="25"/>
      <c r="C323" s="25"/>
      <c r="D323" s="25"/>
      <c r="E323" s="25"/>
      <c r="F323" s="25"/>
    </row>
    <row r="324" spans="1:6" x14ac:dyDescent="0.25">
      <c r="A324" s="25"/>
      <c r="B324" s="25"/>
      <c r="C324" s="25"/>
      <c r="D324" s="25"/>
      <c r="E324" s="25"/>
      <c r="F324" s="25"/>
    </row>
    <row r="325" spans="1:6" x14ac:dyDescent="0.25">
      <c r="A325" s="25"/>
      <c r="B325" s="25"/>
      <c r="C325" s="25"/>
      <c r="D325" s="25"/>
      <c r="E325" s="25"/>
      <c r="F325" s="25"/>
    </row>
    <row r="326" spans="1:6" x14ac:dyDescent="0.25">
      <c r="A326" s="25"/>
      <c r="B326" s="25"/>
      <c r="C326" s="25"/>
      <c r="D326" s="25"/>
      <c r="E326" s="25"/>
      <c r="F326" s="25"/>
    </row>
    <row r="327" spans="1:6" x14ac:dyDescent="0.25">
      <c r="A327" s="25"/>
      <c r="B327" s="25"/>
      <c r="C327" s="25"/>
      <c r="D327" s="25"/>
      <c r="E327" s="25"/>
      <c r="F327" s="25"/>
    </row>
    <row r="328" spans="1:6" x14ac:dyDescent="0.25">
      <c r="A328" s="25"/>
      <c r="B328" s="25"/>
      <c r="C328" s="25"/>
      <c r="D328" s="25"/>
      <c r="E328" s="25"/>
      <c r="F328" s="25"/>
    </row>
    <row r="329" spans="1:6" x14ac:dyDescent="0.25">
      <c r="A329" s="25"/>
      <c r="B329" s="25"/>
      <c r="C329" s="25"/>
      <c r="D329" s="25"/>
      <c r="E329" s="25"/>
      <c r="F329" s="25"/>
    </row>
    <row r="330" spans="1:6" x14ac:dyDescent="0.25">
      <c r="A330" s="25"/>
      <c r="B330" s="25"/>
      <c r="C330" s="25"/>
      <c r="D330" s="25"/>
      <c r="E330" s="25"/>
      <c r="F330" s="25"/>
    </row>
    <row r="331" spans="1:6" x14ac:dyDescent="0.25">
      <c r="A331" s="25"/>
      <c r="B331" s="25"/>
      <c r="C331" s="25"/>
      <c r="D331" s="25"/>
      <c r="E331" s="25"/>
      <c r="F331" s="25"/>
    </row>
    <row r="332" spans="1:6" x14ac:dyDescent="0.25">
      <c r="A332" s="25"/>
      <c r="B332" s="25"/>
      <c r="C332" s="25"/>
      <c r="D332" s="25"/>
      <c r="E332" s="25"/>
      <c r="F332" s="25"/>
    </row>
    <row r="333" spans="1:6" x14ac:dyDescent="0.25">
      <c r="A333" s="25"/>
      <c r="B333" s="25"/>
      <c r="C333" s="25"/>
      <c r="D333" s="25"/>
      <c r="E333" s="25"/>
      <c r="F333" s="25"/>
    </row>
    <row r="334" spans="1:6" x14ac:dyDescent="0.25">
      <c r="A334" s="25"/>
      <c r="B334" s="25"/>
      <c r="C334" s="25"/>
      <c r="D334" s="25"/>
      <c r="E334" s="25"/>
      <c r="F334" s="25"/>
    </row>
    <row r="335" spans="1:6" x14ac:dyDescent="0.25">
      <c r="A335" s="25"/>
      <c r="B335" s="25"/>
      <c r="C335" s="25"/>
      <c r="D335" s="25"/>
      <c r="E335" s="25"/>
      <c r="F335" s="25"/>
    </row>
    <row r="336" spans="1:6" x14ac:dyDescent="0.25">
      <c r="A336" s="25"/>
      <c r="B336" s="25"/>
      <c r="C336" s="25"/>
      <c r="D336" s="25"/>
      <c r="E336" s="25"/>
      <c r="F336" s="25"/>
    </row>
    <row r="337" spans="1:6" x14ac:dyDescent="0.25">
      <c r="A337" s="25"/>
      <c r="B337" s="25"/>
      <c r="C337" s="25"/>
      <c r="D337" s="25"/>
      <c r="E337" s="25"/>
      <c r="F337" s="25"/>
    </row>
    <row r="338" spans="1:6" x14ac:dyDescent="0.25">
      <c r="A338" s="25"/>
      <c r="B338" s="25"/>
      <c r="C338" s="25"/>
      <c r="D338" s="25"/>
      <c r="E338" s="25"/>
      <c r="F338" s="25"/>
    </row>
    <row r="339" spans="1:6" x14ac:dyDescent="0.25">
      <c r="A339" s="25"/>
      <c r="B339" s="25"/>
      <c r="C339" s="25"/>
      <c r="D339" s="25"/>
      <c r="E339" s="25"/>
      <c r="F339" s="25"/>
    </row>
    <row r="340" spans="1:6" x14ac:dyDescent="0.25">
      <c r="A340" s="25"/>
      <c r="B340" s="25"/>
      <c r="C340" s="25"/>
      <c r="D340" s="25"/>
      <c r="E340" s="25"/>
      <c r="F340" s="25"/>
    </row>
    <row r="341" spans="1:6" x14ac:dyDescent="0.25">
      <c r="A341" s="25"/>
      <c r="B341" s="25"/>
      <c r="C341" s="25"/>
      <c r="D341" s="25"/>
      <c r="E341" s="25"/>
      <c r="F341" s="25"/>
    </row>
    <row r="342" spans="1:6" x14ac:dyDescent="0.25">
      <c r="A342" s="25"/>
      <c r="B342" s="25"/>
      <c r="C342" s="25"/>
      <c r="D342" s="25"/>
      <c r="E342" s="25"/>
      <c r="F342" s="25"/>
    </row>
    <row r="343" spans="1:6" x14ac:dyDescent="0.25">
      <c r="A343" s="25"/>
      <c r="B343" s="25"/>
      <c r="C343" s="25"/>
      <c r="D343" s="25"/>
      <c r="E343" s="25"/>
      <c r="F343" s="25"/>
    </row>
    <row r="344" spans="1:6" x14ac:dyDescent="0.25">
      <c r="A344" s="25"/>
      <c r="B344" s="25"/>
      <c r="C344" s="25"/>
      <c r="D344" s="25"/>
      <c r="E344" s="25"/>
      <c r="F344" s="25"/>
    </row>
    <row r="345" spans="1:6" x14ac:dyDescent="0.25">
      <c r="A345" s="25"/>
      <c r="B345" s="25"/>
      <c r="C345" s="25"/>
      <c r="D345" s="25"/>
      <c r="E345" s="25"/>
      <c r="F345" s="25"/>
    </row>
    <row r="346" spans="1:6" x14ac:dyDescent="0.25">
      <c r="A346" s="25"/>
      <c r="B346" s="25"/>
      <c r="C346" s="25"/>
      <c r="D346" s="25"/>
      <c r="E346" s="25"/>
      <c r="F346" s="25"/>
    </row>
    <row r="347" spans="1:6" x14ac:dyDescent="0.25">
      <c r="A347" s="25"/>
      <c r="B347" s="25"/>
      <c r="C347" s="25"/>
      <c r="D347" s="25"/>
      <c r="E347" s="25"/>
      <c r="F347" s="25"/>
    </row>
    <row r="348" spans="1:6" x14ac:dyDescent="0.25">
      <c r="A348" s="25"/>
      <c r="B348" s="25"/>
      <c r="C348" s="25"/>
      <c r="D348" s="25"/>
      <c r="E348" s="25"/>
      <c r="F348" s="25"/>
    </row>
    <row r="349" spans="1:6" x14ac:dyDescent="0.25">
      <c r="A349" s="25"/>
      <c r="B349" s="25"/>
      <c r="C349" s="25"/>
      <c r="D349" s="25"/>
      <c r="E349" s="25"/>
      <c r="F349" s="25"/>
    </row>
    <row r="350" spans="1:6" x14ac:dyDescent="0.25">
      <c r="A350" s="25"/>
      <c r="B350" s="25"/>
      <c r="C350" s="25"/>
      <c r="D350" s="25"/>
      <c r="E350" s="25"/>
      <c r="F350" s="25"/>
    </row>
    <row r="351" spans="1:6" x14ac:dyDescent="0.25">
      <c r="A351" s="25"/>
      <c r="B351" s="25"/>
      <c r="C351" s="25"/>
      <c r="D351" s="25"/>
      <c r="E351" s="25"/>
      <c r="F351" s="25"/>
    </row>
    <row r="352" spans="1:6" x14ac:dyDescent="0.25">
      <c r="A352" s="25"/>
      <c r="B352" s="25"/>
      <c r="C352" s="25"/>
      <c r="D352" s="25"/>
      <c r="E352" s="25"/>
      <c r="F352" s="25"/>
    </row>
    <row r="353" spans="1:6" x14ac:dyDescent="0.25">
      <c r="A353" s="25"/>
      <c r="B353" s="25"/>
      <c r="C353" s="25"/>
      <c r="D353" s="25"/>
      <c r="E353" s="25"/>
      <c r="F353" s="25"/>
    </row>
    <row r="354" spans="1:6" x14ac:dyDescent="0.25">
      <c r="A354" s="25"/>
      <c r="B354" s="25"/>
      <c r="C354" s="25"/>
      <c r="D354" s="25"/>
      <c r="E354" s="25"/>
      <c r="F354" s="25"/>
    </row>
    <row r="355" spans="1:6" x14ac:dyDescent="0.25">
      <c r="A355" s="25"/>
      <c r="B355" s="25"/>
      <c r="C355" s="25"/>
      <c r="D355" s="25"/>
      <c r="E355" s="25"/>
      <c r="F355" s="25"/>
    </row>
    <row r="356" spans="1:6" x14ac:dyDescent="0.25">
      <c r="A356" s="25"/>
      <c r="B356" s="25"/>
      <c r="C356" s="25"/>
      <c r="D356" s="25"/>
      <c r="E356" s="25"/>
      <c r="F356" s="25"/>
    </row>
    <row r="357" spans="1:6" x14ac:dyDescent="0.25">
      <c r="A357" s="25"/>
      <c r="B357" s="25"/>
      <c r="C357" s="25"/>
      <c r="D357" s="25"/>
      <c r="E357" s="25"/>
      <c r="F357" s="25"/>
    </row>
    <row r="358" spans="1:6" x14ac:dyDescent="0.25">
      <c r="A358" s="25"/>
      <c r="B358" s="25"/>
      <c r="C358" s="25"/>
      <c r="D358" s="25"/>
      <c r="E358" s="25"/>
      <c r="F358" s="25"/>
    </row>
    <row r="359" spans="1:6" x14ac:dyDescent="0.25">
      <c r="A359" s="25"/>
      <c r="B359" s="25"/>
      <c r="C359" s="25"/>
      <c r="D359" s="25"/>
      <c r="E359" s="25"/>
      <c r="F359" s="25"/>
    </row>
    <row r="360" spans="1:6" x14ac:dyDescent="0.25">
      <c r="A360" s="25"/>
      <c r="B360" s="25"/>
      <c r="C360" s="25"/>
      <c r="D360" s="25"/>
      <c r="E360" s="25"/>
      <c r="F360" s="25"/>
    </row>
    <row r="361" spans="1:6" x14ac:dyDescent="0.25">
      <c r="A361" s="25"/>
      <c r="B361" s="25"/>
      <c r="C361" s="25"/>
      <c r="D361" s="25"/>
      <c r="E361" s="25"/>
      <c r="F361" s="25"/>
    </row>
    <row r="362" spans="1:6" x14ac:dyDescent="0.25">
      <c r="A362" s="25"/>
      <c r="B362" s="25"/>
      <c r="C362" s="25"/>
      <c r="D362" s="25"/>
      <c r="E362" s="25"/>
      <c r="F362" s="25"/>
    </row>
    <row r="363" spans="1:6" x14ac:dyDescent="0.25">
      <c r="A363" s="25"/>
      <c r="B363" s="25"/>
      <c r="C363" s="25"/>
      <c r="D363" s="25"/>
      <c r="E363" s="25"/>
      <c r="F363" s="25"/>
    </row>
    <row r="364" spans="1:6" x14ac:dyDescent="0.25">
      <c r="A364" s="25"/>
      <c r="B364" s="25"/>
      <c r="C364" s="25"/>
      <c r="D364" s="25"/>
      <c r="E364" s="25"/>
      <c r="F364" s="25"/>
    </row>
    <row r="365" spans="1:6" x14ac:dyDescent="0.25">
      <c r="A365" s="25"/>
      <c r="B365" s="25"/>
      <c r="C365" s="25"/>
      <c r="D365" s="25"/>
      <c r="E365" s="25"/>
      <c r="F365" s="25"/>
    </row>
    <row r="366" spans="1:6" x14ac:dyDescent="0.25">
      <c r="A366" s="25"/>
      <c r="B366" s="25"/>
      <c r="C366" s="25"/>
      <c r="D366" s="25"/>
      <c r="E366" s="25"/>
      <c r="F366" s="25"/>
    </row>
    <row r="367" spans="1:6" x14ac:dyDescent="0.25">
      <c r="A367" s="25"/>
      <c r="B367" s="25"/>
      <c r="C367" s="25"/>
      <c r="D367" s="25"/>
      <c r="E367" s="25"/>
      <c r="F367" s="25"/>
    </row>
    <row r="368" spans="1:6" x14ac:dyDescent="0.25">
      <c r="A368" s="25"/>
      <c r="B368" s="25"/>
      <c r="C368" s="25"/>
      <c r="D368" s="25"/>
      <c r="E368" s="25"/>
      <c r="F368" s="25"/>
    </row>
    <row r="369" spans="1:6" x14ac:dyDescent="0.25">
      <c r="A369" s="25"/>
      <c r="B369" s="25"/>
      <c r="C369" s="25"/>
      <c r="D369" s="25"/>
      <c r="E369" s="25"/>
      <c r="F369" s="25"/>
    </row>
    <row r="370" spans="1:6" x14ac:dyDescent="0.25">
      <c r="A370" s="25"/>
      <c r="B370" s="25"/>
      <c r="C370" s="25"/>
      <c r="D370" s="25"/>
      <c r="E370" s="25"/>
      <c r="F370" s="25"/>
    </row>
    <row r="371" spans="1:6" x14ac:dyDescent="0.25">
      <c r="A371" s="25"/>
      <c r="B371" s="25"/>
      <c r="C371" s="25"/>
      <c r="D371" s="25"/>
      <c r="E371" s="25"/>
      <c r="F371" s="25"/>
    </row>
    <row r="372" spans="1:6" x14ac:dyDescent="0.25">
      <c r="A372" s="25"/>
      <c r="B372" s="25"/>
      <c r="C372" s="25"/>
      <c r="D372" s="25"/>
      <c r="E372" s="25"/>
      <c r="F372" s="25"/>
    </row>
    <row r="373" spans="1:6" x14ac:dyDescent="0.25">
      <c r="A373" s="25"/>
      <c r="B373" s="25"/>
      <c r="C373" s="25"/>
      <c r="D373" s="25"/>
      <c r="E373" s="25"/>
      <c r="F373" s="25"/>
    </row>
    <row r="374" spans="1:6" x14ac:dyDescent="0.25">
      <c r="A374" s="25"/>
      <c r="B374" s="25"/>
      <c r="C374" s="25"/>
      <c r="D374" s="25"/>
      <c r="E374" s="25"/>
      <c r="F374" s="25"/>
    </row>
    <row r="375" spans="1:6" x14ac:dyDescent="0.25">
      <c r="A375" s="25"/>
      <c r="B375" s="25"/>
      <c r="C375" s="25"/>
      <c r="D375" s="25"/>
      <c r="E375" s="25"/>
      <c r="F375" s="25"/>
    </row>
    <row r="376" spans="1:6" x14ac:dyDescent="0.25">
      <c r="A376" s="25"/>
      <c r="B376" s="25"/>
      <c r="C376" s="25"/>
      <c r="D376" s="25"/>
      <c r="E376" s="25"/>
      <c r="F376" s="25"/>
    </row>
    <row r="377" spans="1:6" x14ac:dyDescent="0.25">
      <c r="A377" s="25"/>
      <c r="B377" s="25"/>
      <c r="C377" s="25"/>
      <c r="D377" s="25"/>
      <c r="E377" s="25"/>
      <c r="F377" s="25"/>
    </row>
    <row r="378" spans="1:6" x14ac:dyDescent="0.25">
      <c r="A378" s="25"/>
      <c r="B378" s="25"/>
      <c r="C378" s="25"/>
      <c r="D378" s="25"/>
      <c r="E378" s="25"/>
      <c r="F378" s="25"/>
    </row>
    <row r="379" spans="1:6" x14ac:dyDescent="0.25">
      <c r="A379" s="25"/>
      <c r="B379" s="25"/>
      <c r="C379" s="25"/>
      <c r="D379" s="25"/>
      <c r="E379" s="25"/>
      <c r="F379" s="25"/>
    </row>
    <row r="380" spans="1:6" x14ac:dyDescent="0.25">
      <c r="A380" s="25"/>
      <c r="B380" s="25"/>
      <c r="C380" s="25"/>
      <c r="D380" s="25"/>
      <c r="E380" s="25"/>
      <c r="F380" s="25"/>
    </row>
    <row r="381" spans="1:6" x14ac:dyDescent="0.25">
      <c r="A381" s="25"/>
      <c r="B381" s="25"/>
      <c r="C381" s="25"/>
      <c r="D381" s="25"/>
      <c r="E381" s="25"/>
      <c r="F381" s="25"/>
    </row>
    <row r="382" spans="1:6" x14ac:dyDescent="0.25">
      <c r="A382" s="25"/>
      <c r="B382" s="25"/>
      <c r="C382" s="25"/>
      <c r="D382" s="25"/>
      <c r="E382" s="25"/>
      <c r="F382" s="25"/>
    </row>
    <row r="383" spans="1:6" x14ac:dyDescent="0.25">
      <c r="A383" s="25"/>
      <c r="B383" s="25"/>
      <c r="C383" s="25"/>
      <c r="D383" s="25"/>
      <c r="E383" s="25"/>
      <c r="F383" s="25"/>
    </row>
    <row r="384" spans="1:6" x14ac:dyDescent="0.25">
      <c r="A384" s="25"/>
      <c r="B384" s="25"/>
      <c r="C384" s="25"/>
      <c r="D384" s="25"/>
      <c r="E384" s="25"/>
      <c r="F384" s="25"/>
    </row>
    <row r="385" spans="1:6" x14ac:dyDescent="0.25">
      <c r="A385" s="25"/>
      <c r="B385" s="25"/>
      <c r="C385" s="25"/>
      <c r="D385" s="25"/>
      <c r="E385" s="25"/>
      <c r="F385" s="25"/>
    </row>
    <row r="386" spans="1:6" x14ac:dyDescent="0.25">
      <c r="A386" s="25"/>
      <c r="B386" s="25"/>
      <c r="C386" s="25"/>
      <c r="D386" s="25"/>
      <c r="E386" s="25"/>
      <c r="F386" s="25"/>
    </row>
    <row r="387" spans="1:6" x14ac:dyDescent="0.25">
      <c r="A387" s="25"/>
      <c r="B387" s="25"/>
      <c r="C387" s="25"/>
      <c r="D387" s="25"/>
      <c r="E387" s="25"/>
      <c r="F387" s="25"/>
    </row>
    <row r="388" spans="1:6" x14ac:dyDescent="0.25">
      <c r="A388" s="25"/>
      <c r="B388" s="25"/>
      <c r="C388" s="25"/>
      <c r="D388" s="25"/>
      <c r="E388" s="25"/>
      <c r="F388" s="25"/>
    </row>
    <row r="389" spans="1:6" x14ac:dyDescent="0.25">
      <c r="A389" s="25"/>
      <c r="B389" s="25"/>
      <c r="C389" s="25"/>
      <c r="D389" s="25"/>
      <c r="E389" s="25"/>
      <c r="F389" s="25"/>
    </row>
    <row r="390" spans="1:6" x14ac:dyDescent="0.25">
      <c r="A390" s="25"/>
      <c r="B390" s="25"/>
      <c r="C390" s="25"/>
      <c r="D390" s="25"/>
      <c r="E390" s="25"/>
      <c r="F390" s="25"/>
    </row>
    <row r="391" spans="1:6" x14ac:dyDescent="0.25">
      <c r="A391" s="25"/>
      <c r="B391" s="25"/>
      <c r="C391" s="25"/>
      <c r="D391" s="25"/>
      <c r="E391" s="25"/>
      <c r="F391" s="25"/>
    </row>
    <row r="392" spans="1:6" x14ac:dyDescent="0.25">
      <c r="A392" s="25"/>
      <c r="B392" s="25"/>
      <c r="C392" s="25"/>
      <c r="D392" s="25"/>
      <c r="E392" s="25"/>
      <c r="F392" s="25"/>
    </row>
    <row r="393" spans="1:6" x14ac:dyDescent="0.25">
      <c r="A393" s="25"/>
      <c r="B393" s="25"/>
      <c r="C393" s="25"/>
      <c r="D393" s="25"/>
      <c r="E393" s="25"/>
      <c r="F393" s="25"/>
    </row>
    <row r="394" spans="1:6" x14ac:dyDescent="0.25">
      <c r="A394" s="25"/>
      <c r="B394" s="25"/>
      <c r="C394" s="25"/>
      <c r="D394" s="25"/>
      <c r="E394" s="25"/>
      <c r="F394" s="25"/>
    </row>
    <row r="395" spans="1:6" x14ac:dyDescent="0.25">
      <c r="A395" s="25"/>
      <c r="B395" s="25"/>
      <c r="C395" s="25"/>
      <c r="D395" s="25"/>
      <c r="E395" s="25"/>
      <c r="F395" s="25"/>
    </row>
    <row r="396" spans="1:6" x14ac:dyDescent="0.25">
      <c r="A396" s="25"/>
      <c r="B396" s="25"/>
      <c r="C396" s="25"/>
      <c r="D396" s="25"/>
      <c r="E396" s="25"/>
      <c r="F396" s="25"/>
    </row>
    <row r="397" spans="1:6" x14ac:dyDescent="0.25">
      <c r="A397" s="25"/>
      <c r="B397" s="25"/>
      <c r="C397" s="25"/>
      <c r="D397" s="25"/>
      <c r="E397" s="25"/>
      <c r="F397" s="25"/>
    </row>
    <row r="398" spans="1:6" x14ac:dyDescent="0.25">
      <c r="A398" s="25"/>
      <c r="B398" s="25"/>
      <c r="C398" s="25"/>
      <c r="D398" s="25"/>
      <c r="E398" s="25"/>
      <c r="F398" s="25"/>
    </row>
    <row r="399" spans="1:6" x14ac:dyDescent="0.25">
      <c r="A399" s="25"/>
      <c r="B399" s="25"/>
      <c r="C399" s="25"/>
      <c r="D399" s="25"/>
      <c r="E399" s="25"/>
      <c r="F399" s="25"/>
    </row>
    <row r="400" spans="1:6" x14ac:dyDescent="0.25">
      <c r="A400" s="25"/>
      <c r="B400" s="25"/>
      <c r="C400" s="25"/>
      <c r="D400" s="25"/>
      <c r="E400" s="25"/>
      <c r="F400" s="25"/>
    </row>
    <row r="401" spans="1:6" x14ac:dyDescent="0.25">
      <c r="A401" s="25"/>
      <c r="B401" s="25"/>
      <c r="C401" s="25"/>
      <c r="D401" s="25"/>
      <c r="E401" s="25"/>
      <c r="F401" s="25"/>
    </row>
    <row r="402" spans="1:6" x14ac:dyDescent="0.25">
      <c r="A402" s="25"/>
      <c r="B402" s="25"/>
      <c r="C402" s="25"/>
      <c r="D402" s="25"/>
      <c r="E402" s="25"/>
      <c r="F402" s="25"/>
    </row>
    <row r="403" spans="1:6" x14ac:dyDescent="0.25">
      <c r="A403" s="25"/>
      <c r="B403" s="25"/>
      <c r="C403" s="25"/>
      <c r="D403" s="25"/>
      <c r="E403" s="25"/>
      <c r="F403" s="25"/>
    </row>
    <row r="404" spans="1:6" x14ac:dyDescent="0.25">
      <c r="A404" s="25"/>
      <c r="B404" s="25"/>
      <c r="C404" s="25"/>
      <c r="D404" s="25"/>
      <c r="E404" s="25"/>
      <c r="F404" s="25"/>
    </row>
    <row r="405" spans="1:6" x14ac:dyDescent="0.25">
      <c r="A405" s="25"/>
      <c r="B405" s="25"/>
      <c r="C405" s="25"/>
      <c r="D405" s="25"/>
      <c r="E405" s="25"/>
      <c r="F405" s="25"/>
    </row>
    <row r="406" spans="1:6" x14ac:dyDescent="0.25">
      <c r="A406" s="25"/>
      <c r="B406" s="25"/>
      <c r="C406" s="25"/>
      <c r="D406" s="25"/>
      <c r="E406" s="25"/>
      <c r="F406" s="25"/>
    </row>
    <row r="407" spans="1:6" x14ac:dyDescent="0.25">
      <c r="A407" s="25"/>
      <c r="B407" s="25"/>
      <c r="C407" s="25"/>
      <c r="D407" s="25"/>
      <c r="E407" s="25"/>
      <c r="F407" s="25"/>
    </row>
    <row r="408" spans="1:6" x14ac:dyDescent="0.25">
      <c r="A408" s="25"/>
      <c r="B408" s="25"/>
      <c r="C408" s="25"/>
      <c r="D408" s="25"/>
      <c r="E408" s="25"/>
      <c r="F408" s="25"/>
    </row>
    <row r="409" spans="1:6" x14ac:dyDescent="0.25">
      <c r="A409" s="25"/>
      <c r="B409" s="25"/>
      <c r="C409" s="25"/>
      <c r="D409" s="25"/>
      <c r="E409" s="25"/>
      <c r="F409" s="25"/>
    </row>
    <row r="410" spans="1:6" x14ac:dyDescent="0.25">
      <c r="A410" s="25"/>
      <c r="B410" s="25"/>
      <c r="C410" s="25"/>
      <c r="D410" s="25"/>
      <c r="E410" s="25"/>
      <c r="F410" s="25"/>
    </row>
    <row r="411" spans="1:6" x14ac:dyDescent="0.25">
      <c r="A411" s="25"/>
      <c r="B411" s="25"/>
      <c r="C411" s="25"/>
      <c r="D411" s="25"/>
      <c r="E411" s="25"/>
      <c r="F411" s="25"/>
    </row>
    <row r="412" spans="1:6" x14ac:dyDescent="0.25">
      <c r="A412" s="25"/>
      <c r="B412" s="25"/>
      <c r="C412" s="25"/>
      <c r="D412" s="25"/>
      <c r="E412" s="25"/>
      <c r="F412" s="25"/>
    </row>
    <row r="413" spans="1:6" x14ac:dyDescent="0.25">
      <c r="A413" s="25"/>
      <c r="B413" s="25"/>
      <c r="C413" s="25"/>
      <c r="D413" s="25"/>
      <c r="E413" s="25"/>
      <c r="F413" s="25"/>
    </row>
    <row r="414" spans="1:6" x14ac:dyDescent="0.25">
      <c r="A414" s="25"/>
      <c r="B414" s="25"/>
      <c r="C414" s="25"/>
      <c r="D414" s="25"/>
      <c r="E414" s="25"/>
      <c r="F414" s="25"/>
    </row>
    <row r="415" spans="1:6" x14ac:dyDescent="0.25">
      <c r="A415" s="25"/>
      <c r="B415" s="25"/>
      <c r="C415" s="25"/>
      <c r="D415" s="25"/>
      <c r="E415" s="25"/>
      <c r="F415" s="25"/>
    </row>
    <row r="416" spans="1:6" x14ac:dyDescent="0.25">
      <c r="A416" s="25"/>
      <c r="B416" s="25"/>
      <c r="C416" s="25"/>
      <c r="D416" s="25"/>
      <c r="E416" s="25"/>
      <c r="F416" s="25"/>
    </row>
    <row r="417" spans="1:6" x14ac:dyDescent="0.25">
      <c r="A417" s="25"/>
      <c r="B417" s="25"/>
      <c r="C417" s="25"/>
      <c r="D417" s="25"/>
      <c r="E417" s="25"/>
      <c r="F417" s="25"/>
    </row>
    <row r="418" spans="1:6" x14ac:dyDescent="0.25">
      <c r="A418" s="25"/>
      <c r="B418" s="25"/>
      <c r="C418" s="25"/>
      <c r="D418" s="25"/>
      <c r="E418" s="25"/>
      <c r="F418" s="25"/>
    </row>
    <row r="419" spans="1:6" x14ac:dyDescent="0.25">
      <c r="A419" s="25"/>
      <c r="B419" s="25"/>
      <c r="C419" s="25"/>
      <c r="D419" s="25"/>
      <c r="E419" s="25"/>
      <c r="F419" s="25"/>
    </row>
    <row r="420" spans="1:6" x14ac:dyDescent="0.25">
      <c r="A420" s="25"/>
      <c r="B420" s="25"/>
      <c r="C420" s="25"/>
      <c r="D420" s="25"/>
      <c r="E420" s="25"/>
      <c r="F420" s="25"/>
    </row>
    <row r="421" spans="1:6" x14ac:dyDescent="0.25">
      <c r="A421" s="25"/>
      <c r="B421" s="25"/>
      <c r="C421" s="25"/>
      <c r="D421" s="25"/>
      <c r="E421" s="25"/>
      <c r="F421" s="25"/>
    </row>
    <row r="422" spans="1:6" x14ac:dyDescent="0.25">
      <c r="A422" s="25"/>
      <c r="B422" s="25"/>
      <c r="C422" s="25"/>
      <c r="D422" s="25"/>
      <c r="E422" s="25"/>
      <c r="F422" s="25"/>
    </row>
    <row r="423" spans="1:6" x14ac:dyDescent="0.25">
      <c r="A423" s="25"/>
      <c r="B423" s="25"/>
      <c r="C423" s="25"/>
      <c r="D423" s="25"/>
      <c r="E423" s="25"/>
      <c r="F423" s="25"/>
    </row>
    <row r="424" spans="1:6" x14ac:dyDescent="0.25">
      <c r="A424" s="25"/>
      <c r="B424" s="25"/>
      <c r="C424" s="25"/>
      <c r="D424" s="25"/>
      <c r="E424" s="25"/>
      <c r="F424" s="25"/>
    </row>
    <row r="425" spans="1:6" x14ac:dyDescent="0.25">
      <c r="A425" s="25"/>
      <c r="B425" s="25"/>
      <c r="C425" s="25"/>
      <c r="D425" s="25"/>
      <c r="E425" s="25"/>
      <c r="F425" s="25"/>
    </row>
    <row r="426" spans="1:6" x14ac:dyDescent="0.25">
      <c r="A426" s="25"/>
      <c r="B426" s="25"/>
      <c r="C426" s="25"/>
      <c r="D426" s="25"/>
      <c r="E426" s="25"/>
      <c r="F426" s="25"/>
    </row>
    <row r="427" spans="1:6" x14ac:dyDescent="0.25">
      <c r="A427" s="25"/>
      <c r="B427" s="25"/>
      <c r="C427" s="25"/>
      <c r="D427" s="25"/>
      <c r="E427" s="25"/>
      <c r="F427" s="25"/>
    </row>
    <row r="428" spans="1:6" x14ac:dyDescent="0.25">
      <c r="A428" s="25"/>
      <c r="B428" s="25"/>
      <c r="C428" s="25"/>
      <c r="D428" s="25"/>
      <c r="E428" s="25"/>
      <c r="F428" s="25"/>
    </row>
    <row r="429" spans="1:6" x14ac:dyDescent="0.25">
      <c r="A429" s="25"/>
      <c r="B429" s="25"/>
      <c r="C429" s="25"/>
      <c r="D429" s="25"/>
      <c r="E429" s="25"/>
      <c r="F429" s="25"/>
    </row>
    <row r="430" spans="1:6" x14ac:dyDescent="0.25">
      <c r="A430" s="25"/>
      <c r="B430" s="25"/>
      <c r="C430" s="25"/>
      <c r="D430" s="25"/>
      <c r="E430" s="25"/>
      <c r="F430" s="25"/>
    </row>
    <row r="431" spans="1:6" x14ac:dyDescent="0.25">
      <c r="A431" s="25"/>
      <c r="B431" s="25"/>
      <c r="C431" s="25"/>
      <c r="D431" s="25"/>
      <c r="E431" s="25"/>
      <c r="F431" s="25"/>
    </row>
    <row r="432" spans="1:6" x14ac:dyDescent="0.25">
      <c r="A432" s="25"/>
      <c r="B432" s="25"/>
      <c r="C432" s="25"/>
      <c r="D432" s="25"/>
      <c r="E432" s="25"/>
      <c r="F432" s="25"/>
    </row>
    <row r="433" spans="1:6" x14ac:dyDescent="0.25">
      <c r="A433" s="25"/>
      <c r="B433" s="25"/>
      <c r="C433" s="25"/>
      <c r="D433" s="25"/>
      <c r="E433" s="25"/>
      <c r="F433" s="25"/>
    </row>
    <row r="434" spans="1:6" x14ac:dyDescent="0.25">
      <c r="A434" s="25"/>
      <c r="B434" s="25"/>
      <c r="C434" s="25"/>
      <c r="D434" s="25"/>
      <c r="E434" s="25"/>
      <c r="F434" s="25"/>
    </row>
    <row r="435" spans="1:6" x14ac:dyDescent="0.25">
      <c r="A435" s="25"/>
      <c r="B435" s="25"/>
      <c r="C435" s="25"/>
      <c r="D435" s="25"/>
      <c r="E435" s="25"/>
      <c r="F435" s="25"/>
    </row>
    <row r="436" spans="1:6" x14ac:dyDescent="0.25">
      <c r="A436" s="25"/>
      <c r="B436" s="25"/>
      <c r="C436" s="25"/>
      <c r="D436" s="25"/>
      <c r="E436" s="25"/>
      <c r="F436" s="25"/>
    </row>
    <row r="437" spans="1:6" x14ac:dyDescent="0.25">
      <c r="A437" s="25"/>
      <c r="B437" s="25"/>
      <c r="C437" s="25"/>
      <c r="D437" s="25"/>
      <c r="E437" s="25"/>
      <c r="F437" s="25"/>
    </row>
    <row r="438" spans="1:6" x14ac:dyDescent="0.25">
      <c r="A438" s="25"/>
      <c r="B438" s="25"/>
      <c r="C438" s="25"/>
      <c r="D438" s="25"/>
      <c r="E438" s="25"/>
      <c r="F438" s="25"/>
    </row>
    <row r="439" spans="1:6" x14ac:dyDescent="0.25">
      <c r="A439" s="25"/>
      <c r="B439" s="25"/>
      <c r="C439" s="25"/>
      <c r="D439" s="25"/>
      <c r="E439" s="25"/>
      <c r="F439" s="25"/>
    </row>
    <row r="440" spans="1:6" x14ac:dyDescent="0.25">
      <c r="A440" s="25"/>
      <c r="B440" s="25"/>
      <c r="C440" s="25"/>
      <c r="D440" s="25"/>
      <c r="E440" s="25"/>
      <c r="F440" s="25"/>
    </row>
    <row r="441" spans="1:6" x14ac:dyDescent="0.25">
      <c r="A441" s="25"/>
      <c r="B441" s="25"/>
      <c r="C441" s="25"/>
      <c r="D441" s="25"/>
      <c r="E441" s="25"/>
      <c r="F441" s="25"/>
    </row>
    <row r="442" spans="1:6" x14ac:dyDescent="0.25">
      <c r="A442" s="25"/>
      <c r="B442" s="25"/>
      <c r="C442" s="25"/>
      <c r="D442" s="25"/>
      <c r="E442" s="25"/>
      <c r="F442" s="25"/>
    </row>
    <row r="443" spans="1:6" x14ac:dyDescent="0.25">
      <c r="A443" s="25"/>
      <c r="B443" s="25"/>
      <c r="C443" s="25"/>
      <c r="D443" s="25"/>
      <c r="E443" s="25"/>
      <c r="F443" s="25"/>
    </row>
    <row r="444" spans="1:6" x14ac:dyDescent="0.25">
      <c r="A444" s="25"/>
      <c r="B444" s="25"/>
      <c r="C444" s="25"/>
      <c r="D444" s="25"/>
      <c r="E444" s="25"/>
      <c r="F444" s="25"/>
    </row>
    <row r="445" spans="1:6" x14ac:dyDescent="0.25">
      <c r="A445" s="25"/>
      <c r="B445" s="25"/>
      <c r="C445" s="25"/>
      <c r="D445" s="25"/>
      <c r="E445" s="25"/>
      <c r="F445" s="25"/>
    </row>
    <row r="446" spans="1:6" x14ac:dyDescent="0.25">
      <c r="A446" s="25"/>
      <c r="B446" s="25"/>
      <c r="C446" s="25"/>
      <c r="D446" s="25"/>
      <c r="E446" s="25"/>
      <c r="F446" s="25"/>
    </row>
    <row r="447" spans="1:6" x14ac:dyDescent="0.25">
      <c r="A447" s="25"/>
      <c r="B447" s="25"/>
      <c r="C447" s="25"/>
      <c r="D447" s="25"/>
      <c r="E447" s="25"/>
      <c r="F447" s="25"/>
    </row>
    <row r="448" spans="1:6" x14ac:dyDescent="0.25">
      <c r="A448" s="25"/>
      <c r="B448" s="25"/>
      <c r="C448" s="25"/>
      <c r="D448" s="25"/>
      <c r="E448" s="25"/>
      <c r="F448" s="25"/>
    </row>
    <row r="449" spans="1:6" x14ac:dyDescent="0.25">
      <c r="A449" s="25"/>
      <c r="B449" s="25"/>
      <c r="C449" s="25"/>
      <c r="D449" s="25"/>
      <c r="E449" s="25"/>
      <c r="F449" s="25"/>
    </row>
    <row r="450" spans="1:6" x14ac:dyDescent="0.25">
      <c r="A450" s="25"/>
      <c r="B450" s="25"/>
      <c r="C450" s="25"/>
      <c r="D450" s="25"/>
      <c r="E450" s="25"/>
      <c r="F450" s="25"/>
    </row>
    <row r="451" spans="1:6" x14ac:dyDescent="0.25">
      <c r="A451" s="25"/>
      <c r="B451" s="25"/>
      <c r="C451" s="25"/>
      <c r="D451" s="25"/>
      <c r="E451" s="25"/>
      <c r="F451" s="25"/>
    </row>
    <row r="452" spans="1:6" x14ac:dyDescent="0.25">
      <c r="A452" s="25"/>
      <c r="B452" s="25"/>
      <c r="C452" s="25"/>
      <c r="D452" s="25"/>
      <c r="E452" s="25"/>
      <c r="F452" s="25"/>
    </row>
    <row r="453" spans="1:6" x14ac:dyDescent="0.25">
      <c r="A453" s="25"/>
      <c r="B453" s="25"/>
      <c r="C453" s="25"/>
      <c r="D453" s="25"/>
      <c r="E453" s="25"/>
      <c r="F453" s="25"/>
    </row>
    <row r="454" spans="1:6" x14ac:dyDescent="0.25">
      <c r="A454" s="25"/>
      <c r="B454" s="25"/>
      <c r="C454" s="25"/>
      <c r="D454" s="25"/>
      <c r="E454" s="25"/>
      <c r="F454" s="25"/>
    </row>
    <row r="455" spans="1:6" x14ac:dyDescent="0.25">
      <c r="A455" s="25"/>
      <c r="B455" s="25"/>
      <c r="C455" s="25"/>
      <c r="D455" s="25"/>
      <c r="E455" s="25"/>
      <c r="F455" s="25"/>
    </row>
    <row r="456" spans="1:6" x14ac:dyDescent="0.25">
      <c r="A456" s="25"/>
      <c r="B456" s="25"/>
      <c r="C456" s="25"/>
      <c r="D456" s="25"/>
      <c r="E456" s="25"/>
      <c r="F456" s="25"/>
    </row>
    <row r="457" spans="1:6" x14ac:dyDescent="0.25">
      <c r="A457" s="25"/>
      <c r="B457" s="25"/>
      <c r="C457" s="25"/>
      <c r="D457" s="25"/>
      <c r="E457" s="25"/>
      <c r="F457" s="25"/>
    </row>
    <row r="458" spans="1:6" x14ac:dyDescent="0.25">
      <c r="A458" s="25"/>
      <c r="B458" s="25"/>
      <c r="C458" s="25"/>
      <c r="D458" s="25"/>
      <c r="E458" s="25"/>
      <c r="F458" s="25"/>
    </row>
    <row r="459" spans="1:6" x14ac:dyDescent="0.25">
      <c r="A459" s="25"/>
      <c r="B459" s="25"/>
      <c r="C459" s="25"/>
      <c r="D459" s="25"/>
      <c r="E459" s="25"/>
      <c r="F459" s="25"/>
    </row>
    <row r="460" spans="1:6" x14ac:dyDescent="0.25">
      <c r="A460" s="25"/>
      <c r="B460" s="25"/>
      <c r="C460" s="25"/>
      <c r="D460" s="25"/>
      <c r="E460" s="25"/>
      <c r="F460" s="25"/>
    </row>
    <row r="461" spans="1:6" x14ac:dyDescent="0.25">
      <c r="A461" s="25"/>
      <c r="B461" s="25"/>
      <c r="C461" s="25"/>
      <c r="D461" s="25"/>
      <c r="E461" s="25"/>
      <c r="F461" s="25"/>
    </row>
    <row r="462" spans="1:6" x14ac:dyDescent="0.25">
      <c r="A462" s="25"/>
      <c r="B462" s="25"/>
      <c r="C462" s="25"/>
      <c r="D462" s="25"/>
      <c r="E462" s="25"/>
      <c r="F462" s="25"/>
    </row>
    <row r="463" spans="1:6" x14ac:dyDescent="0.25">
      <c r="A463" s="25"/>
      <c r="B463" s="25"/>
      <c r="C463" s="25"/>
      <c r="D463" s="25"/>
      <c r="E463" s="25"/>
      <c r="F463" s="25"/>
    </row>
    <row r="464" spans="1:6" x14ac:dyDescent="0.25">
      <c r="A464" s="25"/>
      <c r="B464" s="25"/>
      <c r="C464" s="25"/>
      <c r="D464" s="25"/>
      <c r="E464" s="25"/>
      <c r="F464" s="25"/>
    </row>
    <row r="465" spans="1:6" x14ac:dyDescent="0.25">
      <c r="A465" s="25"/>
      <c r="B465" s="25"/>
      <c r="C465" s="25"/>
      <c r="D465" s="25"/>
      <c r="E465" s="25"/>
      <c r="F465" s="25"/>
    </row>
    <row r="466" spans="1:6" x14ac:dyDescent="0.25">
      <c r="A466" s="25"/>
      <c r="B466" s="25"/>
      <c r="C466" s="25"/>
      <c r="D466" s="25"/>
      <c r="E466" s="25"/>
      <c r="F466" s="25"/>
    </row>
    <row r="467" spans="1:6" x14ac:dyDescent="0.25">
      <c r="A467" s="25"/>
      <c r="B467" s="25"/>
      <c r="C467" s="25"/>
      <c r="D467" s="25"/>
      <c r="E467" s="25"/>
      <c r="F467" s="25"/>
    </row>
    <row r="468" spans="1:6" x14ac:dyDescent="0.25">
      <c r="A468" s="25"/>
      <c r="B468" s="25"/>
      <c r="C468" s="25"/>
      <c r="D468" s="25"/>
      <c r="E468" s="25"/>
      <c r="F468" s="25"/>
    </row>
    <row r="469" spans="1:6" x14ac:dyDescent="0.25">
      <c r="A469" s="25"/>
      <c r="B469" s="25"/>
      <c r="C469" s="25"/>
      <c r="D469" s="25"/>
      <c r="E469" s="25"/>
      <c r="F469" s="25"/>
    </row>
    <row r="470" spans="1:6" x14ac:dyDescent="0.25">
      <c r="A470" s="25"/>
      <c r="B470" s="25"/>
      <c r="C470" s="25"/>
      <c r="D470" s="25"/>
      <c r="E470" s="25"/>
      <c r="F470" s="25"/>
    </row>
    <row r="471" spans="1:6" x14ac:dyDescent="0.25">
      <c r="A471" s="25"/>
      <c r="B471" s="25"/>
      <c r="C471" s="25"/>
      <c r="D471" s="25"/>
      <c r="E471" s="25"/>
      <c r="F471" s="25"/>
    </row>
    <row r="472" spans="1:6" x14ac:dyDescent="0.25">
      <c r="A472" s="25"/>
      <c r="B472" s="25"/>
      <c r="C472" s="25"/>
      <c r="D472" s="25"/>
      <c r="E472" s="25"/>
      <c r="F472" s="25"/>
    </row>
    <row r="473" spans="1:6" x14ac:dyDescent="0.25">
      <c r="A473" s="25"/>
      <c r="B473" s="25"/>
      <c r="C473" s="25"/>
      <c r="D473" s="25"/>
      <c r="E473" s="25"/>
      <c r="F473" s="25"/>
    </row>
    <row r="474" spans="1:6" x14ac:dyDescent="0.25">
      <c r="A474" s="25"/>
      <c r="B474" s="25"/>
      <c r="C474" s="25"/>
      <c r="D474" s="25"/>
      <c r="E474" s="25"/>
      <c r="F474" s="25"/>
    </row>
    <row r="475" spans="1:6" x14ac:dyDescent="0.25">
      <c r="A475" s="25"/>
      <c r="B475" s="25"/>
      <c r="C475" s="25"/>
      <c r="D475" s="25"/>
      <c r="E475" s="25"/>
      <c r="F475" s="25"/>
    </row>
    <row r="476" spans="1:6" x14ac:dyDescent="0.25">
      <c r="A476" s="25"/>
      <c r="B476" s="25"/>
      <c r="C476" s="25"/>
      <c r="D476" s="25"/>
      <c r="E476" s="25"/>
      <c r="F476" s="25"/>
    </row>
    <row r="477" spans="1:6" x14ac:dyDescent="0.25">
      <c r="A477" s="25"/>
      <c r="B477" s="25"/>
      <c r="C477" s="25"/>
      <c r="D477" s="25"/>
      <c r="E477" s="25"/>
      <c r="F477" s="25"/>
    </row>
    <row r="478" spans="1:6" x14ac:dyDescent="0.25">
      <c r="A478" s="25"/>
      <c r="B478" s="25"/>
      <c r="C478" s="25"/>
      <c r="D478" s="25"/>
      <c r="E478" s="25"/>
      <c r="F478" s="25"/>
    </row>
    <row r="479" spans="1:6" x14ac:dyDescent="0.25">
      <c r="A479" s="25"/>
      <c r="B479" s="25"/>
      <c r="C479" s="25"/>
      <c r="D479" s="25"/>
      <c r="E479" s="25"/>
      <c r="F479" s="25"/>
    </row>
    <row r="480" spans="1:6" x14ac:dyDescent="0.25">
      <c r="A480" s="25"/>
      <c r="B480" s="25"/>
      <c r="C480" s="25"/>
      <c r="D480" s="25"/>
      <c r="E480" s="25"/>
      <c r="F480" s="25"/>
    </row>
    <row r="481" spans="1:6" x14ac:dyDescent="0.25">
      <c r="A481" s="25"/>
      <c r="B481" s="25"/>
      <c r="C481" s="25"/>
      <c r="D481" s="25"/>
      <c r="E481" s="25"/>
      <c r="F481" s="25"/>
    </row>
    <row r="482" spans="1:6" x14ac:dyDescent="0.25">
      <c r="A482" s="25"/>
      <c r="B482" s="25"/>
      <c r="C482" s="25"/>
      <c r="D482" s="25"/>
      <c r="E482" s="25"/>
      <c r="F482" s="25"/>
    </row>
    <row r="483" spans="1:6" x14ac:dyDescent="0.25">
      <c r="A483" s="25"/>
      <c r="B483" s="25"/>
      <c r="C483" s="25"/>
      <c r="D483" s="25"/>
      <c r="E483" s="25"/>
      <c r="F483" s="25"/>
    </row>
    <row r="484" spans="1:6" x14ac:dyDescent="0.25">
      <c r="A484" s="25"/>
      <c r="B484" s="25"/>
      <c r="C484" s="25"/>
      <c r="D484" s="25"/>
      <c r="E484" s="25"/>
      <c r="F484" s="25"/>
    </row>
    <row r="485" spans="1:6" x14ac:dyDescent="0.25">
      <c r="A485" s="25"/>
      <c r="B485" s="25"/>
      <c r="C485" s="25"/>
      <c r="D485" s="25"/>
      <c r="E485" s="25"/>
      <c r="F485" s="25"/>
    </row>
    <row r="486" spans="1:6" x14ac:dyDescent="0.25">
      <c r="A486" s="25"/>
      <c r="B486" s="25"/>
      <c r="C486" s="25"/>
      <c r="D486" s="25"/>
      <c r="E486" s="25"/>
      <c r="F486" s="25"/>
    </row>
    <row r="487" spans="1:6" x14ac:dyDescent="0.25">
      <c r="A487" s="25"/>
      <c r="B487" s="25"/>
      <c r="C487" s="25"/>
      <c r="D487" s="25"/>
      <c r="E487" s="25"/>
      <c r="F487" s="25"/>
    </row>
    <row r="488" spans="1:6" x14ac:dyDescent="0.25">
      <c r="A488" s="25"/>
      <c r="B488" s="25"/>
      <c r="C488" s="25"/>
      <c r="D488" s="25"/>
      <c r="E488" s="25"/>
      <c r="F488" s="25"/>
    </row>
    <row r="489" spans="1:6" x14ac:dyDescent="0.25">
      <c r="A489" s="25"/>
      <c r="B489" s="25"/>
      <c r="C489" s="25"/>
      <c r="D489" s="25"/>
      <c r="E489" s="25"/>
      <c r="F489" s="25"/>
    </row>
    <row r="490" spans="1:6" x14ac:dyDescent="0.25">
      <c r="A490" s="25"/>
      <c r="B490" s="25"/>
      <c r="C490" s="25"/>
      <c r="D490" s="25"/>
      <c r="E490" s="25"/>
      <c r="F490" s="25"/>
    </row>
    <row r="491" spans="1:6" x14ac:dyDescent="0.25">
      <c r="A491" s="25"/>
      <c r="B491" s="25"/>
      <c r="C491" s="25"/>
      <c r="D491" s="25"/>
      <c r="E491" s="25"/>
      <c r="F491" s="25"/>
    </row>
    <row r="492" spans="1:6" x14ac:dyDescent="0.25">
      <c r="A492" s="25"/>
      <c r="B492" s="25"/>
      <c r="C492" s="25"/>
      <c r="D492" s="25"/>
      <c r="E492" s="25"/>
      <c r="F492" s="25"/>
    </row>
    <row r="493" spans="1:6" x14ac:dyDescent="0.25">
      <c r="A493" s="25"/>
      <c r="B493" s="25"/>
      <c r="C493" s="25"/>
      <c r="D493" s="25"/>
      <c r="E493" s="25"/>
      <c r="F493" s="25"/>
    </row>
    <row r="494" spans="1:6" x14ac:dyDescent="0.25">
      <c r="A494" s="25"/>
      <c r="B494" s="25"/>
      <c r="C494" s="25"/>
      <c r="D494" s="25"/>
      <c r="E494" s="25"/>
      <c r="F494" s="25"/>
    </row>
    <row r="495" spans="1:6" x14ac:dyDescent="0.25">
      <c r="A495" s="25"/>
      <c r="B495" s="25"/>
      <c r="C495" s="25"/>
      <c r="D495" s="25"/>
      <c r="E495" s="25"/>
      <c r="F495" s="25"/>
    </row>
    <row r="496" spans="1:6" x14ac:dyDescent="0.25">
      <c r="A496" s="25"/>
      <c r="B496" s="25"/>
      <c r="C496" s="25"/>
      <c r="D496" s="25"/>
      <c r="E496" s="25"/>
      <c r="F496" s="25"/>
    </row>
    <row r="497" spans="1:6" x14ac:dyDescent="0.25">
      <c r="A497" s="25"/>
      <c r="B497" s="25"/>
      <c r="C497" s="25"/>
      <c r="D497" s="25"/>
      <c r="E497" s="25"/>
      <c r="F497" s="25"/>
    </row>
    <row r="498" spans="1:6" x14ac:dyDescent="0.25">
      <c r="A498" s="25"/>
      <c r="B498" s="25"/>
      <c r="C498" s="25"/>
      <c r="D498" s="25"/>
      <c r="E498" s="25"/>
      <c r="F498" s="25"/>
    </row>
    <row r="499" spans="1:6" x14ac:dyDescent="0.25">
      <c r="A499" s="25"/>
      <c r="B499" s="25"/>
      <c r="C499" s="25"/>
      <c r="D499" s="25"/>
      <c r="E499" s="25"/>
      <c r="F499" s="25"/>
    </row>
    <row r="500" spans="1:6" x14ac:dyDescent="0.25">
      <c r="A500" s="25"/>
      <c r="B500" s="25"/>
      <c r="C500" s="25"/>
      <c r="D500" s="25"/>
      <c r="E500" s="25"/>
      <c r="F500" s="25"/>
    </row>
    <row r="501" spans="1:6" x14ac:dyDescent="0.25">
      <c r="A501" s="25"/>
      <c r="B501" s="25"/>
      <c r="C501" s="25"/>
      <c r="D501" s="25"/>
      <c r="E501" s="25"/>
      <c r="F501" s="25"/>
    </row>
    <row r="502" spans="1:6" x14ac:dyDescent="0.25">
      <c r="A502" s="25"/>
      <c r="B502" s="25"/>
      <c r="C502" s="25"/>
      <c r="D502" s="25"/>
      <c r="E502" s="25"/>
      <c r="F502" s="25"/>
    </row>
  </sheetData>
  <sheetProtection algorithmName="SHA-512" hashValue="pDTZWiSsfcG2YwkaEGemjCZE64C+I+MYMSxB+0qO/S4hQjZMSNq6zC9/iyMjXPdv6i5JuC8hBvDEeXtcfWxa7g==" saltValue="jLNKVPK5Vul6lunSERVJdg==" spinCount="100000" sheet="1" objects="1" scenarios="1" formatCells="0" formatColumns="0" formatRows="0" selectLockedCells="1" sort="0" autoFilter="0"/>
  <autoFilter ref="A2:F2"/>
  <dataValidations count="1">
    <dataValidation type="list" allowBlank="1" showInputMessage="1" showErrorMessage="1" sqref="B3:B502">
      <formula1>$H$3:$H$60</formula1>
    </dataValidation>
  </dataValidation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theme="5" tint="0.39997558519241921"/>
    <outlinePr summaryBelow="0" summaryRight="0"/>
  </sheetPr>
  <dimension ref="A1:I80"/>
  <sheetViews>
    <sheetView zoomScaleNormal="100" zoomScaleSheetLayoutView="70" workbookViewId="0">
      <pane xSplit="3" ySplit="7" topLeftCell="D8" activePane="bottomRight" state="frozen"/>
      <selection activeCell="B6" sqref="B6"/>
      <selection pane="topRight" activeCell="B6" sqref="B6"/>
      <selection pane="bottomLeft" activeCell="B6" sqref="B6"/>
      <selection pane="bottomRight" activeCell="D8" sqref="D8"/>
    </sheetView>
  </sheetViews>
  <sheetFormatPr baseColWidth="10" defaultColWidth="12.5703125" defaultRowHeight="15" x14ac:dyDescent="0.25"/>
  <cols>
    <col min="1" max="1" width="5.85546875" style="5" customWidth="1"/>
    <col min="2" max="2" width="7.7109375" style="5" customWidth="1"/>
    <col min="3" max="3" width="73.42578125" style="5" customWidth="1"/>
    <col min="4" max="6" width="17.7109375" style="30" customWidth="1"/>
    <col min="7" max="7" width="20.7109375" style="30" customWidth="1"/>
    <col min="8" max="8" width="17.7109375" style="30" customWidth="1"/>
    <col min="9" max="16384" width="12.5703125" style="5"/>
  </cols>
  <sheetData>
    <row r="1" spans="1:9" s="7" customFormat="1" ht="18.75" x14ac:dyDescent="0.25">
      <c r="A1" s="8" t="str">
        <f>CONCATENATE("C3 Gewinn- und Verlustrechnung (Planjahr) ",A5)</f>
        <v>C3 Gewinn- und Verlustrechnung (Planjahr) 2026</v>
      </c>
      <c r="C1" s="11"/>
      <c r="D1" s="30"/>
      <c r="E1" s="30"/>
      <c r="F1" s="30"/>
      <c r="G1" s="30"/>
      <c r="H1" s="30"/>
    </row>
    <row r="2" spans="1:9" s="61" customFormat="1" ht="31.5" customHeight="1" x14ac:dyDescent="0.25">
      <c r="B2" s="62"/>
      <c r="C2" s="63" t="s">
        <v>141</v>
      </c>
      <c r="D2" s="430" t="s">
        <v>322</v>
      </c>
      <c r="E2" s="436"/>
      <c r="F2" s="431"/>
      <c r="G2" s="246"/>
      <c r="H2" s="246"/>
      <c r="I2" s="38"/>
    </row>
    <row r="3" spans="1:9" ht="93" customHeight="1" x14ac:dyDescent="0.25">
      <c r="B3" s="56"/>
      <c r="C3" s="57"/>
      <c r="D3" s="193" t="str">
        <f>CONCATENATE("Genehmigte Plankosten ",A5-2)</f>
        <v>Genehmigte Plankosten 2024</v>
      </c>
      <c r="E3" s="193" t="str">
        <f>CONCATENATE("Beantragte Ist-Kosten ",A5-2)</f>
        <v>Beantragte Ist-Kosten 2024</v>
      </c>
      <c r="F3" s="193" t="s">
        <v>325</v>
      </c>
      <c r="G3" s="194" t="s">
        <v>257</v>
      </c>
      <c r="H3" s="123" t="str">
        <f>CONCATENATE("Plankosten ",A5)</f>
        <v>Plankosten 2026</v>
      </c>
    </row>
    <row r="4" spans="1:9" s="314" customFormat="1" ht="21" customHeight="1" thickBot="1" x14ac:dyDescent="0.3">
      <c r="B4" s="283" t="str">
        <f>CONCATENATE("GuV des Jahres ",A5)</f>
        <v>GuV des Jahres 2026</v>
      </c>
      <c r="C4" s="66"/>
      <c r="D4" s="257"/>
      <c r="E4" s="257"/>
      <c r="F4" s="257"/>
      <c r="G4" s="257"/>
      <c r="H4" s="257"/>
    </row>
    <row r="5" spans="1:9" s="66" customFormat="1" ht="15.75" thickTop="1" x14ac:dyDescent="0.25">
      <c r="A5" s="127">
        <f>A_Stammdaten!B12</f>
        <v>2026</v>
      </c>
      <c r="B5" s="64" t="s">
        <v>17</v>
      </c>
      <c r="C5" s="65" t="s">
        <v>18</v>
      </c>
      <c r="D5" s="315">
        <f>SUM(D6,D11,D12,D13)</f>
        <v>0</v>
      </c>
      <c r="E5" s="316">
        <f>SUM(E6,E11,E12,E13)</f>
        <v>0</v>
      </c>
      <c r="F5" s="317">
        <f>D5-E5</f>
        <v>0</v>
      </c>
      <c r="G5" s="318">
        <f>SUM(G6,G11,G12,G13)</f>
        <v>0</v>
      </c>
      <c r="H5" s="319">
        <f>SUM(H6,H11,H12,H13)</f>
        <v>0</v>
      </c>
    </row>
    <row r="6" spans="1:9" x14ac:dyDescent="0.25">
      <c r="A6" s="10">
        <f>$A$5</f>
        <v>2026</v>
      </c>
      <c r="B6" s="68" t="s">
        <v>19</v>
      </c>
      <c r="C6" s="6" t="s">
        <v>223</v>
      </c>
      <c r="D6" s="320">
        <f>SUM(D7:D10)</f>
        <v>0</v>
      </c>
      <c r="E6" s="321">
        <f>SUM(E7:E10)</f>
        <v>0</v>
      </c>
      <c r="F6" s="322">
        <f>D6-E6</f>
        <v>0</v>
      </c>
      <c r="G6" s="323">
        <f>SUM(G7:G10)</f>
        <v>0</v>
      </c>
      <c r="H6" s="324">
        <f>SUM(H7:H10)</f>
        <v>0</v>
      </c>
    </row>
    <row r="7" spans="1:9" x14ac:dyDescent="0.25">
      <c r="A7" s="10">
        <f t="shared" ref="A7:A73" si="0">$A$5</f>
        <v>2026</v>
      </c>
      <c r="B7" s="124" t="s">
        <v>20</v>
      </c>
      <c r="C7" s="6" t="s">
        <v>328</v>
      </c>
      <c r="D7" s="325"/>
      <c r="E7" s="326">
        <f>C_GuV_Ist!L7</f>
        <v>0</v>
      </c>
      <c r="F7" s="327"/>
      <c r="G7" s="328"/>
      <c r="H7" s="328"/>
    </row>
    <row r="8" spans="1:9" s="11" customFormat="1" x14ac:dyDescent="0.25">
      <c r="A8" s="10">
        <f t="shared" si="0"/>
        <v>2026</v>
      </c>
      <c r="B8" s="124" t="s">
        <v>21</v>
      </c>
      <c r="C8" s="6" t="s">
        <v>329</v>
      </c>
      <c r="D8" s="329"/>
      <c r="E8" s="321">
        <f>C_GuV_Ist!L8</f>
        <v>0</v>
      </c>
      <c r="F8" s="322">
        <f t="shared" ref="F8:F73" si="1">D8-E8</f>
        <v>0</v>
      </c>
      <c r="G8" s="323">
        <f>SUMIF('C4_Hinzu_Kürz_Plan'!$B$3:$B$502,'C4_Hinzu_Kürz_Plan'!H3,'C4_Hinzu_Kürz_Plan'!$C$3:$C$502)</f>
        <v>0</v>
      </c>
      <c r="H8" s="323">
        <f>E8+G8</f>
        <v>0</v>
      </c>
    </row>
    <row r="9" spans="1:9" s="11" customFormat="1" x14ac:dyDescent="0.25">
      <c r="A9" s="10">
        <f t="shared" si="0"/>
        <v>2026</v>
      </c>
      <c r="B9" s="124" t="s">
        <v>22</v>
      </c>
      <c r="C9" s="6" t="s">
        <v>330</v>
      </c>
      <c r="D9" s="329"/>
      <c r="E9" s="321">
        <f>C_GuV_Ist!L9</f>
        <v>0</v>
      </c>
      <c r="F9" s="322">
        <f t="shared" si="1"/>
        <v>0</v>
      </c>
      <c r="G9" s="323">
        <f>SUMIF('C4_Hinzu_Kürz_Plan'!$B$3:$B$502,'C4_Hinzu_Kürz_Plan'!H4,'C4_Hinzu_Kürz_Plan'!$C$3:$C$502)</f>
        <v>0</v>
      </c>
      <c r="H9" s="323">
        <f t="shared" ref="H9:H14" si="2">E9+G9</f>
        <v>0</v>
      </c>
    </row>
    <row r="10" spans="1:9" ht="18" x14ac:dyDescent="0.25">
      <c r="A10" s="10">
        <f t="shared" si="0"/>
        <v>2026</v>
      </c>
      <c r="B10" s="124" t="s">
        <v>23</v>
      </c>
      <c r="C10" s="6" t="s">
        <v>331</v>
      </c>
      <c r="D10" s="329"/>
      <c r="E10" s="321">
        <f>C_GuV_Ist!L10</f>
        <v>0</v>
      </c>
      <c r="F10" s="322">
        <f t="shared" si="1"/>
        <v>0</v>
      </c>
      <c r="G10" s="323">
        <f>SUMIF('C4_Hinzu_Kürz_Plan'!$B$3:$B$502,'C4_Hinzu_Kürz_Plan'!H5,'C4_Hinzu_Kürz_Plan'!$C$3:$C$502)</f>
        <v>0</v>
      </c>
      <c r="H10" s="323">
        <f t="shared" si="2"/>
        <v>0</v>
      </c>
    </row>
    <row r="11" spans="1:9" x14ac:dyDescent="0.25">
      <c r="A11" s="10">
        <f t="shared" si="0"/>
        <v>2026</v>
      </c>
      <c r="B11" s="125" t="s">
        <v>24</v>
      </c>
      <c r="C11" s="6" t="s">
        <v>440</v>
      </c>
      <c r="D11" s="392"/>
      <c r="E11" s="393">
        <f>C_GuV_Ist!L11</f>
        <v>0</v>
      </c>
      <c r="F11" s="322">
        <f t="shared" si="1"/>
        <v>0</v>
      </c>
      <c r="G11" s="323">
        <f>SUMIF('C4_Hinzu_Kürz_Plan'!$B$3:$B$502,'C4_Hinzu_Kürz_Plan'!H6,'C4_Hinzu_Kürz_Plan'!$C$3:$C$502)</f>
        <v>0</v>
      </c>
      <c r="H11" s="323">
        <f t="shared" si="2"/>
        <v>0</v>
      </c>
    </row>
    <row r="12" spans="1:9" ht="30" x14ac:dyDescent="0.25">
      <c r="A12" s="10">
        <f t="shared" si="0"/>
        <v>2026</v>
      </c>
      <c r="B12" s="125" t="s">
        <v>29</v>
      </c>
      <c r="C12" s="6" t="s">
        <v>332</v>
      </c>
      <c r="D12" s="390"/>
      <c r="E12" s="393">
        <f>C_GuV_Ist!L12</f>
        <v>0</v>
      </c>
      <c r="F12" s="391"/>
      <c r="G12" s="328"/>
      <c r="H12" s="328"/>
    </row>
    <row r="13" spans="1:9" x14ac:dyDescent="0.25">
      <c r="A13" s="10">
        <f t="shared" si="0"/>
        <v>2026</v>
      </c>
      <c r="B13" s="125" t="s">
        <v>397</v>
      </c>
      <c r="C13" s="6" t="s">
        <v>333</v>
      </c>
      <c r="D13" s="392"/>
      <c r="E13" s="393">
        <f>C_GuV_Ist!L13</f>
        <v>0</v>
      </c>
      <c r="F13" s="326">
        <f t="shared" si="1"/>
        <v>0</v>
      </c>
      <c r="G13" s="323">
        <f>SUMIF('C4_Hinzu_Kürz_Plan'!$B$3:$B$502,'C4_Hinzu_Kürz_Plan'!H7,'C4_Hinzu_Kürz_Plan'!$C$3:$C$502)</f>
        <v>0</v>
      </c>
      <c r="H13" s="323">
        <f t="shared" si="2"/>
        <v>0</v>
      </c>
    </row>
    <row r="14" spans="1:9" s="66" customFormat="1" x14ac:dyDescent="0.25">
      <c r="A14" s="127">
        <f t="shared" si="0"/>
        <v>2026</v>
      </c>
      <c r="B14" s="67" t="s">
        <v>30</v>
      </c>
      <c r="C14" s="65" t="s">
        <v>31</v>
      </c>
      <c r="D14" s="330"/>
      <c r="E14" s="331">
        <f>C_GuV_Ist!L14</f>
        <v>0</v>
      </c>
      <c r="F14" s="332">
        <f t="shared" si="1"/>
        <v>0</v>
      </c>
      <c r="G14" s="333">
        <f>SUMIF('C4_Hinzu_Kürz_Plan'!$B$3:$B$502,'C4_Hinzu_Kürz_Plan'!H8,'C4_Hinzu_Kürz_Plan'!$C$3:$C$502)</f>
        <v>0</v>
      </c>
      <c r="H14" s="333">
        <f t="shared" si="2"/>
        <v>0</v>
      </c>
    </row>
    <row r="15" spans="1:9" s="66" customFormat="1" x14ac:dyDescent="0.25">
      <c r="A15" s="127">
        <f t="shared" si="0"/>
        <v>2026</v>
      </c>
      <c r="B15" s="64" t="s">
        <v>32</v>
      </c>
      <c r="C15" s="65" t="s">
        <v>334</v>
      </c>
      <c r="D15" s="330"/>
      <c r="E15" s="331">
        <f>C_GuV_Ist!L15</f>
        <v>0</v>
      </c>
      <c r="F15" s="332">
        <f t="shared" si="1"/>
        <v>0</v>
      </c>
      <c r="G15" s="333">
        <f>SUMIF('C4_Hinzu_Kürz_Plan'!$B$3:$B$502,'C4_Hinzu_Kürz_Plan'!H9,'C4_Hinzu_Kürz_Plan'!$C$3:$C$502)</f>
        <v>0</v>
      </c>
      <c r="H15" s="333">
        <f>E15+G15</f>
        <v>0</v>
      </c>
    </row>
    <row r="16" spans="1:9" s="66" customFormat="1" x14ac:dyDescent="0.25">
      <c r="A16" s="127">
        <f t="shared" si="0"/>
        <v>2026</v>
      </c>
      <c r="B16" s="64" t="s">
        <v>33</v>
      </c>
      <c r="C16" s="65" t="s">
        <v>335</v>
      </c>
      <c r="D16" s="334">
        <f>SUM(D17:D19)</f>
        <v>0</v>
      </c>
      <c r="E16" s="331">
        <f>SUM(E17:E19)</f>
        <v>0</v>
      </c>
      <c r="F16" s="332">
        <f t="shared" si="1"/>
        <v>0</v>
      </c>
      <c r="G16" s="333">
        <f>SUM(G17:G19)</f>
        <v>0</v>
      </c>
      <c r="H16" s="335">
        <f>SUM(H17:H19)</f>
        <v>0</v>
      </c>
    </row>
    <row r="17" spans="1:8" x14ac:dyDescent="0.25">
      <c r="A17" s="10">
        <f t="shared" si="0"/>
        <v>2026</v>
      </c>
      <c r="B17" s="68" t="s">
        <v>34</v>
      </c>
      <c r="C17" s="6" t="s">
        <v>222</v>
      </c>
      <c r="D17" s="329"/>
      <c r="E17" s="321">
        <f>C_GuV_Ist!L17</f>
        <v>0</v>
      </c>
      <c r="F17" s="322">
        <f t="shared" si="1"/>
        <v>0</v>
      </c>
      <c r="G17" s="323">
        <f>SUMIF('C4_Hinzu_Kürz_Plan'!$B$3:$B$502,'C4_Hinzu_Kürz_Plan'!H10,'C4_Hinzu_Kürz_Plan'!$C$3:$C$502)</f>
        <v>0</v>
      </c>
      <c r="H17" s="323">
        <f>E17+G17</f>
        <v>0</v>
      </c>
    </row>
    <row r="18" spans="1:8" x14ac:dyDescent="0.25">
      <c r="A18" s="10">
        <f t="shared" si="0"/>
        <v>2026</v>
      </c>
      <c r="B18" s="68" t="s">
        <v>35</v>
      </c>
      <c r="C18" s="6" t="s">
        <v>336</v>
      </c>
      <c r="D18" s="329"/>
      <c r="E18" s="321">
        <f>C_GuV_Ist!L18</f>
        <v>0</v>
      </c>
      <c r="F18" s="322">
        <f t="shared" si="1"/>
        <v>0</v>
      </c>
      <c r="G18" s="323">
        <f>SUMIF('C4_Hinzu_Kürz_Plan'!$B$3:$B$502,'C4_Hinzu_Kürz_Plan'!H11,'C4_Hinzu_Kürz_Plan'!$C$3:$C$502)</f>
        <v>0</v>
      </c>
      <c r="H18" s="323">
        <f>E18+G18</f>
        <v>0</v>
      </c>
    </row>
    <row r="19" spans="1:8" x14ac:dyDescent="0.25">
      <c r="A19" s="10">
        <f t="shared" si="0"/>
        <v>2026</v>
      </c>
      <c r="B19" s="68" t="s">
        <v>337</v>
      </c>
      <c r="C19" s="6" t="s">
        <v>338</v>
      </c>
      <c r="D19" s="329"/>
      <c r="E19" s="321">
        <f>C_GuV_Ist!L19</f>
        <v>0</v>
      </c>
      <c r="F19" s="322">
        <f t="shared" si="1"/>
        <v>0</v>
      </c>
      <c r="G19" s="323">
        <f>SUMIF('C4_Hinzu_Kürz_Plan'!$B$3:$B$502,'C4_Hinzu_Kürz_Plan'!H12,'C4_Hinzu_Kürz_Plan'!$C$3:$C$502)</f>
        <v>0</v>
      </c>
      <c r="H19" s="323">
        <f>E19+G19</f>
        <v>0</v>
      </c>
    </row>
    <row r="20" spans="1:8" s="66" customFormat="1" x14ac:dyDescent="0.25">
      <c r="A20" s="127">
        <f t="shared" si="0"/>
        <v>2026</v>
      </c>
      <c r="B20" s="64" t="s">
        <v>36</v>
      </c>
      <c r="C20" s="4" t="s">
        <v>37</v>
      </c>
      <c r="D20" s="334">
        <f>SUM(D21,D24)</f>
        <v>0</v>
      </c>
      <c r="E20" s="331">
        <f>SUM(E21,E24)</f>
        <v>0</v>
      </c>
      <c r="F20" s="332">
        <f t="shared" si="1"/>
        <v>0</v>
      </c>
      <c r="G20" s="333">
        <f>SUM(G21,G24)</f>
        <v>0</v>
      </c>
      <c r="H20" s="335">
        <f>SUM(H21,H24)</f>
        <v>0</v>
      </c>
    </row>
    <row r="21" spans="1:8" x14ac:dyDescent="0.25">
      <c r="A21" s="10">
        <f t="shared" si="0"/>
        <v>2026</v>
      </c>
      <c r="B21" s="68" t="s">
        <v>38</v>
      </c>
      <c r="C21" s="6" t="s">
        <v>189</v>
      </c>
      <c r="D21" s="320">
        <f>SUM(D22:D23)</f>
        <v>0</v>
      </c>
      <c r="E21" s="321">
        <f>SUM(E22:E23)</f>
        <v>0</v>
      </c>
      <c r="F21" s="322">
        <f t="shared" si="1"/>
        <v>0</v>
      </c>
      <c r="G21" s="323">
        <f>SUM(G22:G23)</f>
        <v>0</v>
      </c>
      <c r="H21" s="324">
        <f>SUM(H22:H23)</f>
        <v>0</v>
      </c>
    </row>
    <row r="22" spans="1:8" x14ac:dyDescent="0.25">
      <c r="A22" s="10">
        <f t="shared" si="0"/>
        <v>2026</v>
      </c>
      <c r="B22" s="68" t="s">
        <v>339</v>
      </c>
      <c r="C22" s="6" t="s">
        <v>340</v>
      </c>
      <c r="D22" s="329"/>
      <c r="E22" s="321">
        <f>C_GuV_Ist!L22</f>
        <v>0</v>
      </c>
      <c r="F22" s="322">
        <f t="shared" si="1"/>
        <v>0</v>
      </c>
      <c r="G22" s="323">
        <f>SUMIF('C4_Hinzu_Kürz_Plan'!$B$3:$B$502,'C4_Hinzu_Kürz_Plan'!H13,'C4_Hinzu_Kürz_Plan'!$C$3:$C$502)</f>
        <v>0</v>
      </c>
      <c r="H22" s="323">
        <f>E22+G22</f>
        <v>0</v>
      </c>
    </row>
    <row r="23" spans="1:8" x14ac:dyDescent="0.25">
      <c r="A23" s="10">
        <f t="shared" si="0"/>
        <v>2026</v>
      </c>
      <c r="B23" s="68" t="s">
        <v>341</v>
      </c>
      <c r="C23" s="6" t="s">
        <v>343</v>
      </c>
      <c r="D23" s="329"/>
      <c r="E23" s="321">
        <f>C_GuV_Ist!L23</f>
        <v>0</v>
      </c>
      <c r="F23" s="322">
        <f t="shared" si="1"/>
        <v>0</v>
      </c>
      <c r="G23" s="323">
        <f>SUMIF('C4_Hinzu_Kürz_Plan'!$B$3:$B$502,'C4_Hinzu_Kürz_Plan'!H14,'C4_Hinzu_Kürz_Plan'!$C$3:$C$502)</f>
        <v>0</v>
      </c>
      <c r="H23" s="323">
        <f t="shared" ref="H23:H31" si="3">E23+G23</f>
        <v>0</v>
      </c>
    </row>
    <row r="24" spans="1:8" x14ac:dyDescent="0.25">
      <c r="A24" s="10">
        <f t="shared" si="0"/>
        <v>2026</v>
      </c>
      <c r="B24" s="68" t="s">
        <v>39</v>
      </c>
      <c r="C24" s="6" t="s">
        <v>190</v>
      </c>
      <c r="D24" s="320">
        <f>SUM(D25:D31)</f>
        <v>0</v>
      </c>
      <c r="E24" s="321">
        <f>SUM(E25:E31)</f>
        <v>0</v>
      </c>
      <c r="F24" s="322">
        <f t="shared" si="1"/>
        <v>0</v>
      </c>
      <c r="G24" s="323">
        <f>SUM(G25:G31)</f>
        <v>0</v>
      </c>
      <c r="H24" s="324">
        <f>SUM(H25:H31)</f>
        <v>0</v>
      </c>
    </row>
    <row r="25" spans="1:8" x14ac:dyDescent="0.25">
      <c r="A25" s="10">
        <f t="shared" si="0"/>
        <v>2026</v>
      </c>
      <c r="B25" s="68" t="s">
        <v>40</v>
      </c>
      <c r="C25" s="6" t="s">
        <v>215</v>
      </c>
      <c r="D25" s="329"/>
      <c r="E25" s="321">
        <f>C_GuV_Ist!L25</f>
        <v>0</v>
      </c>
      <c r="F25" s="322">
        <f t="shared" si="1"/>
        <v>0</v>
      </c>
      <c r="G25" s="323">
        <f>SUMIF('C4_Hinzu_Kürz_Plan'!$B$3:$B$502,'C4_Hinzu_Kürz_Plan'!H15,'C4_Hinzu_Kürz_Plan'!$C$3:$C$502)</f>
        <v>0</v>
      </c>
      <c r="H25" s="323">
        <f t="shared" si="3"/>
        <v>0</v>
      </c>
    </row>
    <row r="26" spans="1:8" ht="30" x14ac:dyDescent="0.25">
      <c r="A26" s="10">
        <f t="shared" si="0"/>
        <v>2026</v>
      </c>
      <c r="B26" s="68" t="s">
        <v>41</v>
      </c>
      <c r="C26" s="6" t="s">
        <v>200</v>
      </c>
      <c r="D26" s="329"/>
      <c r="E26" s="321">
        <f>C_GuV_Ist!L26</f>
        <v>0</v>
      </c>
      <c r="F26" s="322">
        <f t="shared" si="1"/>
        <v>0</v>
      </c>
      <c r="G26" s="323">
        <f>SUMIF('C4_Hinzu_Kürz_Plan'!$B$3:$B$502,'C4_Hinzu_Kürz_Plan'!H16,'C4_Hinzu_Kürz_Plan'!$C$3:$C$502)</f>
        <v>0</v>
      </c>
      <c r="H26" s="323">
        <f t="shared" si="3"/>
        <v>0</v>
      </c>
    </row>
    <row r="27" spans="1:8" s="11" customFormat="1" x14ac:dyDescent="0.25">
      <c r="A27" s="10">
        <f t="shared" si="0"/>
        <v>2026</v>
      </c>
      <c r="B27" s="68" t="s">
        <v>42</v>
      </c>
      <c r="C27" s="6" t="s">
        <v>185</v>
      </c>
      <c r="D27" s="329"/>
      <c r="E27" s="321">
        <f>C_GuV_Ist!L27</f>
        <v>0</v>
      </c>
      <c r="F27" s="322">
        <f t="shared" si="1"/>
        <v>0</v>
      </c>
      <c r="G27" s="323">
        <f>SUMIF('C4_Hinzu_Kürz_Plan'!$B$3:$B$502,'C4_Hinzu_Kürz_Plan'!H17,'C4_Hinzu_Kürz_Plan'!$C$3:$C$502)</f>
        <v>0</v>
      </c>
      <c r="H27" s="323">
        <f t="shared" si="3"/>
        <v>0</v>
      </c>
    </row>
    <row r="28" spans="1:8" s="11" customFormat="1" x14ac:dyDescent="0.25">
      <c r="A28" s="10">
        <f t="shared" si="0"/>
        <v>2026</v>
      </c>
      <c r="B28" s="68" t="s">
        <v>441</v>
      </c>
      <c r="C28" s="6" t="s">
        <v>444</v>
      </c>
      <c r="D28" s="329"/>
      <c r="E28" s="321">
        <f>C_GuV_Ist!L28</f>
        <v>0</v>
      </c>
      <c r="F28" s="322">
        <f t="shared" si="1"/>
        <v>0</v>
      </c>
      <c r="G28" s="323">
        <f>SUMIF('C4_Hinzu_Kürz_Plan'!$B$3:$B$502,'C4_Hinzu_Kürz_Plan'!H18,'C4_Hinzu_Kürz_Plan'!$C$3:$C$502)</f>
        <v>0</v>
      </c>
      <c r="H28" s="323">
        <f t="shared" si="3"/>
        <v>0</v>
      </c>
    </row>
    <row r="29" spans="1:8" ht="18" x14ac:dyDescent="0.25">
      <c r="A29" s="10">
        <f t="shared" si="0"/>
        <v>2026</v>
      </c>
      <c r="B29" s="68" t="s">
        <v>442</v>
      </c>
      <c r="C29" s="6" t="s">
        <v>342</v>
      </c>
      <c r="D29" s="329"/>
      <c r="E29" s="321">
        <f>C_GuV_Ist!L29</f>
        <v>0</v>
      </c>
      <c r="F29" s="322">
        <f>D29-E29</f>
        <v>0</v>
      </c>
      <c r="G29" s="323">
        <f>SUMIF('C4_Hinzu_Kürz_Plan'!$B$3:$B$502,'C4_Hinzu_Kürz_Plan'!H19,'C4_Hinzu_Kürz_Plan'!$C$3:$C$502)</f>
        <v>0</v>
      </c>
      <c r="H29" s="323">
        <f>E29+G29</f>
        <v>0</v>
      </c>
    </row>
    <row r="30" spans="1:8" x14ac:dyDescent="0.25">
      <c r="A30" s="10">
        <f t="shared" si="0"/>
        <v>2026</v>
      </c>
      <c r="B30" s="68" t="s">
        <v>445</v>
      </c>
      <c r="C30" s="6" t="s">
        <v>447</v>
      </c>
      <c r="D30" s="329"/>
      <c r="E30" s="321">
        <f>C_GuV_Ist!L30</f>
        <v>0</v>
      </c>
      <c r="F30" s="322">
        <f>D30-E30</f>
        <v>0</v>
      </c>
      <c r="G30" s="323">
        <f>SUMIF('C4_Hinzu_Kürz_Plan'!$B$3:$B$502,'C4_Hinzu_Kürz_Plan'!H20,'C4_Hinzu_Kürz_Plan'!$C$3:$C$502)</f>
        <v>0</v>
      </c>
      <c r="H30" s="323">
        <f>E30+G30</f>
        <v>0</v>
      </c>
    </row>
    <row r="31" spans="1:8" x14ac:dyDescent="0.25">
      <c r="A31" s="10">
        <f t="shared" si="0"/>
        <v>2026</v>
      </c>
      <c r="B31" s="68" t="s">
        <v>446</v>
      </c>
      <c r="C31" s="6" t="s">
        <v>344</v>
      </c>
      <c r="D31" s="329"/>
      <c r="E31" s="321">
        <f>C_GuV_Ist!L31</f>
        <v>0</v>
      </c>
      <c r="F31" s="322">
        <f t="shared" si="1"/>
        <v>0</v>
      </c>
      <c r="G31" s="323">
        <f>SUMIF('C4_Hinzu_Kürz_Plan'!$B$3:$B$502,'C4_Hinzu_Kürz_Plan'!H21,'C4_Hinzu_Kürz_Plan'!$C$3:$C$502)</f>
        <v>0</v>
      </c>
      <c r="H31" s="323">
        <f t="shared" si="3"/>
        <v>0</v>
      </c>
    </row>
    <row r="32" spans="1:8" s="66" customFormat="1" x14ac:dyDescent="0.25">
      <c r="A32" s="127">
        <f t="shared" si="0"/>
        <v>2026</v>
      </c>
      <c r="B32" s="64" t="s">
        <v>117</v>
      </c>
      <c r="C32" s="4" t="s">
        <v>43</v>
      </c>
      <c r="D32" s="330"/>
      <c r="E32" s="331">
        <f>SUM(E33:E34)</f>
        <v>0</v>
      </c>
      <c r="F32" s="332">
        <f t="shared" si="1"/>
        <v>0</v>
      </c>
      <c r="G32" s="333">
        <f>SUMIF('C4_Hinzu_Kürz_Plan'!$B$3:$B$502,'C4_Hinzu_Kürz_Plan'!H22,'C4_Hinzu_Kürz_Plan'!$C$3:$C$502)</f>
        <v>0</v>
      </c>
      <c r="H32" s="333">
        <f>E32+G32</f>
        <v>0</v>
      </c>
    </row>
    <row r="33" spans="1:8" x14ac:dyDescent="0.25">
      <c r="A33" s="10">
        <f t="shared" si="0"/>
        <v>2026</v>
      </c>
      <c r="B33" s="68" t="s">
        <v>44</v>
      </c>
      <c r="C33" s="6" t="s">
        <v>45</v>
      </c>
      <c r="D33" s="325"/>
      <c r="E33" s="321">
        <f>C_GuV_Ist!L33</f>
        <v>0</v>
      </c>
      <c r="F33" s="327"/>
      <c r="G33" s="328"/>
      <c r="H33" s="328"/>
    </row>
    <row r="34" spans="1:8" x14ac:dyDescent="0.25">
      <c r="A34" s="10">
        <f t="shared" si="0"/>
        <v>2026</v>
      </c>
      <c r="B34" s="68" t="s">
        <v>46</v>
      </c>
      <c r="C34" s="126" t="s">
        <v>47</v>
      </c>
      <c r="D34" s="325"/>
      <c r="E34" s="321">
        <f>C_GuV_Ist!L34</f>
        <v>0</v>
      </c>
      <c r="F34" s="327"/>
      <c r="G34" s="328"/>
      <c r="H34" s="328"/>
    </row>
    <row r="35" spans="1:8" s="66" customFormat="1" x14ac:dyDescent="0.25">
      <c r="A35" s="127">
        <f t="shared" si="0"/>
        <v>2026</v>
      </c>
      <c r="B35" s="64" t="s">
        <v>123</v>
      </c>
      <c r="C35" s="4" t="s">
        <v>48</v>
      </c>
      <c r="D35" s="334">
        <f>SUM(D36,D37:D38)</f>
        <v>0</v>
      </c>
      <c r="E35" s="331">
        <f>SUM(E36,E37:E38)</f>
        <v>0</v>
      </c>
      <c r="F35" s="332">
        <f t="shared" si="1"/>
        <v>0</v>
      </c>
      <c r="G35" s="333">
        <f>SUM(G36,G37:G38)</f>
        <v>0</v>
      </c>
      <c r="H35" s="335">
        <f>SUM(H36,H37:H38)</f>
        <v>0</v>
      </c>
    </row>
    <row r="36" spans="1:8" x14ac:dyDescent="0.25">
      <c r="A36" s="10">
        <f t="shared" si="0"/>
        <v>2026</v>
      </c>
      <c r="B36" s="68" t="s">
        <v>49</v>
      </c>
      <c r="C36" s="6" t="s">
        <v>145</v>
      </c>
      <c r="D36" s="325"/>
      <c r="E36" s="321">
        <f>C_GuV_Ist!L36</f>
        <v>0</v>
      </c>
      <c r="F36" s="327"/>
      <c r="G36" s="328"/>
      <c r="H36" s="328"/>
    </row>
    <row r="37" spans="1:8" x14ac:dyDescent="0.25">
      <c r="A37" s="10">
        <f t="shared" si="0"/>
        <v>2026</v>
      </c>
      <c r="B37" s="68" t="s">
        <v>50</v>
      </c>
      <c r="C37" s="6" t="s">
        <v>51</v>
      </c>
      <c r="D37" s="325"/>
      <c r="E37" s="321">
        <f>C_GuV_Ist!L37</f>
        <v>0</v>
      </c>
      <c r="F37" s="327"/>
      <c r="G37" s="328"/>
      <c r="H37" s="328"/>
    </row>
    <row r="38" spans="1:8" ht="30" x14ac:dyDescent="0.25">
      <c r="A38" s="10">
        <f t="shared" si="0"/>
        <v>2026</v>
      </c>
      <c r="B38" s="68" t="s">
        <v>52</v>
      </c>
      <c r="C38" s="6" t="s">
        <v>158</v>
      </c>
      <c r="D38" s="329"/>
      <c r="E38" s="321">
        <f>C_GuV_Ist!L38</f>
        <v>0</v>
      </c>
      <c r="F38" s="322">
        <f t="shared" si="1"/>
        <v>0</v>
      </c>
      <c r="G38" s="323">
        <f>SUMIF('C4_Hinzu_Kürz_Plan'!$B$3:$B$502,'C4_Hinzu_Kürz_Plan'!H23,'C4_Hinzu_Kürz_Plan'!$C$3:$C$502)</f>
        <v>0</v>
      </c>
      <c r="H38" s="323">
        <f>E38+G38</f>
        <v>0</v>
      </c>
    </row>
    <row r="39" spans="1:8" s="66" customFormat="1" x14ac:dyDescent="0.25">
      <c r="A39" s="127">
        <f t="shared" si="0"/>
        <v>2026</v>
      </c>
      <c r="B39" s="64" t="s">
        <v>124</v>
      </c>
      <c r="C39" s="4" t="s">
        <v>345</v>
      </c>
      <c r="D39" s="330"/>
      <c r="E39" s="331">
        <f>SUM(E40:E48)</f>
        <v>0</v>
      </c>
      <c r="F39" s="332">
        <f t="shared" si="1"/>
        <v>0</v>
      </c>
      <c r="G39" s="333">
        <f>SUMIF('C4_Hinzu_Kürz_Plan'!$B$3:$B$502,'C4_Hinzu_Kürz_Plan'!H24,'C4_Hinzu_Kürz_Plan'!$C$3:$C$502)</f>
        <v>0</v>
      </c>
      <c r="H39" s="333">
        <f>E39+G39</f>
        <v>0</v>
      </c>
    </row>
    <row r="40" spans="1:8" x14ac:dyDescent="0.25">
      <c r="A40" s="10">
        <f t="shared" si="0"/>
        <v>2026</v>
      </c>
      <c r="B40" s="68" t="s">
        <v>53</v>
      </c>
      <c r="C40" s="6" t="s">
        <v>146</v>
      </c>
      <c r="D40" s="325"/>
      <c r="E40" s="321">
        <f>C_GuV_Ist!L40</f>
        <v>0</v>
      </c>
      <c r="F40" s="327"/>
      <c r="G40" s="328"/>
      <c r="H40" s="328"/>
    </row>
    <row r="41" spans="1:8" x14ac:dyDescent="0.25">
      <c r="A41" s="10">
        <f t="shared" si="0"/>
        <v>2026</v>
      </c>
      <c r="B41" s="68" t="s">
        <v>54</v>
      </c>
      <c r="C41" s="6" t="s">
        <v>147</v>
      </c>
      <c r="D41" s="325"/>
      <c r="E41" s="321">
        <f>C_GuV_Ist!L41</f>
        <v>0</v>
      </c>
      <c r="F41" s="327"/>
      <c r="G41" s="328"/>
      <c r="H41" s="328"/>
    </row>
    <row r="42" spans="1:8" s="11" customFormat="1" ht="30" x14ac:dyDescent="0.25">
      <c r="A42" s="10">
        <f t="shared" si="0"/>
        <v>2026</v>
      </c>
      <c r="B42" s="68" t="s">
        <v>55</v>
      </c>
      <c r="C42" s="6" t="s">
        <v>448</v>
      </c>
      <c r="D42" s="325"/>
      <c r="E42" s="321">
        <f>C_GuV_Ist!L42</f>
        <v>0</v>
      </c>
      <c r="F42" s="327"/>
      <c r="G42" s="328"/>
      <c r="H42" s="328"/>
    </row>
    <row r="43" spans="1:8" x14ac:dyDescent="0.25">
      <c r="A43" s="10">
        <f t="shared" si="0"/>
        <v>2026</v>
      </c>
      <c r="B43" s="68" t="s">
        <v>56</v>
      </c>
      <c r="C43" s="6" t="s">
        <v>148</v>
      </c>
      <c r="D43" s="325"/>
      <c r="E43" s="321">
        <f>C_GuV_Ist!L43</f>
        <v>0</v>
      </c>
      <c r="F43" s="327"/>
      <c r="G43" s="328"/>
      <c r="H43" s="328"/>
    </row>
    <row r="44" spans="1:8" x14ac:dyDescent="0.25">
      <c r="A44" s="10">
        <f t="shared" si="0"/>
        <v>2026</v>
      </c>
      <c r="B44" s="68" t="s">
        <v>57</v>
      </c>
      <c r="C44" s="6" t="s">
        <v>186</v>
      </c>
      <c r="D44" s="325"/>
      <c r="E44" s="321">
        <f>C_GuV_Ist!L44</f>
        <v>0</v>
      </c>
      <c r="F44" s="327"/>
      <c r="G44" s="328"/>
      <c r="H44" s="328"/>
    </row>
    <row r="45" spans="1:8" x14ac:dyDescent="0.25">
      <c r="A45" s="10">
        <f t="shared" si="0"/>
        <v>2026</v>
      </c>
      <c r="B45" s="68" t="s">
        <v>58</v>
      </c>
      <c r="C45" s="6" t="s">
        <v>149</v>
      </c>
      <c r="D45" s="325"/>
      <c r="E45" s="321">
        <f>C_GuV_Ist!L45</f>
        <v>0</v>
      </c>
      <c r="F45" s="327"/>
      <c r="G45" s="328"/>
      <c r="H45" s="328"/>
    </row>
    <row r="46" spans="1:8" x14ac:dyDescent="0.25">
      <c r="A46" s="10">
        <f t="shared" si="0"/>
        <v>2026</v>
      </c>
      <c r="B46" s="68" t="s">
        <v>59</v>
      </c>
      <c r="C46" s="6" t="s">
        <v>150</v>
      </c>
      <c r="D46" s="325"/>
      <c r="E46" s="321">
        <f>C_GuV_Ist!L46</f>
        <v>0</v>
      </c>
      <c r="F46" s="327"/>
      <c r="G46" s="328"/>
      <c r="H46" s="328"/>
    </row>
    <row r="47" spans="1:8" s="11" customFormat="1" x14ac:dyDescent="0.25">
      <c r="A47" s="10">
        <f t="shared" si="0"/>
        <v>2026</v>
      </c>
      <c r="B47" s="68" t="s">
        <v>60</v>
      </c>
      <c r="C47" s="6" t="s">
        <v>151</v>
      </c>
      <c r="D47" s="325"/>
      <c r="E47" s="321">
        <f>C_GuV_Ist!L47</f>
        <v>0</v>
      </c>
      <c r="F47" s="327"/>
      <c r="G47" s="328"/>
      <c r="H47" s="328"/>
    </row>
    <row r="48" spans="1:8" x14ac:dyDescent="0.25">
      <c r="A48" s="10">
        <f t="shared" si="0"/>
        <v>2026</v>
      </c>
      <c r="B48" s="68" t="s">
        <v>61</v>
      </c>
      <c r="C48" s="6" t="s">
        <v>346</v>
      </c>
      <c r="D48" s="325"/>
      <c r="E48" s="321">
        <f>C_GuV_Ist!L48</f>
        <v>0</v>
      </c>
      <c r="F48" s="327"/>
      <c r="G48" s="328"/>
      <c r="H48" s="328"/>
    </row>
    <row r="49" spans="1:8" s="66" customFormat="1" x14ac:dyDescent="0.25">
      <c r="A49" s="127">
        <f t="shared" si="0"/>
        <v>2026</v>
      </c>
      <c r="B49" s="64" t="s">
        <v>62</v>
      </c>
      <c r="C49" s="4" t="s">
        <v>187</v>
      </c>
      <c r="D49" s="330"/>
      <c r="E49" s="331">
        <f>C_GuV_Ist!L49</f>
        <v>0</v>
      </c>
      <c r="F49" s="332">
        <f t="shared" si="1"/>
        <v>0</v>
      </c>
      <c r="G49" s="333">
        <f>SUMIF('C4_Hinzu_Kürz_Plan'!$B$3:$B$502,'C4_Hinzu_Kürz_Plan'!H25,'C4_Hinzu_Kürz_Plan'!$C$3:$C$502)</f>
        <v>0</v>
      </c>
      <c r="H49" s="333">
        <f>E49+G49</f>
        <v>0</v>
      </c>
    </row>
    <row r="50" spans="1:8" s="66" customFormat="1" ht="30" x14ac:dyDescent="0.25">
      <c r="A50" s="127">
        <f t="shared" si="0"/>
        <v>2026</v>
      </c>
      <c r="B50" s="64" t="s">
        <v>63</v>
      </c>
      <c r="C50" s="4" t="s">
        <v>188</v>
      </c>
      <c r="D50" s="330"/>
      <c r="E50" s="331">
        <f>C_GuV_Ist!L50</f>
        <v>0</v>
      </c>
      <c r="F50" s="332">
        <f t="shared" si="1"/>
        <v>0</v>
      </c>
      <c r="G50" s="333">
        <f>SUMIF('C4_Hinzu_Kürz_Plan'!$B$3:$B$502,'C4_Hinzu_Kürz_Plan'!H26,'C4_Hinzu_Kürz_Plan'!$C$3:$C$502)</f>
        <v>0</v>
      </c>
      <c r="H50" s="333">
        <f>E50+G50</f>
        <v>0</v>
      </c>
    </row>
    <row r="51" spans="1:8" s="66" customFormat="1" x14ac:dyDescent="0.25">
      <c r="A51" s="127">
        <f t="shared" si="0"/>
        <v>2026</v>
      </c>
      <c r="B51" s="64" t="s">
        <v>64</v>
      </c>
      <c r="C51" s="4" t="s">
        <v>65</v>
      </c>
      <c r="D51" s="330"/>
      <c r="E51" s="331">
        <f>SUM(E52:E53,E60)</f>
        <v>0</v>
      </c>
      <c r="F51" s="332">
        <f t="shared" si="1"/>
        <v>0</v>
      </c>
      <c r="G51" s="333">
        <f>SUMIF('C4_Hinzu_Kürz_Plan'!$B$3:$B$502,'C4_Hinzu_Kürz_Plan'!H27,'C4_Hinzu_Kürz_Plan'!$C$3:$C$502)</f>
        <v>0</v>
      </c>
      <c r="H51" s="333">
        <f>E51+G51</f>
        <v>0</v>
      </c>
    </row>
    <row r="52" spans="1:8" x14ac:dyDescent="0.25">
      <c r="A52" s="10">
        <f t="shared" si="0"/>
        <v>2026</v>
      </c>
      <c r="B52" s="68" t="s">
        <v>66</v>
      </c>
      <c r="C52" s="6" t="s">
        <v>67</v>
      </c>
      <c r="D52" s="325"/>
      <c r="E52" s="321">
        <f>C_GuV_Ist!L52</f>
        <v>0</v>
      </c>
      <c r="F52" s="327"/>
      <c r="G52" s="328"/>
      <c r="H52" s="328"/>
    </row>
    <row r="53" spans="1:8" ht="30" x14ac:dyDescent="0.25">
      <c r="A53" s="10">
        <f t="shared" si="0"/>
        <v>2026</v>
      </c>
      <c r="B53" s="68" t="s">
        <v>68</v>
      </c>
      <c r="C53" s="6" t="s">
        <v>69</v>
      </c>
      <c r="D53" s="325"/>
      <c r="E53" s="321">
        <f>SUM(E54:E59)</f>
        <v>0</v>
      </c>
      <c r="F53" s="327"/>
      <c r="G53" s="328"/>
      <c r="H53" s="328"/>
    </row>
    <row r="54" spans="1:8" x14ac:dyDescent="0.25">
      <c r="A54" s="10">
        <f t="shared" si="0"/>
        <v>2026</v>
      </c>
      <c r="B54" s="68" t="s">
        <v>70</v>
      </c>
      <c r="C54" s="6" t="s">
        <v>71</v>
      </c>
      <c r="D54" s="325"/>
      <c r="E54" s="321">
        <f>C_GuV_Ist!L54</f>
        <v>0</v>
      </c>
      <c r="F54" s="327"/>
      <c r="G54" s="328"/>
      <c r="H54" s="328"/>
    </row>
    <row r="55" spans="1:8" ht="30" x14ac:dyDescent="0.25">
      <c r="A55" s="10">
        <f t="shared" si="0"/>
        <v>2026</v>
      </c>
      <c r="B55" s="68" t="s">
        <v>72</v>
      </c>
      <c r="C55" s="6" t="s">
        <v>347</v>
      </c>
      <c r="D55" s="325"/>
      <c r="E55" s="321">
        <f>C_GuV_Ist!L55</f>
        <v>0</v>
      </c>
      <c r="F55" s="327"/>
      <c r="G55" s="328"/>
      <c r="H55" s="328"/>
    </row>
    <row r="56" spans="1:8" x14ac:dyDescent="0.25">
      <c r="A56" s="10">
        <f t="shared" si="0"/>
        <v>2026</v>
      </c>
      <c r="B56" s="68" t="s">
        <v>73</v>
      </c>
      <c r="C56" s="6" t="s">
        <v>75</v>
      </c>
      <c r="D56" s="325"/>
      <c r="E56" s="321">
        <f>C_GuV_Ist!L56</f>
        <v>0</v>
      </c>
      <c r="F56" s="327"/>
      <c r="G56" s="328"/>
      <c r="H56" s="328"/>
    </row>
    <row r="57" spans="1:8" x14ac:dyDescent="0.25">
      <c r="A57" s="10">
        <f t="shared" si="0"/>
        <v>2026</v>
      </c>
      <c r="B57" s="68" t="s">
        <v>74</v>
      </c>
      <c r="C57" s="6" t="s">
        <v>77</v>
      </c>
      <c r="D57" s="325"/>
      <c r="E57" s="321">
        <f>C_GuV_Ist!L57</f>
        <v>0</v>
      </c>
      <c r="F57" s="327"/>
      <c r="G57" s="328"/>
      <c r="H57" s="328"/>
    </row>
    <row r="58" spans="1:8" x14ac:dyDescent="0.25">
      <c r="A58" s="10">
        <f t="shared" si="0"/>
        <v>2026</v>
      </c>
      <c r="B58" s="68" t="s">
        <v>76</v>
      </c>
      <c r="C58" s="6" t="s">
        <v>79</v>
      </c>
      <c r="D58" s="325"/>
      <c r="E58" s="321">
        <f>C_GuV_Ist!L58</f>
        <v>0</v>
      </c>
      <c r="F58" s="327"/>
      <c r="G58" s="328"/>
      <c r="H58" s="328"/>
    </row>
    <row r="59" spans="1:8" x14ac:dyDescent="0.25">
      <c r="A59" s="10">
        <f t="shared" si="0"/>
        <v>2026</v>
      </c>
      <c r="B59" s="68" t="s">
        <v>78</v>
      </c>
      <c r="C59" s="6" t="s">
        <v>202</v>
      </c>
      <c r="D59" s="325"/>
      <c r="E59" s="321">
        <f>C_GuV_Ist!L59</f>
        <v>0</v>
      </c>
      <c r="F59" s="327"/>
      <c r="G59" s="328"/>
      <c r="H59" s="328"/>
    </row>
    <row r="60" spans="1:8" x14ac:dyDescent="0.25">
      <c r="A60" s="10">
        <f t="shared" si="0"/>
        <v>2026</v>
      </c>
      <c r="B60" s="68" t="s">
        <v>155</v>
      </c>
      <c r="C60" s="6" t="s">
        <v>348</v>
      </c>
      <c r="D60" s="325"/>
      <c r="E60" s="321">
        <f>C_GuV_Ist!L60</f>
        <v>0</v>
      </c>
      <c r="F60" s="327"/>
      <c r="G60" s="328"/>
      <c r="H60" s="328"/>
    </row>
    <row r="61" spans="1:8" s="66" customFormat="1" x14ac:dyDescent="0.25">
      <c r="A61" s="127">
        <f t="shared" si="0"/>
        <v>2026</v>
      </c>
      <c r="B61" s="64" t="s">
        <v>80</v>
      </c>
      <c r="C61" s="4" t="s">
        <v>81</v>
      </c>
      <c r="D61" s="330"/>
      <c r="E61" s="331">
        <f>C_GuV_Ist!L61</f>
        <v>0</v>
      </c>
      <c r="F61" s="332">
        <f t="shared" si="1"/>
        <v>0</v>
      </c>
      <c r="G61" s="333">
        <f>SUMIF('C4_Hinzu_Kürz_Plan'!$B$3:$B$502,'C4_Hinzu_Kürz_Plan'!H28,'C4_Hinzu_Kürz_Plan'!$C$3:$C$502)</f>
        <v>0</v>
      </c>
      <c r="H61" s="333">
        <f>E61+G61</f>
        <v>0</v>
      </c>
    </row>
    <row r="62" spans="1:8" s="66" customFormat="1" x14ac:dyDescent="0.25">
      <c r="A62" s="127">
        <f t="shared" si="0"/>
        <v>2026</v>
      </c>
      <c r="B62" s="64" t="s">
        <v>140</v>
      </c>
      <c r="C62" s="4" t="s">
        <v>82</v>
      </c>
      <c r="D62" s="330"/>
      <c r="E62" s="331">
        <f>SUM(E63:E66)</f>
        <v>0</v>
      </c>
      <c r="F62" s="332">
        <f t="shared" si="1"/>
        <v>0</v>
      </c>
      <c r="G62" s="333">
        <f>SUMIF('C4_Hinzu_Kürz_Plan'!$B$3:$B$502,'C4_Hinzu_Kürz_Plan'!H29,'C4_Hinzu_Kürz_Plan'!$C$3:$C$502)</f>
        <v>0</v>
      </c>
      <c r="H62" s="333">
        <f>E62+G62</f>
        <v>0</v>
      </c>
    </row>
    <row r="63" spans="1:8" ht="30" x14ac:dyDescent="0.25">
      <c r="A63" s="10">
        <f t="shared" si="0"/>
        <v>2026</v>
      </c>
      <c r="B63" s="68" t="s">
        <v>83</v>
      </c>
      <c r="C63" s="6" t="s">
        <v>349</v>
      </c>
      <c r="D63" s="325"/>
      <c r="E63" s="321">
        <f>C_GuV_Ist!L63</f>
        <v>0</v>
      </c>
      <c r="F63" s="327"/>
      <c r="G63" s="328"/>
      <c r="H63" s="328"/>
    </row>
    <row r="64" spans="1:8" x14ac:dyDescent="0.25">
      <c r="A64" s="10">
        <f t="shared" si="0"/>
        <v>2026</v>
      </c>
      <c r="B64" s="68" t="s">
        <v>84</v>
      </c>
      <c r="C64" s="6" t="s">
        <v>152</v>
      </c>
      <c r="D64" s="325"/>
      <c r="E64" s="321">
        <f>C_GuV_Ist!L64</f>
        <v>0</v>
      </c>
      <c r="F64" s="327"/>
      <c r="G64" s="328"/>
      <c r="H64" s="328"/>
    </row>
    <row r="65" spans="1:8" x14ac:dyDescent="0.25">
      <c r="A65" s="10">
        <f t="shared" si="0"/>
        <v>2026</v>
      </c>
      <c r="B65" s="68" t="s">
        <v>85</v>
      </c>
      <c r="C65" s="6" t="s">
        <v>201</v>
      </c>
      <c r="D65" s="325"/>
      <c r="E65" s="321">
        <f>C_GuV_Ist!L65</f>
        <v>0</v>
      </c>
      <c r="F65" s="327"/>
      <c r="G65" s="328"/>
      <c r="H65" s="328"/>
    </row>
    <row r="66" spans="1:8" x14ac:dyDescent="0.25">
      <c r="A66" s="10">
        <f t="shared" si="0"/>
        <v>2026</v>
      </c>
      <c r="B66" s="68" t="s">
        <v>86</v>
      </c>
      <c r="C66" s="6" t="s">
        <v>350</v>
      </c>
      <c r="D66" s="325"/>
      <c r="E66" s="321">
        <f>C_GuV_Ist!L66</f>
        <v>0</v>
      </c>
      <c r="F66" s="327"/>
      <c r="G66" s="328"/>
      <c r="H66" s="328"/>
    </row>
    <row r="67" spans="1:8" s="66" customFormat="1" x14ac:dyDescent="0.25">
      <c r="A67" s="127">
        <f t="shared" si="0"/>
        <v>2026</v>
      </c>
      <c r="B67" s="64" t="s">
        <v>87</v>
      </c>
      <c r="C67" s="4" t="s">
        <v>92</v>
      </c>
      <c r="D67" s="330"/>
      <c r="E67" s="331">
        <f>C_GuV_Ist!L67</f>
        <v>0</v>
      </c>
      <c r="F67" s="332">
        <f t="shared" si="1"/>
        <v>0</v>
      </c>
      <c r="G67" s="333">
        <f>SUMIF('C4_Hinzu_Kürz_Plan'!$B$3:$B$502,'C4_Hinzu_Kürz_Plan'!H30,'C4_Hinzu_Kürz_Plan'!$C$3:$C$502)</f>
        <v>0</v>
      </c>
      <c r="H67" s="333">
        <f>E67+G67</f>
        <v>0</v>
      </c>
    </row>
    <row r="68" spans="1:8" s="66" customFormat="1" x14ac:dyDescent="0.25">
      <c r="A68" s="127">
        <f t="shared" si="0"/>
        <v>2026</v>
      </c>
      <c r="B68" s="64" t="s">
        <v>88</v>
      </c>
      <c r="C68" s="4" t="s">
        <v>351</v>
      </c>
      <c r="D68" s="330"/>
      <c r="E68" s="331">
        <f>SUM(E69:E71)</f>
        <v>0</v>
      </c>
      <c r="F68" s="332">
        <f t="shared" si="1"/>
        <v>0</v>
      </c>
      <c r="G68" s="333">
        <f>SUMIF('C4_Hinzu_Kürz_Plan'!$B$3:$B$502,'C4_Hinzu_Kürz_Plan'!H31,'C4_Hinzu_Kürz_Plan'!$C$3:$C$502)</f>
        <v>0</v>
      </c>
      <c r="H68" s="333">
        <f>E68+G68</f>
        <v>0</v>
      </c>
    </row>
    <row r="69" spans="1:8" x14ac:dyDescent="0.25">
      <c r="A69" s="10">
        <f t="shared" si="0"/>
        <v>2026</v>
      </c>
      <c r="B69" s="68" t="s">
        <v>177</v>
      </c>
      <c r="C69" s="6" t="s">
        <v>153</v>
      </c>
      <c r="D69" s="325"/>
      <c r="E69" s="321">
        <f>C_GuV_Ist!L69</f>
        <v>0</v>
      </c>
      <c r="F69" s="327"/>
      <c r="G69" s="328"/>
      <c r="H69" s="328"/>
    </row>
    <row r="70" spans="1:8" x14ac:dyDescent="0.25">
      <c r="A70" s="10">
        <f t="shared" si="0"/>
        <v>2026</v>
      </c>
      <c r="B70" s="68" t="s">
        <v>178</v>
      </c>
      <c r="C70" s="6" t="s">
        <v>154</v>
      </c>
      <c r="D70" s="325"/>
      <c r="E70" s="321">
        <f>C_GuV_Ist!L70</f>
        <v>0</v>
      </c>
      <c r="F70" s="327"/>
      <c r="G70" s="328"/>
      <c r="H70" s="328"/>
    </row>
    <row r="71" spans="1:8" x14ac:dyDescent="0.25">
      <c r="A71" s="10">
        <f t="shared" si="0"/>
        <v>2026</v>
      </c>
      <c r="B71" s="68" t="s">
        <v>179</v>
      </c>
      <c r="C71" s="6" t="s">
        <v>352</v>
      </c>
      <c r="D71" s="325"/>
      <c r="E71" s="321">
        <f>C_GuV_Ist!L71</f>
        <v>0</v>
      </c>
      <c r="F71" s="327"/>
      <c r="G71" s="328"/>
      <c r="H71" s="328"/>
    </row>
    <row r="72" spans="1:8" s="66" customFormat="1" x14ac:dyDescent="0.25">
      <c r="A72" s="127">
        <f t="shared" si="0"/>
        <v>2026</v>
      </c>
      <c r="B72" s="64" t="s">
        <v>89</v>
      </c>
      <c r="C72" s="4" t="s">
        <v>95</v>
      </c>
      <c r="D72" s="336">
        <f>SUM(D5,D14,D15,D16,D49,D50,D51)-SUM(D20,D32,D35,D39,D61,D62,D67,D68)</f>
        <v>0</v>
      </c>
      <c r="E72" s="337">
        <f>SUM(E5,E14,E15,E16,E49,E50,E51)-SUM(E20,E32,E35,E39,E61,E62,E67,E68)</f>
        <v>0</v>
      </c>
      <c r="F72" s="332">
        <f t="shared" si="1"/>
        <v>0</v>
      </c>
      <c r="G72" s="328"/>
      <c r="H72" s="328"/>
    </row>
    <row r="73" spans="1:8" s="66" customFormat="1" x14ac:dyDescent="0.25">
      <c r="A73" s="127">
        <f t="shared" si="0"/>
        <v>2026</v>
      </c>
      <c r="B73" s="64" t="s">
        <v>90</v>
      </c>
      <c r="C73" s="4" t="s">
        <v>96</v>
      </c>
      <c r="D73" s="330"/>
      <c r="E73" s="331">
        <f>D_SAV!P5</f>
        <v>0</v>
      </c>
      <c r="F73" s="332">
        <f t="shared" si="1"/>
        <v>0</v>
      </c>
      <c r="G73" s="333">
        <f>SUMIF('C4_Hinzu_Kürz_Plan'!$B$3:$B$502,'C4_Hinzu_Kürz_Plan'!H32,'C4_Hinzu_Kürz_Plan'!$C$3:$C$502)</f>
        <v>0</v>
      </c>
      <c r="H73" s="333">
        <f>E73+G73</f>
        <v>0</v>
      </c>
    </row>
    <row r="74" spans="1:8" s="66" customFormat="1" x14ac:dyDescent="0.25">
      <c r="A74" s="127">
        <f t="shared" ref="A74:A79" si="4">$A$5</f>
        <v>2026</v>
      </c>
      <c r="B74" s="64" t="s">
        <v>91</v>
      </c>
      <c r="C74" s="4" t="s">
        <v>97</v>
      </c>
      <c r="D74" s="338"/>
      <c r="E74" s="331">
        <f>C_GuV_Ist!L74</f>
        <v>0</v>
      </c>
      <c r="F74" s="332">
        <f t="shared" ref="F74:F75" si="5">D74-E74</f>
        <v>0</v>
      </c>
      <c r="G74" s="333">
        <f>SUMIF('C4_Hinzu_Kürz_Plan'!$B$3:$B$502,'C4_Hinzu_Kürz_Plan'!H33,'C4_Hinzu_Kürz_Plan'!$C$3:$C$502)</f>
        <v>0</v>
      </c>
      <c r="H74" s="333">
        <f>E74+G74</f>
        <v>0</v>
      </c>
    </row>
    <row r="75" spans="1:8" s="66" customFormat="1" x14ac:dyDescent="0.25">
      <c r="A75" s="127">
        <f t="shared" si="4"/>
        <v>2026</v>
      </c>
      <c r="B75" s="64" t="s">
        <v>93</v>
      </c>
      <c r="C75" s="4" t="s">
        <v>98</v>
      </c>
      <c r="D75" s="339"/>
      <c r="E75" s="331">
        <f>C_GuV_Ist!L75</f>
        <v>0</v>
      </c>
      <c r="F75" s="332">
        <f t="shared" si="5"/>
        <v>0</v>
      </c>
      <c r="G75" s="333">
        <f>SUMIF('C4_Hinzu_Kürz_Plan'!$B$3:$B$502,'C4_Hinzu_Kürz_Plan'!H34,'C4_Hinzu_Kürz_Plan'!$C$3:$C$502)</f>
        <v>0</v>
      </c>
      <c r="H75" s="333">
        <f>E75+G75</f>
        <v>0</v>
      </c>
    </row>
    <row r="76" spans="1:8" s="66" customFormat="1" ht="30" x14ac:dyDescent="0.25">
      <c r="A76" s="127">
        <f t="shared" si="4"/>
        <v>2026</v>
      </c>
      <c r="B76" s="64" t="s">
        <v>94</v>
      </c>
      <c r="C76" s="4" t="str">
        <f>CONCATENATE("Annuität(en) des/der verzinsten Differenzbetrags/-beträge im Kalenderjahr ",A76)</f>
        <v>Annuität(en) des/der verzinsten Differenzbetrags/-beträge im Kalenderjahr 2026</v>
      </c>
      <c r="D76" s="340"/>
      <c r="E76" s="341"/>
      <c r="F76" s="342"/>
      <c r="G76" s="343"/>
      <c r="H76" s="333">
        <f>'C5_Ausgl_Betrag'!B27</f>
        <v>0</v>
      </c>
    </row>
    <row r="77" spans="1:8" s="23" customFormat="1" ht="15.75" thickBot="1" x14ac:dyDescent="0.3">
      <c r="A77" s="127">
        <f t="shared" si="4"/>
        <v>2026</v>
      </c>
      <c r="B77" s="64" t="s">
        <v>353</v>
      </c>
      <c r="C77" s="4" t="s">
        <v>354</v>
      </c>
      <c r="D77" s="344">
        <f>SUM(D20,D32,D35,D39,D61,D62,D68)-SUM(D11,D13,D14,D15,D16,D49,D50,D51)+SUM(D73,D74,D75)</f>
        <v>0</v>
      </c>
      <c r="E77" s="345">
        <f>SUM(E20,E32,E35,E39,E61,E62,E68)-SUM(E11,E13,E14,E15,E16,E49,E50,E51)+SUM(E73,E74,E75)</f>
        <v>0</v>
      </c>
      <c r="F77" s="346">
        <f>D77-E77</f>
        <v>0</v>
      </c>
      <c r="G77" s="347">
        <f>SUM(G20,G32,G35,G39,G61,G62,G68)-SUM(G11,G13,G14,G15,G16,G49,G50,G51)+SUM(G73,G74,G75)</f>
        <v>0</v>
      </c>
      <c r="H77" s="335">
        <f>SUM(H20,H32,H35,H39,H61,H62,H68)-SUM(H11,H13,H14,H15,H16,H49,H50,H51)+SUM(H73,H74,H75,H76)</f>
        <v>0</v>
      </c>
    </row>
    <row r="78" spans="1:8" s="66" customFormat="1" ht="15.75" thickTop="1" x14ac:dyDescent="0.25">
      <c r="A78" s="127">
        <f t="shared" si="4"/>
        <v>2026</v>
      </c>
      <c r="B78" s="64" t="s">
        <v>355</v>
      </c>
      <c r="C78" s="4" t="s">
        <v>356</v>
      </c>
      <c r="D78" s="306"/>
      <c r="E78" s="306"/>
      <c r="F78" s="306"/>
      <c r="G78" s="306"/>
      <c r="H78" s="335">
        <f>SUM(H8:H10)</f>
        <v>0</v>
      </c>
    </row>
    <row r="79" spans="1:8" s="66" customFormat="1" ht="15.75" thickBot="1" x14ac:dyDescent="0.3">
      <c r="A79" s="127">
        <f t="shared" si="4"/>
        <v>2026</v>
      </c>
      <c r="B79" s="64" t="s">
        <v>357</v>
      </c>
      <c r="C79" s="4" t="s">
        <v>358</v>
      </c>
      <c r="D79" s="306"/>
      <c r="E79" s="306"/>
      <c r="F79" s="306"/>
      <c r="G79" s="306"/>
      <c r="H79" s="348">
        <f>H77-H78</f>
        <v>0</v>
      </c>
    </row>
    <row r="80" spans="1:8" ht="15.75" thickTop="1" x14ac:dyDescent="0.25"/>
  </sheetData>
  <sheetProtection algorithmName="SHA-512" hashValue="71lYNZxVVHaGL4bDNL9FK9HamE86gxSEgG6U8EqVh4YFBwBMeOhUMe7+056I2gkmze2wSO6QIzkpgs63XjKtAA==" saltValue="pMVgSeo/TwA0j1MOuAJhuQ==" spinCount="100000" sheet="1" formatCells="0" formatColumns="0" formatRows="0" selectLockedCells="1" sort="0" autoFilter="0"/>
  <customSheetViews>
    <customSheetView guid="{88C7CD93-4C5C-45F9-8E10-23D17A25DE06}">
      <pane xSplit="3" ySplit="3" topLeftCell="D4" activePane="bottomRight" state="frozen"/>
      <selection pane="bottomRight" activeCell="K13" sqref="K13"/>
      <rowBreaks count="1" manualBreakCount="1">
        <brk id="59" min="1" max="25" man="1"/>
      </rowBreaks>
      <colBreaks count="1" manualBreakCount="1">
        <brk id="15" max="126" man="1"/>
      </colBreaks>
      <pageMargins left="0.39370078740157483" right="0.39370078740157483" top="0.74803149606299213" bottom="0.15748031496062992" header="0.23622047244094491" footer="0.15748031496062992"/>
      <pageSetup paperSize="9" scale="45" fitToHeight="2" orientation="landscape" r:id="rId1"/>
      <headerFooter alignWithMargins="0"/>
    </customSheetView>
  </customSheetViews>
  <mergeCells count="1">
    <mergeCell ref="D2:F2"/>
  </mergeCells>
  <pageMargins left="0.39370078740157483" right="0.39370078740157483" top="0.74803149606299213" bottom="0.15748031496062992" header="0.23622047244094491" footer="0.15748031496062992"/>
  <pageSetup paperSize="9" scale="45" fitToHeight="2" orientation="landscape" r:id="rId2"/>
  <headerFooter alignWithMargins="0"/>
  <rowBreaks count="1" manualBreakCount="1">
    <brk id="30" min="1" max="2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I502"/>
  <sheetViews>
    <sheetView workbookViewId="0">
      <pane ySplit="2" topLeftCell="A3" activePane="bottomLeft" state="frozen"/>
      <selection activeCell="B6" sqref="B6"/>
      <selection pane="bottomLeft" activeCell="A3" sqref="A3"/>
    </sheetView>
  </sheetViews>
  <sheetFormatPr baseColWidth="10" defaultRowHeight="15" x14ac:dyDescent="0.25"/>
  <cols>
    <col min="1" max="1" width="5.7109375" style="245" customWidth="1"/>
    <col min="2" max="2" width="40.7109375" style="245" customWidth="1"/>
    <col min="3" max="4" width="23.7109375" style="245" customWidth="1"/>
    <col min="5" max="5" width="100.7109375" style="245" customWidth="1"/>
    <col min="6" max="6" width="21.7109375" style="245" customWidth="1"/>
    <col min="7" max="7" width="11.42578125" style="245"/>
    <col min="8" max="8" width="73.7109375" style="245" customWidth="1"/>
    <col min="9" max="9" width="13.7109375" style="245" customWidth="1"/>
    <col min="10" max="16384" width="11.42578125" style="245"/>
  </cols>
  <sheetData>
    <row r="1" spans="1:9" ht="18.75" x14ac:dyDescent="0.25">
      <c r="A1" s="8" t="str">
        <f>CONCATENATE("C4 Darstellung der Hinzurechnungen und Kürzungen in der GuV (Planjahr) ",A_Stammdaten!B12)</f>
        <v>C4 Darstellung der Hinzurechnungen und Kürzungen in der GuV (Planjahr) 2026</v>
      </c>
      <c r="B1" s="2"/>
      <c r="C1" s="2"/>
      <c r="D1" s="2"/>
      <c r="E1" s="2"/>
      <c r="F1" s="2"/>
      <c r="G1" s="181"/>
      <c r="H1" s="181"/>
      <c r="I1" s="181"/>
    </row>
    <row r="2" spans="1:9" ht="47.25" x14ac:dyDescent="0.25">
      <c r="A2" s="182" t="s">
        <v>254</v>
      </c>
      <c r="B2" s="182" t="s">
        <v>359</v>
      </c>
      <c r="C2" s="182" t="s">
        <v>257</v>
      </c>
      <c r="D2" s="182" t="s">
        <v>258</v>
      </c>
      <c r="E2" s="182" t="s">
        <v>259</v>
      </c>
      <c r="F2" s="46" t="s">
        <v>235</v>
      </c>
      <c r="G2" s="37"/>
      <c r="H2" s="46"/>
      <c r="I2" s="183">
        <f>A_Stammdaten!B12</f>
        <v>2026</v>
      </c>
    </row>
    <row r="3" spans="1:9" x14ac:dyDescent="0.25">
      <c r="A3" s="25"/>
      <c r="B3" s="25"/>
      <c r="C3" s="25"/>
      <c r="D3" s="25"/>
      <c r="E3" s="25"/>
      <c r="F3" s="25"/>
      <c r="H3" s="191" t="str">
        <f>CONCATENATE(C_GuV_Ist!B8," ",C_GuV_Ist!C8)</f>
        <v>1.1.2 Umsatzerlöse aus Auktionsaufschlägen</v>
      </c>
      <c r="I3" s="195">
        <f t="shared" ref="I3:I6" si="0">SUMIF($B$3:$B$502,H3,$C$3:$C$502)</f>
        <v>0</v>
      </c>
    </row>
    <row r="4" spans="1:9" x14ac:dyDescent="0.25">
      <c r="A4" s="25"/>
      <c r="B4" s="25"/>
      <c r="C4" s="25"/>
      <c r="D4" s="79"/>
      <c r="E4" s="25"/>
      <c r="F4" s="25"/>
      <c r="H4" s="191" t="str">
        <f>CONCATENATE(C_GuV_Ist!B9," ",C_GuV_Ist!C9)</f>
        <v>1.1.3 Umsatzerlöse aus Entgelten für Bunker</v>
      </c>
      <c r="I4" s="195">
        <f t="shared" si="0"/>
        <v>0</v>
      </c>
    </row>
    <row r="5" spans="1:9" x14ac:dyDescent="0.25">
      <c r="A5" s="25"/>
      <c r="B5" s="25"/>
      <c r="C5" s="79"/>
      <c r="D5" s="79"/>
      <c r="E5" s="25"/>
      <c r="F5" s="25"/>
      <c r="H5" s="191" t="str">
        <f>CONCATENATE(C_GuV_Ist!B10," ",C_GuV_Ist!C10)</f>
        <v>1.1.4 Umsatzerlöse aus Entgelten für CO2-Emissionen</v>
      </c>
      <c r="I5" s="195">
        <f t="shared" si="0"/>
        <v>0</v>
      </c>
    </row>
    <row r="6" spans="1:9" x14ac:dyDescent="0.25">
      <c r="A6" s="25"/>
      <c r="B6" s="25"/>
      <c r="C6" s="79"/>
      <c r="D6" s="79"/>
      <c r="E6" s="25"/>
      <c r="F6" s="25"/>
      <c r="H6" s="191" t="str">
        <f>CONCATENATE(C_GuV_Ist!B11," ",C_GuV_Ist!C11)</f>
        <v>1.2 Umsatzerlöse aus der Weiterbelastung von Energiesteuer</v>
      </c>
      <c r="I6" s="195">
        <f t="shared" si="0"/>
        <v>0</v>
      </c>
    </row>
    <row r="7" spans="1:9" x14ac:dyDescent="0.25">
      <c r="A7" s="25"/>
      <c r="B7" s="25"/>
      <c r="C7" s="25"/>
      <c r="D7" s="79"/>
      <c r="E7" s="25"/>
      <c r="F7" s="25"/>
      <c r="H7" s="191" t="str">
        <f>CONCATENATE(C_GuV_Ist!B13," ",C_GuV_Ist!C13)</f>
        <v>1.4 weitere Erlöse</v>
      </c>
      <c r="I7" s="195">
        <f t="shared" ref="I7:I13" si="1">SUMIF($B$3:$B$502,H7,$C$3:$C$502)</f>
        <v>0</v>
      </c>
    </row>
    <row r="8" spans="1:9" x14ac:dyDescent="0.25">
      <c r="A8" s="25"/>
      <c r="B8" s="25"/>
      <c r="C8" s="25"/>
      <c r="D8" s="79"/>
      <c r="E8" s="25"/>
      <c r="F8" s="25"/>
      <c r="H8" s="191" t="str">
        <f>CONCATENATE(C_GuV_Ist!B14," ",C_GuV_Ist!C14)</f>
        <v>2 Bestandsveränderungen</v>
      </c>
      <c r="I8" s="195">
        <f t="shared" si="1"/>
        <v>0</v>
      </c>
    </row>
    <row r="9" spans="1:9" x14ac:dyDescent="0.25">
      <c r="A9" s="25"/>
      <c r="B9" s="25"/>
      <c r="C9" s="25"/>
      <c r="D9" s="79"/>
      <c r="E9" s="25"/>
      <c r="F9" s="25"/>
      <c r="H9" s="191" t="str">
        <f>CONCATENATE(C_GuV_Ist!B15," ",C_GuV_Ist!C15)</f>
        <v>3 Andere aktivierte Eigenleistungen</v>
      </c>
      <c r="I9" s="195">
        <f t="shared" si="1"/>
        <v>0</v>
      </c>
    </row>
    <row r="10" spans="1:9" x14ac:dyDescent="0.25">
      <c r="A10" s="25"/>
      <c r="B10" s="25"/>
      <c r="C10" s="79"/>
      <c r="D10" s="79"/>
      <c r="E10" s="25"/>
      <c r="F10" s="25"/>
      <c r="H10" s="191" t="str">
        <f>CONCATENATE(C_GuV_Ist!B17," ",C_GuV_Ist!C17)</f>
        <v>4.1 Erträge aus der Auflösung von Zuschlüssen (einschl. Investitionszuschüssen)</v>
      </c>
      <c r="I10" s="195">
        <f t="shared" si="1"/>
        <v>0</v>
      </c>
    </row>
    <row r="11" spans="1:9" x14ac:dyDescent="0.25">
      <c r="A11" s="25"/>
      <c r="B11" s="25"/>
      <c r="C11" s="25"/>
      <c r="D11" s="79"/>
      <c r="E11" s="25"/>
      <c r="F11" s="25"/>
      <c r="H11" s="191" t="str">
        <f>CONCATENATE(C_GuV_Ist!B18," ",C_GuV_Ist!C18)</f>
        <v>4.2 Erträge aus Pönalzahlungen bei Produkten mit Lieferverpflichtungen</v>
      </c>
      <c r="I11" s="195">
        <f t="shared" si="1"/>
        <v>0</v>
      </c>
    </row>
    <row r="12" spans="1:9" x14ac:dyDescent="0.25">
      <c r="A12" s="25"/>
      <c r="B12" s="25"/>
      <c r="C12" s="25"/>
      <c r="D12" s="79"/>
      <c r="E12" s="25"/>
      <c r="F12" s="25"/>
      <c r="H12" s="191" t="str">
        <f>CONCATENATE(C_GuV_Ist!B19," ",C_GuV_Ist!C19)</f>
        <v>4.3 weitere sonstige betriebliche Erträge</v>
      </c>
      <c r="I12" s="195">
        <f t="shared" si="1"/>
        <v>0</v>
      </c>
    </row>
    <row r="13" spans="1:9" x14ac:dyDescent="0.25">
      <c r="A13" s="25"/>
      <c r="B13" s="25"/>
      <c r="C13" s="79"/>
      <c r="D13" s="79"/>
      <c r="E13" s="25"/>
      <c r="F13" s="25"/>
      <c r="H13" s="191" t="str">
        <f>CONCATENATE(C_GuV_Ist!B22," ",C_GuV_Ist!C22)</f>
        <v>5.1.1 Aufwendungen für Bunker Charge</v>
      </c>
      <c r="I13" s="195">
        <f t="shared" si="1"/>
        <v>0</v>
      </c>
    </row>
    <row r="14" spans="1:9" x14ac:dyDescent="0.25">
      <c r="A14" s="25"/>
      <c r="B14" s="25"/>
      <c r="C14" s="25"/>
      <c r="D14" s="79"/>
      <c r="E14" s="25"/>
      <c r="F14" s="25"/>
      <c r="H14" s="191" t="str">
        <f>CONCATENATE(C_GuV_Ist!B23," ",C_GuV_Ist!C23)</f>
        <v>5.1.2 weitere Aufwendungen für Roh-, Hilfs-, Betriebsstoffe</v>
      </c>
      <c r="I14" s="195">
        <f t="shared" ref="I14:I34" si="2">SUMIF($B$3:$B$502,H14,$C$3:$C$502)</f>
        <v>0</v>
      </c>
    </row>
    <row r="15" spans="1:9" x14ac:dyDescent="0.25">
      <c r="A15" s="25"/>
      <c r="B15" s="25"/>
      <c r="C15" s="25"/>
      <c r="D15" s="79"/>
      <c r="E15" s="25"/>
      <c r="F15" s="25"/>
      <c r="H15" s="191" t="str">
        <f>CONCATENATE(C_GuV_Ist!B25," ",C_GuV_Ist!C25)</f>
        <v>5.2.1 Aufwendungen für überlassene Infrastruktur</v>
      </c>
      <c r="I15" s="195">
        <f t="shared" si="2"/>
        <v>0</v>
      </c>
    </row>
    <row r="16" spans="1:9" x14ac:dyDescent="0.25">
      <c r="A16" s="25"/>
      <c r="B16" s="25"/>
      <c r="C16" s="25"/>
      <c r="D16" s="79"/>
      <c r="E16" s="25"/>
      <c r="F16" s="25"/>
      <c r="H16" s="191" t="str">
        <f>CONCATENATE(C_GuV_Ist!B26," ",C_GuV_Ist!C26)</f>
        <v>5.2.2 Aufwendungen für durch Dritte erbrachte Betriebsführung, Wartung und Instandhaltung (Dienstleistungskosten)</v>
      </c>
      <c r="I16" s="195">
        <f t="shared" si="2"/>
        <v>0</v>
      </c>
    </row>
    <row r="17" spans="1:9" x14ac:dyDescent="0.25">
      <c r="A17" s="25"/>
      <c r="B17" s="25"/>
      <c r="C17" s="25"/>
      <c r="D17" s="79"/>
      <c r="E17" s="27"/>
      <c r="F17" s="25"/>
      <c r="H17" s="191" t="str">
        <f>CONCATENATE(C_GuV_Ist!B27," ",C_GuV_Ist!C27)</f>
        <v>5.2.3 Aufwendungen für Versicherungen</v>
      </c>
      <c r="I17" s="195">
        <f t="shared" si="2"/>
        <v>0</v>
      </c>
    </row>
    <row r="18" spans="1:9" x14ac:dyDescent="0.25">
      <c r="A18" s="25"/>
      <c r="B18" s="25"/>
      <c r="C18" s="25"/>
      <c r="D18" s="79"/>
      <c r="E18" s="25"/>
      <c r="F18" s="25"/>
      <c r="H18" s="191" t="str">
        <f>CONCATENATE(C_GuV_Ist!B28," ",C_GuV_Ist!C28)</f>
        <v>5.2.4 Aufwendungen für bezogene Energien (z.B. Landstrom, Heißwasser)</v>
      </c>
      <c r="I18" s="195">
        <f t="shared" si="2"/>
        <v>0</v>
      </c>
    </row>
    <row r="19" spans="1:9" x14ac:dyDescent="0.25">
      <c r="A19" s="25"/>
      <c r="B19" s="25"/>
      <c r="C19" s="25"/>
      <c r="D19" s="79"/>
      <c r="E19" s="25"/>
      <c r="F19" s="25"/>
      <c r="H19" s="191" t="str">
        <f>CONCATENATE(C_GuV_Ist!B29," ",C_GuV_Ist!C29)</f>
        <v>5.2.5 Aufwendungen für CO2-Zertifikate</v>
      </c>
      <c r="I19" s="195">
        <f t="shared" si="2"/>
        <v>0</v>
      </c>
    </row>
    <row r="20" spans="1:9" x14ac:dyDescent="0.25">
      <c r="A20" s="25"/>
      <c r="B20" s="25"/>
      <c r="C20" s="25"/>
      <c r="D20" s="79"/>
      <c r="E20" s="25"/>
      <c r="F20" s="25"/>
      <c r="H20" s="191" t="str">
        <f>CONCATENATE(C_GuV_Ist!B30," ",C_GuV_Ist!C30)</f>
        <v>5.2.6 Aufwendungen für Energiesteuer</v>
      </c>
      <c r="I20" s="195">
        <f t="shared" si="2"/>
        <v>0</v>
      </c>
    </row>
    <row r="21" spans="1:9" x14ac:dyDescent="0.25">
      <c r="A21" s="25"/>
      <c r="B21" s="25"/>
      <c r="C21" s="25"/>
      <c r="D21" s="79"/>
      <c r="E21" s="25"/>
      <c r="F21" s="25"/>
      <c r="H21" s="191" t="str">
        <f>CONCATENATE(C_GuV_Ist!B31," ",C_GuV_Ist!C31)</f>
        <v>5.2.7 weitere Aufwendungen für bezogene Leistungen</v>
      </c>
      <c r="I21" s="195">
        <f t="shared" si="2"/>
        <v>0</v>
      </c>
    </row>
    <row r="22" spans="1:9" x14ac:dyDescent="0.25">
      <c r="A22" s="25"/>
      <c r="B22" s="25"/>
      <c r="C22" s="25"/>
      <c r="D22" s="79"/>
      <c r="E22" s="25"/>
      <c r="F22" s="25"/>
      <c r="H22" s="191" t="str">
        <f>CONCATENATE(C_GuV_Ist!B32," ",C_GuV_Ist!C32)</f>
        <v>6 Personalaufwand</v>
      </c>
      <c r="I22" s="195">
        <f t="shared" si="2"/>
        <v>0</v>
      </c>
    </row>
    <row r="23" spans="1:9" x14ac:dyDescent="0.25">
      <c r="A23" s="25"/>
      <c r="B23" s="25"/>
      <c r="C23" s="25"/>
      <c r="D23" s="79"/>
      <c r="E23" s="25"/>
      <c r="F23" s="25"/>
      <c r="H23" s="191" t="str">
        <f>CONCATENATE(C_GuV_Ist!B35," ",C_GuV_Ist!C35)</f>
        <v>7 Abschreibungen</v>
      </c>
      <c r="I23" s="195">
        <f t="shared" si="2"/>
        <v>0</v>
      </c>
    </row>
    <row r="24" spans="1:9" x14ac:dyDescent="0.25">
      <c r="A24" s="25"/>
      <c r="B24" s="25"/>
      <c r="C24" s="25"/>
      <c r="D24" s="79"/>
      <c r="E24" s="25"/>
      <c r="F24" s="25"/>
      <c r="H24" s="191" t="str">
        <f>CONCATENATE(C_GuV_Ist!B39," ",C_GuV_Ist!C39)</f>
        <v>8 Sonstige betriebliche Aufwendungen</v>
      </c>
      <c r="I24" s="195">
        <f t="shared" si="2"/>
        <v>0</v>
      </c>
    </row>
    <row r="25" spans="1:9" x14ac:dyDescent="0.25">
      <c r="A25" s="25"/>
      <c r="B25" s="25"/>
      <c r="C25" s="25"/>
      <c r="D25" s="79"/>
      <c r="E25" s="25"/>
      <c r="F25" s="25"/>
      <c r="H25" s="191" t="str">
        <f>CONCATENATE(C_GuV_Ist!B49," ",C_GuV_Ist!C49)</f>
        <v>9 Erträge aus Beteiligungen</v>
      </c>
      <c r="I25" s="195">
        <f t="shared" si="2"/>
        <v>0</v>
      </c>
    </row>
    <row r="26" spans="1:9" x14ac:dyDescent="0.25">
      <c r="A26" s="25"/>
      <c r="B26" s="25"/>
      <c r="C26" s="25"/>
      <c r="D26" s="79"/>
      <c r="E26" s="25"/>
      <c r="F26" s="25"/>
      <c r="H26" s="191" t="str">
        <f>CONCATENATE(C_GuV_Ist!B50," ",C_GuV_Ist!C50)</f>
        <v>10 Erträge aus anderen Wertpapieren und Ausleihungen des Finanzanlagevermögens</v>
      </c>
      <c r="I26" s="195">
        <f t="shared" si="2"/>
        <v>0</v>
      </c>
    </row>
    <row r="27" spans="1:9" x14ac:dyDescent="0.25">
      <c r="A27" s="25"/>
      <c r="B27" s="25"/>
      <c r="C27" s="25"/>
      <c r="D27" s="79"/>
      <c r="E27" s="25"/>
      <c r="F27" s="25"/>
      <c r="H27" s="191" t="str">
        <f>CONCATENATE(C_GuV_Ist!B51," ",C_GuV_Ist!C51)</f>
        <v>11 Sonstige Zinsen und ähnliche Erträge</v>
      </c>
      <c r="I27" s="195">
        <f t="shared" si="2"/>
        <v>0</v>
      </c>
    </row>
    <row r="28" spans="1:9" x14ac:dyDescent="0.25">
      <c r="A28" s="25"/>
      <c r="B28" s="25"/>
      <c r="C28" s="25"/>
      <c r="D28" s="79"/>
      <c r="E28" s="25"/>
      <c r="F28" s="25"/>
      <c r="H28" s="191" t="str">
        <f>CONCATENATE(C_GuV_Ist!B61," ",C_GuV_Ist!C61)</f>
        <v>12 Abschreibungen auf Finanzanlagen und auf Wertpapiere des Umlaufvermögens</v>
      </c>
      <c r="I28" s="195">
        <f t="shared" si="2"/>
        <v>0</v>
      </c>
    </row>
    <row r="29" spans="1:9" x14ac:dyDescent="0.25">
      <c r="A29" s="25"/>
      <c r="B29" s="25"/>
      <c r="C29" s="25"/>
      <c r="D29" s="79"/>
      <c r="E29" s="27"/>
      <c r="F29" s="25"/>
      <c r="H29" s="191" t="str">
        <f>CONCATENATE(C_GuV_Ist!B62," ",C_GuV_Ist!C62)</f>
        <v>13 Zinsen und ähnliche Aufwendungen</v>
      </c>
      <c r="I29" s="195">
        <f t="shared" si="2"/>
        <v>0</v>
      </c>
    </row>
    <row r="30" spans="1:9" x14ac:dyDescent="0.25">
      <c r="A30" s="25"/>
      <c r="B30" s="25"/>
      <c r="C30" s="25"/>
      <c r="D30" s="79"/>
      <c r="E30" s="25"/>
      <c r="F30" s="25"/>
      <c r="H30" s="191" t="str">
        <f>CONCATENATE(C_GuV_Ist!B67," ",C_GuV_Ist!C67)</f>
        <v>14 Steuern vom Einkommen und vom Ertrag</v>
      </c>
      <c r="I30" s="195">
        <f t="shared" si="2"/>
        <v>0</v>
      </c>
    </row>
    <row r="31" spans="1:9" x14ac:dyDescent="0.25">
      <c r="A31" s="25"/>
      <c r="B31" s="25"/>
      <c r="C31" s="25"/>
      <c r="D31" s="79"/>
      <c r="E31" s="25"/>
      <c r="F31" s="25"/>
      <c r="H31" s="191" t="str">
        <f>CONCATENATE(C_GuV_Ist!B68," ",C_GuV_Ist!C68)</f>
        <v>15 Sonstige betriebliche Steuern</v>
      </c>
      <c r="I31" s="195">
        <f t="shared" si="2"/>
        <v>0</v>
      </c>
    </row>
    <row r="32" spans="1:9" x14ac:dyDescent="0.25">
      <c r="A32" s="25"/>
      <c r="B32" s="25"/>
      <c r="C32" s="25"/>
      <c r="D32" s="79"/>
      <c r="E32" s="25"/>
      <c r="F32" s="25"/>
      <c r="H32" s="191" t="str">
        <f>CONCATENATE(C_GuV_Ist!B73," ",C_GuV_Ist!C73)</f>
        <v>17 Kalkulatorische Abschreibungen</v>
      </c>
      <c r="I32" s="195">
        <f t="shared" si="2"/>
        <v>0</v>
      </c>
    </row>
    <row r="33" spans="1:9" x14ac:dyDescent="0.25">
      <c r="A33" s="25"/>
      <c r="B33" s="25"/>
      <c r="C33" s="79"/>
      <c r="D33" s="79"/>
      <c r="E33" s="25"/>
      <c r="F33" s="25"/>
      <c r="H33" s="191" t="str">
        <f>CONCATENATE(C_GuV_Ist!B74," ",C_GuV_Ist!C74)</f>
        <v>18 Kalkulatorische Eigenkapitalverzinsung</v>
      </c>
      <c r="I33" s="195">
        <f t="shared" si="2"/>
        <v>0</v>
      </c>
    </row>
    <row r="34" spans="1:9" x14ac:dyDescent="0.25">
      <c r="A34" s="25"/>
      <c r="B34" s="25"/>
      <c r="C34" s="79"/>
      <c r="D34" s="79"/>
      <c r="E34" s="25"/>
      <c r="F34" s="25"/>
      <c r="H34" s="191" t="str">
        <f>CONCATENATE(C_GuV_Ist!B75," ",C_GuV_Ist!C75)</f>
        <v>19 Kalkulatorische Gewerbesteuer</v>
      </c>
      <c r="I34" s="195">
        <f t="shared" si="2"/>
        <v>0</v>
      </c>
    </row>
    <row r="35" spans="1:9" x14ac:dyDescent="0.25">
      <c r="A35" s="25"/>
      <c r="B35" s="25"/>
      <c r="C35" s="25"/>
      <c r="D35" s="79"/>
      <c r="E35" s="25"/>
      <c r="F35" s="25"/>
    </row>
    <row r="36" spans="1:9" x14ac:dyDescent="0.25">
      <c r="A36" s="25"/>
      <c r="B36" s="25"/>
      <c r="C36" s="25"/>
      <c r="D36" s="79"/>
      <c r="E36" s="25"/>
      <c r="F36" s="25"/>
    </row>
    <row r="37" spans="1:9" x14ac:dyDescent="0.25">
      <c r="A37" s="25"/>
      <c r="B37" s="25"/>
      <c r="C37" s="79"/>
      <c r="D37" s="79"/>
      <c r="E37" s="25"/>
      <c r="F37" s="25"/>
    </row>
    <row r="38" spans="1:9" x14ac:dyDescent="0.25">
      <c r="A38" s="25"/>
      <c r="B38" s="25"/>
      <c r="C38" s="79"/>
      <c r="D38" s="79"/>
      <c r="E38" s="25"/>
      <c r="F38" s="25"/>
    </row>
    <row r="39" spans="1:9" x14ac:dyDescent="0.25">
      <c r="A39" s="25"/>
      <c r="B39" s="25"/>
      <c r="C39" s="25"/>
      <c r="D39" s="79"/>
      <c r="E39" s="25"/>
      <c r="F39" s="25"/>
    </row>
    <row r="40" spans="1:9" x14ac:dyDescent="0.25">
      <c r="A40" s="25"/>
      <c r="B40" s="25"/>
      <c r="C40" s="25"/>
      <c r="D40" s="79"/>
      <c r="E40" s="25"/>
      <c r="F40" s="25"/>
    </row>
    <row r="41" spans="1:9" x14ac:dyDescent="0.25">
      <c r="A41" s="25"/>
      <c r="B41" s="25"/>
      <c r="C41" s="79"/>
      <c r="D41" s="79"/>
      <c r="E41" s="25"/>
      <c r="F41" s="25"/>
    </row>
    <row r="42" spans="1:9" x14ac:dyDescent="0.25">
      <c r="A42" s="25"/>
      <c r="B42" s="25"/>
      <c r="C42" s="79"/>
      <c r="D42" s="79"/>
      <c r="E42" s="25"/>
      <c r="F42" s="25"/>
    </row>
    <row r="43" spans="1:9" x14ac:dyDescent="0.25">
      <c r="A43" s="25"/>
      <c r="B43" s="25"/>
      <c r="C43" s="25"/>
      <c r="D43" s="79"/>
      <c r="E43" s="25"/>
      <c r="F43" s="25"/>
    </row>
    <row r="44" spans="1:9" x14ac:dyDescent="0.25">
      <c r="A44" s="25"/>
      <c r="B44" s="25"/>
      <c r="C44" s="25"/>
      <c r="D44" s="79"/>
      <c r="E44" s="25"/>
      <c r="F44" s="25"/>
    </row>
    <row r="45" spans="1:9" x14ac:dyDescent="0.25">
      <c r="A45" s="25"/>
      <c r="B45" s="25"/>
      <c r="C45" s="79"/>
      <c r="D45" s="79"/>
      <c r="E45" s="25"/>
      <c r="F45" s="25"/>
    </row>
    <row r="46" spans="1:9" x14ac:dyDescent="0.25">
      <c r="A46" s="25"/>
      <c r="B46" s="25"/>
      <c r="C46" s="79"/>
      <c r="D46" s="79"/>
      <c r="E46" s="25"/>
      <c r="F46" s="25"/>
    </row>
    <row r="47" spans="1:9" x14ac:dyDescent="0.25">
      <c r="A47" s="25"/>
      <c r="B47" s="25"/>
      <c r="C47" s="25"/>
      <c r="D47" s="79"/>
      <c r="E47" s="25"/>
      <c r="F47" s="25"/>
    </row>
    <row r="48" spans="1:9" x14ac:dyDescent="0.25">
      <c r="A48" s="25"/>
      <c r="B48" s="25"/>
      <c r="C48" s="25"/>
      <c r="D48" s="79"/>
      <c r="E48" s="25"/>
      <c r="F48" s="25"/>
    </row>
    <row r="49" spans="1:6" x14ac:dyDescent="0.25">
      <c r="A49" s="25"/>
      <c r="B49" s="25"/>
      <c r="C49" s="79"/>
      <c r="D49" s="79"/>
      <c r="E49" s="25"/>
      <c r="F49" s="25"/>
    </row>
    <row r="50" spans="1:6" x14ac:dyDescent="0.25">
      <c r="A50" s="25"/>
      <c r="B50" s="25"/>
      <c r="C50" s="79"/>
      <c r="D50" s="79"/>
      <c r="E50" s="25"/>
      <c r="F50" s="25"/>
    </row>
    <row r="51" spans="1:6" x14ac:dyDescent="0.25">
      <c r="A51" s="25"/>
      <c r="B51" s="25"/>
      <c r="C51" s="25"/>
      <c r="D51" s="79"/>
      <c r="E51" s="25"/>
      <c r="F51" s="25"/>
    </row>
    <row r="52" spans="1:6" x14ac:dyDescent="0.25">
      <c r="A52" s="25"/>
      <c r="B52" s="25"/>
      <c r="C52" s="25"/>
      <c r="D52" s="79"/>
      <c r="E52" s="25"/>
      <c r="F52" s="25"/>
    </row>
    <row r="53" spans="1:6" x14ac:dyDescent="0.25">
      <c r="A53" s="25"/>
      <c r="B53" s="25"/>
      <c r="C53" s="79"/>
      <c r="D53" s="79"/>
      <c r="E53" s="25"/>
      <c r="F53" s="25"/>
    </row>
    <row r="54" spans="1:6" x14ac:dyDescent="0.25">
      <c r="A54" s="25"/>
      <c r="B54" s="25"/>
      <c r="C54" s="79"/>
      <c r="D54" s="79"/>
      <c r="E54" s="25"/>
      <c r="F54" s="25"/>
    </row>
    <row r="55" spans="1:6" x14ac:dyDescent="0.25">
      <c r="A55" s="25"/>
      <c r="B55" s="25"/>
      <c r="C55" s="25"/>
      <c r="D55" s="79"/>
      <c r="E55" s="25"/>
      <c r="F55" s="25"/>
    </row>
    <row r="56" spans="1:6" x14ac:dyDescent="0.25">
      <c r="A56" s="25"/>
      <c r="B56" s="25"/>
      <c r="C56" s="79"/>
      <c r="D56" s="150"/>
      <c r="E56" s="25"/>
      <c r="F56" s="25"/>
    </row>
    <row r="57" spans="1:6" x14ac:dyDescent="0.25">
      <c r="A57" s="25"/>
      <c r="B57" s="25"/>
      <c r="C57" s="79"/>
      <c r="D57" s="150"/>
      <c r="E57" s="25"/>
      <c r="F57" s="25"/>
    </row>
    <row r="58" spans="1:6" x14ac:dyDescent="0.25">
      <c r="A58" s="25"/>
      <c r="B58" s="25"/>
      <c r="C58" s="79"/>
      <c r="D58" s="150"/>
      <c r="E58" s="25"/>
      <c r="F58" s="25"/>
    </row>
    <row r="59" spans="1:6" x14ac:dyDescent="0.25">
      <c r="A59" s="25"/>
      <c r="B59" s="25"/>
      <c r="C59" s="79"/>
      <c r="D59" s="150"/>
      <c r="E59" s="25"/>
      <c r="F59" s="25"/>
    </row>
    <row r="60" spans="1:6" x14ac:dyDescent="0.25">
      <c r="A60" s="25"/>
      <c r="B60" s="25"/>
      <c r="C60" s="79"/>
      <c r="D60" s="150"/>
      <c r="E60" s="25"/>
      <c r="F60" s="25"/>
    </row>
    <row r="61" spans="1:6" x14ac:dyDescent="0.25">
      <c r="A61" s="25"/>
      <c r="B61" s="25"/>
      <c r="C61" s="79"/>
      <c r="D61" s="150"/>
      <c r="E61" s="25"/>
      <c r="F61" s="25"/>
    </row>
    <row r="62" spans="1:6" x14ac:dyDescent="0.25">
      <c r="A62" s="25"/>
      <c r="B62" s="25"/>
      <c r="C62" s="79"/>
      <c r="D62" s="150"/>
      <c r="E62" s="25"/>
      <c r="F62" s="25"/>
    </row>
    <row r="63" spans="1:6" x14ac:dyDescent="0.25">
      <c r="A63" s="25"/>
      <c r="B63" s="25"/>
      <c r="C63" s="79"/>
      <c r="D63" s="150"/>
      <c r="E63" s="25"/>
      <c r="F63" s="25"/>
    </row>
    <row r="64" spans="1:6" x14ac:dyDescent="0.25">
      <c r="A64" s="25"/>
      <c r="B64" s="25"/>
      <c r="C64" s="79"/>
      <c r="D64" s="150"/>
      <c r="E64" s="25"/>
      <c r="F64" s="25"/>
    </row>
    <row r="65" spans="1:6" x14ac:dyDescent="0.25">
      <c r="A65" s="25"/>
      <c r="B65" s="25"/>
      <c r="C65" s="79"/>
      <c r="D65" s="150"/>
      <c r="E65" s="25"/>
      <c r="F65" s="25"/>
    </row>
    <row r="66" spans="1:6" x14ac:dyDescent="0.25">
      <c r="A66" s="25"/>
      <c r="B66" s="25"/>
      <c r="C66" s="79"/>
      <c r="D66" s="150"/>
      <c r="E66" s="25"/>
      <c r="F66" s="25"/>
    </row>
    <row r="67" spans="1:6" x14ac:dyDescent="0.25">
      <c r="A67" s="25"/>
      <c r="B67" s="25"/>
      <c r="C67" s="79"/>
      <c r="D67" s="150"/>
      <c r="E67" s="25"/>
      <c r="F67" s="25"/>
    </row>
    <row r="68" spans="1:6" x14ac:dyDescent="0.25">
      <c r="A68" s="25"/>
      <c r="B68" s="25"/>
      <c r="C68" s="79"/>
      <c r="D68" s="150"/>
      <c r="E68" s="25"/>
      <c r="F68" s="25"/>
    </row>
    <row r="69" spans="1:6" x14ac:dyDescent="0.25">
      <c r="A69" s="25"/>
      <c r="B69" s="25"/>
      <c r="C69" s="79"/>
      <c r="D69" s="150"/>
      <c r="E69" s="25"/>
      <c r="F69" s="25"/>
    </row>
    <row r="70" spans="1:6" x14ac:dyDescent="0.25">
      <c r="A70" s="25"/>
      <c r="B70" s="25"/>
      <c r="C70" s="79"/>
      <c r="D70" s="150"/>
      <c r="E70" s="25"/>
      <c r="F70" s="25"/>
    </row>
    <row r="71" spans="1:6" x14ac:dyDescent="0.25">
      <c r="A71" s="25"/>
      <c r="B71" s="25"/>
      <c r="C71" s="79"/>
      <c r="D71" s="150"/>
      <c r="E71" s="25"/>
      <c r="F71" s="25"/>
    </row>
    <row r="72" spans="1:6" x14ac:dyDescent="0.25">
      <c r="A72" s="25"/>
      <c r="B72" s="25"/>
      <c r="C72" s="79"/>
      <c r="D72" s="150"/>
      <c r="E72" s="25"/>
      <c r="F72" s="25"/>
    </row>
    <row r="73" spans="1:6" x14ac:dyDescent="0.25">
      <c r="A73" s="25"/>
      <c r="B73" s="25"/>
      <c r="C73" s="79"/>
      <c r="D73" s="150"/>
      <c r="E73" s="25"/>
      <c r="F73" s="25"/>
    </row>
    <row r="74" spans="1:6" x14ac:dyDescent="0.25">
      <c r="A74" s="25"/>
      <c r="B74" s="25"/>
      <c r="C74" s="79"/>
      <c r="D74" s="150"/>
      <c r="E74" s="25"/>
      <c r="F74" s="25"/>
    </row>
    <row r="75" spans="1:6" x14ac:dyDescent="0.25">
      <c r="A75" s="25"/>
      <c r="B75" s="25"/>
      <c r="C75" s="79"/>
      <c r="D75" s="150"/>
      <c r="E75" s="25"/>
      <c r="F75" s="25"/>
    </row>
    <row r="76" spans="1:6" x14ac:dyDescent="0.25">
      <c r="A76" s="25"/>
      <c r="B76" s="25"/>
      <c r="C76" s="79"/>
      <c r="D76" s="150"/>
      <c r="E76" s="25"/>
      <c r="F76" s="25"/>
    </row>
    <row r="77" spans="1:6" x14ac:dyDescent="0.25">
      <c r="A77" s="25"/>
      <c r="B77" s="25"/>
      <c r="C77" s="79"/>
      <c r="D77" s="150"/>
      <c r="E77" s="25"/>
      <c r="F77" s="25"/>
    </row>
    <row r="78" spans="1:6" x14ac:dyDescent="0.25">
      <c r="A78" s="25"/>
      <c r="B78" s="25"/>
      <c r="C78" s="79"/>
      <c r="D78" s="150"/>
      <c r="E78" s="25"/>
      <c r="F78" s="25"/>
    </row>
    <row r="79" spans="1:6" x14ac:dyDescent="0.25">
      <c r="A79" s="25"/>
      <c r="B79" s="25"/>
      <c r="C79" s="79"/>
      <c r="D79" s="150"/>
      <c r="E79" s="25"/>
      <c r="F79" s="25"/>
    </row>
    <row r="80" spans="1:6" x14ac:dyDescent="0.25">
      <c r="A80" s="25"/>
      <c r="B80" s="25"/>
      <c r="C80" s="79"/>
      <c r="D80" s="150"/>
      <c r="E80" s="25"/>
      <c r="F80" s="25"/>
    </row>
    <row r="81" spans="1:6" x14ac:dyDescent="0.25">
      <c r="A81" s="25"/>
      <c r="B81" s="25"/>
      <c r="C81" s="79"/>
      <c r="D81" s="150"/>
      <c r="E81" s="25"/>
      <c r="F81" s="25"/>
    </row>
    <row r="82" spans="1:6" x14ac:dyDescent="0.25">
      <c r="A82" s="25"/>
      <c r="B82" s="25"/>
      <c r="C82" s="79"/>
      <c r="D82" s="150"/>
      <c r="E82" s="25"/>
      <c r="F82" s="25"/>
    </row>
    <row r="83" spans="1:6" x14ac:dyDescent="0.25">
      <c r="A83" s="25"/>
      <c r="B83" s="25"/>
      <c r="C83" s="79"/>
      <c r="D83" s="150"/>
      <c r="E83" s="25"/>
      <c r="F83" s="25"/>
    </row>
    <row r="84" spans="1:6" x14ac:dyDescent="0.25">
      <c r="A84" s="25"/>
      <c r="B84" s="25"/>
      <c r="C84" s="79"/>
      <c r="D84" s="150"/>
      <c r="E84" s="25"/>
      <c r="F84" s="25"/>
    </row>
    <row r="85" spans="1:6" x14ac:dyDescent="0.25">
      <c r="A85" s="25"/>
      <c r="B85" s="25"/>
      <c r="C85" s="79"/>
      <c r="D85" s="150"/>
      <c r="E85" s="25"/>
      <c r="F85" s="25"/>
    </row>
    <row r="86" spans="1:6" x14ac:dyDescent="0.25">
      <c r="A86" s="25"/>
      <c r="B86" s="25"/>
      <c r="C86" s="79"/>
      <c r="D86" s="150"/>
      <c r="E86" s="25"/>
      <c r="F86" s="25"/>
    </row>
    <row r="87" spans="1:6" x14ac:dyDescent="0.25">
      <c r="A87" s="25"/>
      <c r="B87" s="25"/>
      <c r="C87" s="79"/>
      <c r="D87" s="150"/>
      <c r="E87" s="25"/>
      <c r="F87" s="25"/>
    </row>
    <row r="88" spans="1:6" x14ac:dyDescent="0.25">
      <c r="A88" s="25"/>
      <c r="B88" s="25"/>
      <c r="C88" s="79"/>
      <c r="D88" s="150"/>
      <c r="E88" s="25"/>
      <c r="F88" s="25"/>
    </row>
    <row r="89" spans="1:6" x14ac:dyDescent="0.25">
      <c r="A89" s="25"/>
      <c r="B89" s="25"/>
      <c r="C89" s="79"/>
      <c r="D89" s="150"/>
      <c r="E89" s="25"/>
      <c r="F89" s="25"/>
    </row>
    <row r="90" spans="1:6" x14ac:dyDescent="0.25">
      <c r="A90" s="25"/>
      <c r="B90" s="25"/>
      <c r="C90" s="79"/>
      <c r="D90" s="150"/>
      <c r="E90" s="25"/>
      <c r="F90" s="25"/>
    </row>
    <row r="91" spans="1:6" x14ac:dyDescent="0.25">
      <c r="A91" s="25"/>
      <c r="B91" s="25"/>
      <c r="C91" s="79"/>
      <c r="D91" s="150"/>
      <c r="E91" s="25"/>
      <c r="F91" s="25"/>
    </row>
    <row r="92" spans="1:6" x14ac:dyDescent="0.25">
      <c r="A92" s="25"/>
      <c r="B92" s="25"/>
      <c r="C92" s="79"/>
      <c r="D92" s="150"/>
      <c r="E92" s="25"/>
      <c r="F92" s="25"/>
    </row>
    <row r="93" spans="1:6" x14ac:dyDescent="0.25">
      <c r="A93" s="25"/>
      <c r="B93" s="25"/>
      <c r="C93" s="79"/>
      <c r="D93" s="150"/>
      <c r="E93" s="25"/>
      <c r="F93" s="25"/>
    </row>
    <row r="94" spans="1:6" x14ac:dyDescent="0.25">
      <c r="A94" s="25"/>
      <c r="B94" s="25"/>
      <c r="C94" s="79"/>
      <c r="D94" s="150"/>
      <c r="E94" s="25"/>
      <c r="F94" s="25"/>
    </row>
    <row r="95" spans="1:6" x14ac:dyDescent="0.25">
      <c r="A95" s="25"/>
      <c r="B95" s="25"/>
      <c r="C95" s="79"/>
      <c r="D95" s="150"/>
      <c r="E95" s="25"/>
      <c r="F95" s="25"/>
    </row>
    <row r="96" spans="1:6" x14ac:dyDescent="0.25">
      <c r="A96" s="25"/>
      <c r="B96" s="25"/>
      <c r="C96" s="79"/>
      <c r="D96" s="150"/>
      <c r="E96" s="25"/>
      <c r="F96" s="25"/>
    </row>
    <row r="97" spans="1:6" x14ac:dyDescent="0.25">
      <c r="A97" s="25"/>
      <c r="B97" s="25"/>
      <c r="C97" s="79"/>
      <c r="D97" s="150"/>
      <c r="E97" s="25"/>
      <c r="F97" s="25"/>
    </row>
    <row r="98" spans="1:6" x14ac:dyDescent="0.25">
      <c r="A98" s="25"/>
      <c r="B98" s="25"/>
      <c r="C98" s="79"/>
      <c r="D98" s="150"/>
      <c r="E98" s="25"/>
      <c r="F98" s="25"/>
    </row>
    <row r="99" spans="1:6" x14ac:dyDescent="0.25">
      <c r="A99" s="25"/>
      <c r="B99" s="25"/>
      <c r="C99" s="79"/>
      <c r="D99" s="150"/>
      <c r="E99" s="25"/>
      <c r="F99" s="25"/>
    </row>
    <row r="100" spans="1:6" x14ac:dyDescent="0.25">
      <c r="A100" s="25"/>
      <c r="B100" s="25"/>
      <c r="C100" s="79"/>
      <c r="D100" s="150"/>
      <c r="E100" s="25"/>
      <c r="F100" s="25"/>
    </row>
    <row r="101" spans="1:6" x14ac:dyDescent="0.25">
      <c r="A101" s="25"/>
      <c r="B101" s="25"/>
      <c r="C101" s="79"/>
      <c r="D101" s="150"/>
      <c r="E101" s="25"/>
      <c r="F101" s="25"/>
    </row>
    <row r="102" spans="1:6" x14ac:dyDescent="0.25">
      <c r="A102" s="25"/>
      <c r="B102" s="25"/>
      <c r="C102" s="79"/>
      <c r="D102" s="150"/>
      <c r="E102" s="25"/>
      <c r="F102" s="25"/>
    </row>
    <row r="103" spans="1:6" x14ac:dyDescent="0.25">
      <c r="A103" s="25"/>
      <c r="B103" s="25"/>
      <c r="C103" s="79"/>
      <c r="D103" s="150"/>
      <c r="E103" s="25"/>
      <c r="F103" s="25"/>
    </row>
    <row r="104" spans="1:6" x14ac:dyDescent="0.25">
      <c r="A104" s="25"/>
      <c r="B104" s="25"/>
      <c r="C104" s="79"/>
      <c r="D104" s="150"/>
      <c r="E104" s="25"/>
      <c r="F104" s="25"/>
    </row>
    <row r="105" spans="1:6" x14ac:dyDescent="0.25">
      <c r="A105" s="25"/>
      <c r="B105" s="25"/>
      <c r="C105" s="79"/>
      <c r="D105" s="150"/>
      <c r="E105" s="25"/>
      <c r="F105" s="25"/>
    </row>
    <row r="106" spans="1:6" x14ac:dyDescent="0.25">
      <c r="A106" s="25"/>
      <c r="B106" s="25"/>
      <c r="C106" s="79"/>
      <c r="D106" s="150"/>
      <c r="E106" s="25"/>
      <c r="F106" s="25"/>
    </row>
    <row r="107" spans="1:6" x14ac:dyDescent="0.25">
      <c r="A107" s="25"/>
      <c r="B107" s="25"/>
      <c r="C107" s="79"/>
      <c r="D107" s="150"/>
      <c r="E107" s="25"/>
      <c r="F107" s="25"/>
    </row>
    <row r="108" spans="1:6" x14ac:dyDescent="0.25">
      <c r="A108" s="25"/>
      <c r="B108" s="25"/>
      <c r="C108" s="79"/>
      <c r="D108" s="150"/>
      <c r="E108" s="25"/>
      <c r="F108" s="25"/>
    </row>
    <row r="109" spans="1:6" x14ac:dyDescent="0.25">
      <c r="A109" s="25"/>
      <c r="B109" s="25"/>
      <c r="C109" s="25"/>
      <c r="D109" s="25"/>
      <c r="E109" s="25"/>
      <c r="F109" s="25"/>
    </row>
    <row r="110" spans="1:6" x14ac:dyDescent="0.25">
      <c r="A110" s="25"/>
      <c r="B110" s="25"/>
      <c r="C110" s="25"/>
      <c r="D110" s="25"/>
      <c r="E110" s="25"/>
      <c r="F110" s="25"/>
    </row>
    <row r="111" spans="1:6" x14ac:dyDescent="0.25">
      <c r="A111" s="25"/>
      <c r="B111" s="25"/>
      <c r="C111" s="25"/>
      <c r="D111" s="25"/>
      <c r="E111" s="25"/>
      <c r="F111" s="25"/>
    </row>
    <row r="112" spans="1:6" x14ac:dyDescent="0.25">
      <c r="A112" s="25"/>
      <c r="B112" s="25"/>
      <c r="C112" s="25"/>
      <c r="D112" s="25"/>
      <c r="E112" s="25"/>
      <c r="F112" s="25"/>
    </row>
    <row r="113" spans="1:6" x14ac:dyDescent="0.25">
      <c r="A113" s="25"/>
      <c r="B113" s="25"/>
      <c r="C113" s="25"/>
      <c r="D113" s="25"/>
      <c r="E113" s="25"/>
      <c r="F113" s="25"/>
    </row>
    <row r="114" spans="1:6" x14ac:dyDescent="0.25">
      <c r="A114" s="25"/>
      <c r="B114" s="25"/>
      <c r="C114" s="25"/>
      <c r="D114" s="25"/>
      <c r="E114" s="25"/>
      <c r="F114" s="25"/>
    </row>
    <row r="115" spans="1:6" x14ac:dyDescent="0.25">
      <c r="A115" s="25"/>
      <c r="B115" s="25"/>
      <c r="C115" s="25"/>
      <c r="D115" s="25"/>
      <c r="E115" s="25"/>
      <c r="F115" s="25"/>
    </row>
    <row r="116" spans="1:6" x14ac:dyDescent="0.25">
      <c r="A116" s="25"/>
      <c r="B116" s="25"/>
      <c r="C116" s="25"/>
      <c r="D116" s="25"/>
      <c r="E116" s="25"/>
      <c r="F116" s="25"/>
    </row>
    <row r="117" spans="1:6" x14ac:dyDescent="0.25">
      <c r="A117" s="25"/>
      <c r="B117" s="25"/>
      <c r="C117" s="25"/>
      <c r="D117" s="25"/>
      <c r="E117" s="25"/>
      <c r="F117" s="25"/>
    </row>
    <row r="118" spans="1:6" x14ac:dyDescent="0.25">
      <c r="A118" s="25"/>
      <c r="B118" s="25"/>
      <c r="C118" s="25"/>
      <c r="D118" s="25"/>
      <c r="E118" s="25"/>
      <c r="F118" s="25"/>
    </row>
    <row r="119" spans="1:6" x14ac:dyDescent="0.25">
      <c r="A119" s="25"/>
      <c r="B119" s="25"/>
      <c r="C119" s="25"/>
      <c r="D119" s="25"/>
      <c r="E119" s="25"/>
      <c r="F119" s="25"/>
    </row>
    <row r="120" spans="1:6" x14ac:dyDescent="0.25">
      <c r="A120" s="25"/>
      <c r="B120" s="25"/>
      <c r="C120" s="25"/>
      <c r="D120" s="25"/>
      <c r="E120" s="25"/>
      <c r="F120" s="25"/>
    </row>
    <row r="121" spans="1:6" x14ac:dyDescent="0.25">
      <c r="A121" s="25"/>
      <c r="B121" s="25"/>
      <c r="C121" s="25"/>
      <c r="D121" s="25"/>
      <c r="E121" s="25"/>
      <c r="F121" s="25"/>
    </row>
    <row r="122" spans="1:6" x14ac:dyDescent="0.25">
      <c r="A122" s="25"/>
      <c r="B122" s="25"/>
      <c r="C122" s="25"/>
      <c r="D122" s="25"/>
      <c r="E122" s="25"/>
      <c r="F122" s="25"/>
    </row>
    <row r="123" spans="1:6" x14ac:dyDescent="0.25">
      <c r="A123" s="25"/>
      <c r="B123" s="25"/>
      <c r="C123" s="25"/>
      <c r="D123" s="25"/>
      <c r="E123" s="25"/>
      <c r="F123" s="25"/>
    </row>
    <row r="124" spans="1:6" x14ac:dyDescent="0.25">
      <c r="A124" s="25"/>
      <c r="B124" s="25"/>
      <c r="C124" s="25"/>
      <c r="D124" s="25"/>
      <c r="E124" s="25"/>
      <c r="F124" s="25"/>
    </row>
    <row r="125" spans="1:6" x14ac:dyDescent="0.25">
      <c r="A125" s="25"/>
      <c r="B125" s="25"/>
      <c r="C125" s="25"/>
      <c r="D125" s="25"/>
      <c r="E125" s="25"/>
      <c r="F125" s="25"/>
    </row>
    <row r="126" spans="1:6" x14ac:dyDescent="0.25">
      <c r="A126" s="25"/>
      <c r="B126" s="25"/>
      <c r="C126" s="25"/>
      <c r="D126" s="25"/>
      <c r="E126" s="25"/>
      <c r="F126" s="25"/>
    </row>
    <row r="127" spans="1:6" x14ac:dyDescent="0.25">
      <c r="A127" s="25"/>
      <c r="B127" s="25"/>
      <c r="C127" s="25"/>
      <c r="D127" s="25"/>
      <c r="E127" s="25"/>
      <c r="F127" s="25"/>
    </row>
    <row r="128" spans="1:6" x14ac:dyDescent="0.25">
      <c r="A128" s="25"/>
      <c r="B128" s="25"/>
      <c r="C128" s="25"/>
      <c r="D128" s="25"/>
      <c r="E128" s="25"/>
      <c r="F128" s="25"/>
    </row>
    <row r="129" spans="1:6" x14ac:dyDescent="0.25">
      <c r="A129" s="25"/>
      <c r="B129" s="25"/>
      <c r="C129" s="25"/>
      <c r="D129" s="25"/>
      <c r="E129" s="25"/>
      <c r="F129" s="25"/>
    </row>
    <row r="130" spans="1:6" x14ac:dyDescent="0.25">
      <c r="A130" s="25"/>
      <c r="B130" s="25"/>
      <c r="C130" s="25"/>
      <c r="D130" s="25"/>
      <c r="E130" s="25"/>
      <c r="F130" s="25"/>
    </row>
    <row r="131" spans="1:6" x14ac:dyDescent="0.25">
      <c r="A131" s="25"/>
      <c r="B131" s="25"/>
      <c r="C131" s="25"/>
      <c r="D131" s="25"/>
      <c r="E131" s="25"/>
      <c r="F131" s="25"/>
    </row>
    <row r="132" spans="1:6" x14ac:dyDescent="0.25">
      <c r="A132" s="25"/>
      <c r="B132" s="25"/>
      <c r="C132" s="25"/>
      <c r="D132" s="25"/>
      <c r="E132" s="25"/>
      <c r="F132" s="25"/>
    </row>
    <row r="133" spans="1:6" x14ac:dyDescent="0.25">
      <c r="A133" s="25"/>
      <c r="B133" s="25"/>
      <c r="C133" s="25"/>
      <c r="D133" s="25"/>
      <c r="E133" s="25"/>
      <c r="F133" s="25"/>
    </row>
    <row r="134" spans="1:6" x14ac:dyDescent="0.25">
      <c r="A134" s="25"/>
      <c r="B134" s="25"/>
      <c r="C134" s="25"/>
      <c r="D134" s="25"/>
      <c r="E134" s="25"/>
      <c r="F134" s="25"/>
    </row>
    <row r="135" spans="1:6" x14ac:dyDescent="0.25">
      <c r="A135" s="25"/>
      <c r="B135" s="25"/>
      <c r="C135" s="25"/>
      <c r="D135" s="25"/>
      <c r="E135" s="25"/>
      <c r="F135" s="25"/>
    </row>
    <row r="136" spans="1:6" x14ac:dyDescent="0.25">
      <c r="A136" s="25"/>
      <c r="B136" s="25"/>
      <c r="C136" s="25"/>
      <c r="D136" s="25"/>
      <c r="E136" s="25"/>
      <c r="F136" s="25"/>
    </row>
    <row r="137" spans="1:6" x14ac:dyDescent="0.25">
      <c r="A137" s="25"/>
      <c r="B137" s="25"/>
      <c r="C137" s="25"/>
      <c r="D137" s="25"/>
      <c r="E137" s="25"/>
      <c r="F137" s="25"/>
    </row>
    <row r="138" spans="1:6" x14ac:dyDescent="0.25">
      <c r="A138" s="25"/>
      <c r="B138" s="25"/>
      <c r="C138" s="25"/>
      <c r="D138" s="25"/>
      <c r="E138" s="25"/>
      <c r="F138" s="25"/>
    </row>
    <row r="139" spans="1:6" x14ac:dyDescent="0.25">
      <c r="A139" s="25"/>
      <c r="B139" s="25"/>
      <c r="C139" s="25"/>
      <c r="D139" s="25"/>
      <c r="E139" s="25"/>
      <c r="F139" s="25"/>
    </row>
    <row r="140" spans="1:6" x14ac:dyDescent="0.25">
      <c r="A140" s="25"/>
      <c r="B140" s="25"/>
      <c r="C140" s="25"/>
      <c r="D140" s="25"/>
      <c r="E140" s="25"/>
      <c r="F140" s="25"/>
    </row>
    <row r="141" spans="1:6" x14ac:dyDescent="0.25">
      <c r="A141" s="25"/>
      <c r="B141" s="25"/>
      <c r="C141" s="25"/>
      <c r="D141" s="25"/>
      <c r="E141" s="25"/>
      <c r="F141" s="25"/>
    </row>
    <row r="142" spans="1:6" x14ac:dyDescent="0.25">
      <c r="A142" s="25"/>
      <c r="B142" s="25"/>
      <c r="C142" s="25"/>
      <c r="D142" s="25"/>
      <c r="E142" s="25"/>
      <c r="F142" s="25"/>
    </row>
    <row r="143" spans="1:6" x14ac:dyDescent="0.25">
      <c r="A143" s="25"/>
      <c r="B143" s="25"/>
      <c r="C143" s="25"/>
      <c r="D143" s="25"/>
      <c r="E143" s="25"/>
      <c r="F143" s="25"/>
    </row>
    <row r="144" spans="1:6" x14ac:dyDescent="0.25">
      <c r="A144" s="25"/>
      <c r="B144" s="25"/>
      <c r="C144" s="25"/>
      <c r="D144" s="25"/>
      <c r="E144" s="25"/>
      <c r="F144" s="25"/>
    </row>
    <row r="145" spans="1:6" x14ac:dyDescent="0.25">
      <c r="A145" s="25"/>
      <c r="B145" s="25"/>
      <c r="C145" s="25"/>
      <c r="D145" s="25"/>
      <c r="E145" s="25"/>
      <c r="F145" s="25"/>
    </row>
    <row r="146" spans="1:6" x14ac:dyDescent="0.25">
      <c r="A146" s="25"/>
      <c r="B146" s="25"/>
      <c r="C146" s="25"/>
      <c r="D146" s="25"/>
      <c r="E146" s="25"/>
      <c r="F146" s="25"/>
    </row>
    <row r="147" spans="1:6" x14ac:dyDescent="0.25">
      <c r="A147" s="25"/>
      <c r="B147" s="25"/>
      <c r="C147" s="25"/>
      <c r="D147" s="25"/>
      <c r="E147" s="25"/>
      <c r="F147" s="25"/>
    </row>
    <row r="148" spans="1:6" x14ac:dyDescent="0.25">
      <c r="A148" s="25"/>
      <c r="B148" s="25"/>
      <c r="C148" s="25"/>
      <c r="D148" s="25"/>
      <c r="E148" s="25"/>
      <c r="F148" s="25"/>
    </row>
    <row r="149" spans="1:6" x14ac:dyDescent="0.25">
      <c r="A149" s="25"/>
      <c r="B149" s="25"/>
      <c r="C149" s="25"/>
      <c r="D149" s="25"/>
      <c r="E149" s="25"/>
      <c r="F149" s="25"/>
    </row>
    <row r="150" spans="1:6" x14ac:dyDescent="0.25">
      <c r="A150" s="25"/>
      <c r="B150" s="25"/>
      <c r="C150" s="25"/>
      <c r="D150" s="25"/>
      <c r="E150" s="25"/>
      <c r="F150" s="25"/>
    </row>
    <row r="151" spans="1:6" x14ac:dyDescent="0.25">
      <c r="A151" s="25"/>
      <c r="B151" s="25"/>
      <c r="C151" s="25"/>
      <c r="D151" s="25"/>
      <c r="E151" s="25"/>
      <c r="F151" s="25"/>
    </row>
    <row r="152" spans="1:6" x14ac:dyDescent="0.25">
      <c r="A152" s="25"/>
      <c r="B152" s="25"/>
      <c r="C152" s="25"/>
      <c r="D152" s="25"/>
      <c r="E152" s="25"/>
      <c r="F152" s="25"/>
    </row>
    <row r="153" spans="1:6" x14ac:dyDescent="0.25">
      <c r="A153" s="25"/>
      <c r="B153" s="25"/>
      <c r="C153" s="25"/>
      <c r="D153" s="25"/>
      <c r="E153" s="25"/>
      <c r="F153" s="25"/>
    </row>
    <row r="154" spans="1:6" x14ac:dyDescent="0.25">
      <c r="A154" s="25"/>
      <c r="B154" s="25"/>
      <c r="C154" s="25"/>
      <c r="D154" s="25"/>
      <c r="E154" s="25"/>
      <c r="F154" s="25"/>
    </row>
    <row r="155" spans="1:6" x14ac:dyDescent="0.25">
      <c r="A155" s="25"/>
      <c r="B155" s="25"/>
      <c r="C155" s="25"/>
      <c r="D155" s="25"/>
      <c r="E155" s="25"/>
      <c r="F155" s="25"/>
    </row>
    <row r="156" spans="1:6" x14ac:dyDescent="0.25">
      <c r="A156" s="25"/>
      <c r="B156" s="25"/>
      <c r="C156" s="25"/>
      <c r="D156" s="25"/>
      <c r="E156" s="25"/>
      <c r="F156" s="25"/>
    </row>
    <row r="157" spans="1:6" x14ac:dyDescent="0.25">
      <c r="A157" s="25"/>
      <c r="B157" s="25"/>
      <c r="C157" s="25"/>
      <c r="D157" s="25"/>
      <c r="E157" s="25"/>
      <c r="F157" s="25"/>
    </row>
    <row r="158" spans="1:6" x14ac:dyDescent="0.25">
      <c r="A158" s="25"/>
      <c r="B158" s="25"/>
      <c r="C158" s="25"/>
      <c r="D158" s="25"/>
      <c r="E158" s="25"/>
      <c r="F158" s="25"/>
    </row>
    <row r="159" spans="1:6" x14ac:dyDescent="0.25">
      <c r="A159" s="25"/>
      <c r="B159" s="25"/>
      <c r="C159" s="25"/>
      <c r="D159" s="25"/>
      <c r="E159" s="25"/>
      <c r="F159" s="25"/>
    </row>
    <row r="160" spans="1:6" x14ac:dyDescent="0.25">
      <c r="A160" s="25"/>
      <c r="B160" s="25"/>
      <c r="C160" s="25"/>
      <c r="D160" s="25"/>
      <c r="E160" s="25"/>
      <c r="F160" s="25"/>
    </row>
    <row r="161" spans="1:6" x14ac:dyDescent="0.25">
      <c r="A161" s="25"/>
      <c r="B161" s="25"/>
      <c r="C161" s="25"/>
      <c r="D161" s="25"/>
      <c r="E161" s="25"/>
      <c r="F161" s="25"/>
    </row>
    <row r="162" spans="1:6" x14ac:dyDescent="0.25">
      <c r="A162" s="25"/>
      <c r="B162" s="25"/>
      <c r="C162" s="25"/>
      <c r="D162" s="25"/>
      <c r="E162" s="25"/>
      <c r="F162" s="25"/>
    </row>
    <row r="163" spans="1:6" x14ac:dyDescent="0.25">
      <c r="A163" s="25"/>
      <c r="B163" s="25"/>
      <c r="C163" s="25"/>
      <c r="D163" s="25"/>
      <c r="E163" s="25"/>
      <c r="F163" s="25"/>
    </row>
    <row r="164" spans="1:6" x14ac:dyDescent="0.25">
      <c r="A164" s="25"/>
      <c r="B164" s="25"/>
      <c r="C164" s="25"/>
      <c r="D164" s="25"/>
      <c r="E164" s="25"/>
      <c r="F164" s="25"/>
    </row>
    <row r="165" spans="1:6" x14ac:dyDescent="0.25">
      <c r="A165" s="25"/>
      <c r="B165" s="25"/>
      <c r="C165" s="25"/>
      <c r="D165" s="25"/>
      <c r="E165" s="25"/>
      <c r="F165" s="25"/>
    </row>
    <row r="166" spans="1:6" x14ac:dyDescent="0.25">
      <c r="A166" s="25"/>
      <c r="B166" s="25"/>
      <c r="C166" s="25"/>
      <c r="D166" s="25"/>
      <c r="E166" s="25"/>
      <c r="F166" s="25"/>
    </row>
    <row r="167" spans="1:6" x14ac:dyDescent="0.25">
      <c r="A167" s="25"/>
      <c r="B167" s="25"/>
      <c r="C167" s="25"/>
      <c r="D167" s="25"/>
      <c r="E167" s="25"/>
      <c r="F167" s="25"/>
    </row>
    <row r="168" spans="1:6" x14ac:dyDescent="0.25">
      <c r="A168" s="25"/>
      <c r="B168" s="25"/>
      <c r="C168" s="25"/>
      <c r="D168" s="25"/>
      <c r="E168" s="25"/>
      <c r="F168" s="25"/>
    </row>
    <row r="169" spans="1:6" x14ac:dyDescent="0.25">
      <c r="A169" s="25"/>
      <c r="B169" s="25"/>
      <c r="C169" s="25"/>
      <c r="D169" s="25"/>
      <c r="E169" s="25"/>
      <c r="F169" s="25"/>
    </row>
    <row r="170" spans="1:6" x14ac:dyDescent="0.25">
      <c r="A170" s="25"/>
      <c r="B170" s="25"/>
      <c r="C170" s="25"/>
      <c r="D170" s="25"/>
      <c r="E170" s="25"/>
      <c r="F170" s="25"/>
    </row>
    <row r="171" spans="1:6" x14ac:dyDescent="0.25">
      <c r="A171" s="25"/>
      <c r="B171" s="25"/>
      <c r="C171" s="25"/>
      <c r="D171" s="25"/>
      <c r="E171" s="25"/>
      <c r="F171" s="25"/>
    </row>
    <row r="172" spans="1:6" x14ac:dyDescent="0.25">
      <c r="A172" s="25"/>
      <c r="B172" s="25"/>
      <c r="C172" s="25"/>
      <c r="D172" s="25"/>
      <c r="E172" s="25"/>
      <c r="F172" s="25"/>
    </row>
    <row r="173" spans="1:6" x14ac:dyDescent="0.25">
      <c r="A173" s="25"/>
      <c r="B173" s="25"/>
      <c r="C173" s="25"/>
      <c r="D173" s="25"/>
      <c r="E173" s="25"/>
      <c r="F173" s="25"/>
    </row>
    <row r="174" spans="1:6" x14ac:dyDescent="0.25">
      <c r="A174" s="25"/>
      <c r="B174" s="25"/>
      <c r="C174" s="25"/>
      <c r="D174" s="25"/>
      <c r="E174" s="25"/>
      <c r="F174" s="25"/>
    </row>
    <row r="175" spans="1:6" x14ac:dyDescent="0.25">
      <c r="A175" s="25"/>
      <c r="B175" s="25"/>
      <c r="C175" s="25"/>
      <c r="D175" s="25"/>
      <c r="E175" s="25"/>
      <c r="F175" s="25"/>
    </row>
    <row r="176" spans="1:6" x14ac:dyDescent="0.25">
      <c r="A176" s="25"/>
      <c r="B176" s="25"/>
      <c r="C176" s="25"/>
      <c r="D176" s="25"/>
      <c r="E176" s="25"/>
      <c r="F176" s="25"/>
    </row>
    <row r="177" spans="1:6" x14ac:dyDescent="0.25">
      <c r="A177" s="25"/>
      <c r="B177" s="25"/>
      <c r="C177" s="25"/>
      <c r="D177" s="25"/>
      <c r="E177" s="25"/>
      <c r="F177" s="25"/>
    </row>
    <row r="178" spans="1:6" x14ac:dyDescent="0.25">
      <c r="A178" s="25"/>
      <c r="B178" s="25"/>
      <c r="C178" s="25"/>
      <c r="D178" s="25"/>
      <c r="E178" s="25"/>
      <c r="F178" s="25"/>
    </row>
    <row r="179" spans="1:6" x14ac:dyDescent="0.25">
      <c r="A179" s="25"/>
      <c r="B179" s="25"/>
      <c r="C179" s="25"/>
      <c r="D179" s="25"/>
      <c r="E179" s="25"/>
      <c r="F179" s="25"/>
    </row>
    <row r="180" spans="1:6" x14ac:dyDescent="0.25">
      <c r="A180" s="25"/>
      <c r="B180" s="25"/>
      <c r="C180" s="25"/>
      <c r="D180" s="25"/>
      <c r="E180" s="25"/>
      <c r="F180" s="25"/>
    </row>
    <row r="181" spans="1:6" x14ac:dyDescent="0.25">
      <c r="A181" s="25"/>
      <c r="B181" s="25"/>
      <c r="C181" s="25"/>
      <c r="D181" s="25"/>
      <c r="E181" s="25"/>
      <c r="F181" s="25"/>
    </row>
    <row r="182" spans="1:6" x14ac:dyDescent="0.25">
      <c r="A182" s="25"/>
      <c r="B182" s="25"/>
      <c r="C182" s="25"/>
      <c r="D182" s="25"/>
      <c r="E182" s="25"/>
      <c r="F182" s="25"/>
    </row>
    <row r="183" spans="1:6" x14ac:dyDescent="0.25">
      <c r="A183" s="25"/>
      <c r="B183" s="25"/>
      <c r="C183" s="25"/>
      <c r="D183" s="25"/>
      <c r="E183" s="25"/>
      <c r="F183" s="25"/>
    </row>
    <row r="184" spans="1:6" x14ac:dyDescent="0.25">
      <c r="A184" s="25"/>
      <c r="B184" s="25"/>
      <c r="C184" s="25"/>
      <c r="D184" s="25"/>
      <c r="E184" s="25"/>
      <c r="F184" s="25"/>
    </row>
    <row r="185" spans="1:6" x14ac:dyDescent="0.25">
      <c r="A185" s="25"/>
      <c r="B185" s="25"/>
      <c r="C185" s="25"/>
      <c r="D185" s="25"/>
      <c r="E185" s="25"/>
      <c r="F185" s="25"/>
    </row>
    <row r="186" spans="1:6" x14ac:dyDescent="0.25">
      <c r="A186" s="25"/>
      <c r="B186" s="25"/>
      <c r="C186" s="25"/>
      <c r="D186" s="25"/>
      <c r="E186" s="25"/>
      <c r="F186" s="25"/>
    </row>
    <row r="187" spans="1:6" x14ac:dyDescent="0.25">
      <c r="A187" s="25"/>
      <c r="B187" s="25"/>
      <c r="C187" s="25"/>
      <c r="D187" s="25"/>
      <c r="E187" s="25"/>
      <c r="F187" s="25"/>
    </row>
    <row r="188" spans="1:6" x14ac:dyDescent="0.25">
      <c r="A188" s="25"/>
      <c r="B188" s="25"/>
      <c r="C188" s="25"/>
      <c r="D188" s="25"/>
      <c r="E188" s="25"/>
      <c r="F188" s="25"/>
    </row>
    <row r="189" spans="1:6" x14ac:dyDescent="0.25">
      <c r="A189" s="25"/>
      <c r="B189" s="25"/>
      <c r="C189" s="25"/>
      <c r="D189" s="25"/>
      <c r="E189" s="25"/>
      <c r="F189" s="25"/>
    </row>
    <row r="190" spans="1:6" x14ac:dyDescent="0.25">
      <c r="A190" s="25"/>
      <c r="B190" s="25"/>
      <c r="C190" s="25"/>
      <c r="D190" s="25"/>
      <c r="E190" s="25"/>
      <c r="F190" s="25"/>
    </row>
    <row r="191" spans="1:6" x14ac:dyDescent="0.25">
      <c r="A191" s="25"/>
      <c r="B191" s="25"/>
      <c r="C191" s="25"/>
      <c r="D191" s="25"/>
      <c r="E191" s="25"/>
      <c r="F191" s="25"/>
    </row>
    <row r="192" spans="1:6" x14ac:dyDescent="0.25">
      <c r="A192" s="25"/>
      <c r="B192" s="25"/>
      <c r="C192" s="25"/>
      <c r="D192" s="25"/>
      <c r="E192" s="25"/>
      <c r="F192" s="25"/>
    </row>
    <row r="193" spans="1:6" x14ac:dyDescent="0.25">
      <c r="A193" s="25"/>
      <c r="B193" s="25"/>
      <c r="C193" s="25"/>
      <c r="D193" s="25"/>
      <c r="E193" s="25"/>
      <c r="F193" s="25"/>
    </row>
    <row r="194" spans="1:6" x14ac:dyDescent="0.25">
      <c r="A194" s="25"/>
      <c r="B194" s="25"/>
      <c r="C194" s="25"/>
      <c r="D194" s="25"/>
      <c r="E194" s="25"/>
      <c r="F194" s="25"/>
    </row>
    <row r="195" spans="1:6" x14ac:dyDescent="0.25">
      <c r="A195" s="25"/>
      <c r="B195" s="25"/>
      <c r="C195" s="25"/>
      <c r="D195" s="25"/>
      <c r="E195" s="25"/>
      <c r="F195" s="25"/>
    </row>
    <row r="196" spans="1:6" x14ac:dyDescent="0.25">
      <c r="A196" s="25"/>
      <c r="B196" s="25"/>
      <c r="C196" s="25"/>
      <c r="D196" s="25"/>
      <c r="E196" s="25"/>
      <c r="F196" s="25"/>
    </row>
    <row r="197" spans="1:6" x14ac:dyDescent="0.25">
      <c r="A197" s="25"/>
      <c r="B197" s="25"/>
      <c r="C197" s="25"/>
      <c r="D197" s="25"/>
      <c r="E197" s="25"/>
      <c r="F197" s="25"/>
    </row>
    <row r="198" spans="1:6" x14ac:dyDescent="0.25">
      <c r="A198" s="25"/>
      <c r="B198" s="25"/>
      <c r="C198" s="25"/>
      <c r="D198" s="25"/>
      <c r="E198" s="25"/>
      <c r="F198" s="25"/>
    </row>
    <row r="199" spans="1:6" x14ac:dyDescent="0.25">
      <c r="A199" s="25"/>
      <c r="B199" s="25"/>
      <c r="C199" s="25"/>
      <c r="D199" s="25"/>
      <c r="E199" s="25"/>
      <c r="F199" s="25"/>
    </row>
    <row r="200" spans="1:6" x14ac:dyDescent="0.25">
      <c r="A200" s="25"/>
      <c r="B200" s="25"/>
      <c r="C200" s="25"/>
      <c r="D200" s="25"/>
      <c r="E200" s="25"/>
      <c r="F200" s="25"/>
    </row>
    <row r="201" spans="1:6" x14ac:dyDescent="0.25">
      <c r="A201" s="25"/>
      <c r="B201" s="25"/>
      <c r="C201" s="25"/>
      <c r="D201" s="25"/>
      <c r="E201" s="25"/>
      <c r="F201" s="25"/>
    </row>
    <row r="202" spans="1:6" x14ac:dyDescent="0.25">
      <c r="A202" s="25"/>
      <c r="B202" s="25"/>
      <c r="C202" s="25"/>
      <c r="D202" s="25"/>
      <c r="E202" s="25"/>
      <c r="F202" s="25"/>
    </row>
    <row r="203" spans="1:6" x14ac:dyDescent="0.25">
      <c r="A203" s="25"/>
      <c r="B203" s="25"/>
      <c r="C203" s="25"/>
      <c r="D203" s="25"/>
      <c r="E203" s="25"/>
      <c r="F203" s="25"/>
    </row>
    <row r="204" spans="1:6" x14ac:dyDescent="0.25">
      <c r="A204" s="25"/>
      <c r="B204" s="25"/>
      <c r="C204" s="25"/>
      <c r="D204" s="25"/>
      <c r="E204" s="25"/>
      <c r="F204" s="25"/>
    </row>
    <row r="205" spans="1:6" x14ac:dyDescent="0.25">
      <c r="A205" s="25"/>
      <c r="B205" s="25"/>
      <c r="C205" s="25"/>
      <c r="D205" s="25"/>
      <c r="E205" s="25"/>
      <c r="F205" s="25"/>
    </row>
    <row r="206" spans="1:6" x14ac:dyDescent="0.25">
      <c r="A206" s="25"/>
      <c r="B206" s="25"/>
      <c r="C206" s="25"/>
      <c r="D206" s="25"/>
      <c r="E206" s="25"/>
      <c r="F206" s="25"/>
    </row>
    <row r="207" spans="1:6" x14ac:dyDescent="0.25">
      <c r="A207" s="25"/>
      <c r="B207" s="25"/>
      <c r="C207" s="25"/>
      <c r="D207" s="25"/>
      <c r="E207" s="25"/>
      <c r="F207" s="25"/>
    </row>
    <row r="208" spans="1:6" x14ac:dyDescent="0.25">
      <c r="A208" s="25"/>
      <c r="B208" s="25"/>
      <c r="C208" s="25"/>
      <c r="D208" s="25"/>
      <c r="E208" s="25"/>
      <c r="F208" s="25"/>
    </row>
    <row r="209" spans="1:6" x14ac:dyDescent="0.25">
      <c r="A209" s="25"/>
      <c r="B209" s="25"/>
      <c r="C209" s="25"/>
      <c r="D209" s="25"/>
      <c r="E209" s="25"/>
      <c r="F209" s="25"/>
    </row>
    <row r="210" spans="1:6" x14ac:dyDescent="0.25">
      <c r="A210" s="25"/>
      <c r="B210" s="25"/>
      <c r="C210" s="25"/>
      <c r="D210" s="25"/>
      <c r="E210" s="25"/>
      <c r="F210" s="25"/>
    </row>
    <row r="211" spans="1:6" x14ac:dyDescent="0.25">
      <c r="A211" s="25"/>
      <c r="B211" s="25"/>
      <c r="C211" s="25"/>
      <c r="D211" s="25"/>
      <c r="E211" s="25"/>
      <c r="F211" s="25"/>
    </row>
    <row r="212" spans="1:6" x14ac:dyDescent="0.25">
      <c r="A212" s="25"/>
      <c r="B212" s="25"/>
      <c r="C212" s="25"/>
      <c r="D212" s="25"/>
      <c r="E212" s="25"/>
      <c r="F212" s="25"/>
    </row>
    <row r="213" spans="1:6" x14ac:dyDescent="0.25">
      <c r="A213" s="25"/>
      <c r="B213" s="25"/>
      <c r="C213" s="25"/>
      <c r="D213" s="25"/>
      <c r="E213" s="25"/>
      <c r="F213" s="25"/>
    </row>
    <row r="214" spans="1:6" x14ac:dyDescent="0.25">
      <c r="A214" s="25"/>
      <c r="B214" s="25"/>
      <c r="C214" s="25"/>
      <c r="D214" s="25"/>
      <c r="E214" s="25"/>
      <c r="F214" s="25"/>
    </row>
    <row r="215" spans="1:6" x14ac:dyDescent="0.25">
      <c r="A215" s="25"/>
      <c r="B215" s="25"/>
      <c r="C215" s="25"/>
      <c r="D215" s="25"/>
      <c r="E215" s="25"/>
      <c r="F215" s="25"/>
    </row>
    <row r="216" spans="1:6" x14ac:dyDescent="0.25">
      <c r="A216" s="25"/>
      <c r="B216" s="25"/>
      <c r="C216" s="25"/>
      <c r="D216" s="25"/>
      <c r="E216" s="25"/>
      <c r="F216" s="25"/>
    </row>
    <row r="217" spans="1:6" x14ac:dyDescent="0.25">
      <c r="A217" s="25"/>
      <c r="B217" s="25"/>
      <c r="C217" s="25"/>
      <c r="D217" s="25"/>
      <c r="E217" s="25"/>
      <c r="F217" s="25"/>
    </row>
    <row r="218" spans="1:6" x14ac:dyDescent="0.25">
      <c r="A218" s="25"/>
      <c r="B218" s="25"/>
      <c r="C218" s="25"/>
      <c r="D218" s="25"/>
      <c r="E218" s="25"/>
      <c r="F218" s="25"/>
    </row>
    <row r="219" spans="1:6" x14ac:dyDescent="0.25">
      <c r="A219" s="25"/>
      <c r="B219" s="25"/>
      <c r="C219" s="25"/>
      <c r="D219" s="25"/>
      <c r="E219" s="25"/>
      <c r="F219" s="25"/>
    </row>
    <row r="220" spans="1:6" x14ac:dyDescent="0.25">
      <c r="A220" s="25"/>
      <c r="B220" s="25"/>
      <c r="C220" s="25"/>
      <c r="D220" s="25"/>
      <c r="E220" s="25"/>
      <c r="F220" s="25"/>
    </row>
    <row r="221" spans="1:6" x14ac:dyDescent="0.25">
      <c r="A221" s="25"/>
      <c r="B221" s="25"/>
      <c r="C221" s="25"/>
      <c r="D221" s="25"/>
      <c r="E221" s="25"/>
      <c r="F221" s="25"/>
    </row>
    <row r="222" spans="1:6" x14ac:dyDescent="0.25">
      <c r="A222" s="25"/>
      <c r="B222" s="25"/>
      <c r="C222" s="25"/>
      <c r="D222" s="25"/>
      <c r="E222" s="25"/>
      <c r="F222" s="25"/>
    </row>
    <row r="223" spans="1:6" x14ac:dyDescent="0.25">
      <c r="A223" s="25"/>
      <c r="B223" s="25"/>
      <c r="C223" s="25"/>
      <c r="D223" s="25"/>
      <c r="E223" s="25"/>
      <c r="F223" s="25"/>
    </row>
    <row r="224" spans="1:6" x14ac:dyDescent="0.25">
      <c r="A224" s="25"/>
      <c r="B224" s="25"/>
      <c r="C224" s="25"/>
      <c r="D224" s="25"/>
      <c r="E224" s="25"/>
      <c r="F224" s="25"/>
    </row>
    <row r="225" spans="1:6" x14ac:dyDescent="0.25">
      <c r="A225" s="25"/>
      <c r="B225" s="25"/>
      <c r="C225" s="25"/>
      <c r="D225" s="25"/>
      <c r="E225" s="25"/>
      <c r="F225" s="25"/>
    </row>
    <row r="226" spans="1:6" x14ac:dyDescent="0.25">
      <c r="A226" s="25"/>
      <c r="B226" s="25"/>
      <c r="C226" s="25"/>
      <c r="D226" s="25"/>
      <c r="E226" s="25"/>
      <c r="F226" s="25"/>
    </row>
    <row r="227" spans="1:6" x14ac:dyDescent="0.25">
      <c r="A227" s="25"/>
      <c r="B227" s="25"/>
      <c r="C227" s="25"/>
      <c r="D227" s="25"/>
      <c r="E227" s="25"/>
      <c r="F227" s="25"/>
    </row>
    <row r="228" spans="1:6" x14ac:dyDescent="0.25">
      <c r="A228" s="25"/>
      <c r="B228" s="25"/>
      <c r="C228" s="25"/>
      <c r="D228" s="25"/>
      <c r="E228" s="25"/>
      <c r="F228" s="25"/>
    </row>
    <row r="229" spans="1:6" x14ac:dyDescent="0.25">
      <c r="A229" s="25"/>
      <c r="B229" s="25"/>
      <c r="C229" s="25"/>
      <c r="D229" s="25"/>
      <c r="E229" s="25"/>
      <c r="F229" s="25"/>
    </row>
    <row r="230" spans="1:6" x14ac:dyDescent="0.25">
      <c r="A230" s="25"/>
      <c r="B230" s="25"/>
      <c r="C230" s="25"/>
      <c r="D230" s="25"/>
      <c r="E230" s="25"/>
      <c r="F230" s="25"/>
    </row>
    <row r="231" spans="1:6" x14ac:dyDescent="0.25">
      <c r="A231" s="25"/>
      <c r="B231" s="25"/>
      <c r="C231" s="25"/>
      <c r="D231" s="25"/>
      <c r="E231" s="25"/>
      <c r="F231" s="25"/>
    </row>
    <row r="232" spans="1:6" x14ac:dyDescent="0.25">
      <c r="A232" s="25"/>
      <c r="B232" s="25"/>
      <c r="C232" s="25"/>
      <c r="D232" s="25"/>
      <c r="E232" s="25"/>
      <c r="F232" s="25"/>
    </row>
    <row r="233" spans="1:6" x14ac:dyDescent="0.25">
      <c r="A233" s="25"/>
      <c r="B233" s="25"/>
      <c r="C233" s="25"/>
      <c r="D233" s="25"/>
      <c r="E233" s="25"/>
      <c r="F233" s="25"/>
    </row>
    <row r="234" spans="1:6" x14ac:dyDescent="0.25">
      <c r="A234" s="25"/>
      <c r="B234" s="25"/>
      <c r="C234" s="25"/>
      <c r="D234" s="25"/>
      <c r="E234" s="25"/>
      <c r="F234" s="25"/>
    </row>
    <row r="235" spans="1:6" x14ac:dyDescent="0.25">
      <c r="A235" s="25"/>
      <c r="B235" s="25"/>
      <c r="C235" s="25"/>
      <c r="D235" s="25"/>
      <c r="E235" s="25"/>
      <c r="F235" s="25"/>
    </row>
    <row r="236" spans="1:6" x14ac:dyDescent="0.25">
      <c r="A236" s="25"/>
      <c r="B236" s="25"/>
      <c r="C236" s="25"/>
      <c r="D236" s="25"/>
      <c r="E236" s="25"/>
      <c r="F236" s="25"/>
    </row>
    <row r="237" spans="1:6" x14ac:dyDescent="0.25">
      <c r="A237" s="25"/>
      <c r="B237" s="25"/>
      <c r="C237" s="25"/>
      <c r="D237" s="25"/>
      <c r="E237" s="25"/>
      <c r="F237" s="25"/>
    </row>
    <row r="238" spans="1:6" x14ac:dyDescent="0.25">
      <c r="A238" s="25"/>
      <c r="B238" s="25"/>
      <c r="C238" s="25"/>
      <c r="D238" s="25"/>
      <c r="E238" s="25"/>
      <c r="F238" s="25"/>
    </row>
    <row r="239" spans="1:6" x14ac:dyDescent="0.25">
      <c r="A239" s="25"/>
      <c r="B239" s="25"/>
      <c r="C239" s="25"/>
      <c r="D239" s="25"/>
      <c r="E239" s="25"/>
      <c r="F239" s="25"/>
    </row>
    <row r="240" spans="1:6" x14ac:dyDescent="0.25">
      <c r="A240" s="25"/>
      <c r="B240" s="25"/>
      <c r="C240" s="25"/>
      <c r="D240" s="25"/>
      <c r="E240" s="25"/>
      <c r="F240" s="25"/>
    </row>
    <row r="241" spans="1:6" x14ac:dyDescent="0.25">
      <c r="A241" s="25"/>
      <c r="B241" s="25"/>
      <c r="C241" s="25"/>
      <c r="D241" s="25"/>
      <c r="E241" s="25"/>
      <c r="F241" s="25"/>
    </row>
    <row r="242" spans="1:6" x14ac:dyDescent="0.25">
      <c r="A242" s="25"/>
      <c r="B242" s="25"/>
      <c r="C242" s="25"/>
      <c r="D242" s="25"/>
      <c r="E242" s="25"/>
      <c r="F242" s="25"/>
    </row>
    <row r="243" spans="1:6" x14ac:dyDescent="0.25">
      <c r="A243" s="25"/>
      <c r="B243" s="25"/>
      <c r="C243" s="25"/>
      <c r="D243" s="25"/>
      <c r="E243" s="25"/>
      <c r="F243" s="25"/>
    </row>
    <row r="244" spans="1:6" x14ac:dyDescent="0.25">
      <c r="A244" s="25"/>
      <c r="B244" s="25"/>
      <c r="C244" s="25"/>
      <c r="D244" s="25"/>
      <c r="E244" s="25"/>
      <c r="F244" s="25"/>
    </row>
    <row r="245" spans="1:6" x14ac:dyDescent="0.25">
      <c r="A245" s="25"/>
      <c r="B245" s="25"/>
      <c r="C245" s="25"/>
      <c r="D245" s="25"/>
      <c r="E245" s="25"/>
      <c r="F245" s="25"/>
    </row>
    <row r="246" spans="1:6" x14ac:dyDescent="0.25">
      <c r="A246" s="25"/>
      <c r="B246" s="25"/>
      <c r="C246" s="25"/>
      <c r="D246" s="25"/>
      <c r="E246" s="25"/>
      <c r="F246" s="25"/>
    </row>
    <row r="247" spans="1:6" x14ac:dyDescent="0.25">
      <c r="A247" s="25"/>
      <c r="B247" s="25"/>
      <c r="C247" s="25"/>
      <c r="D247" s="25"/>
      <c r="E247" s="25"/>
      <c r="F247" s="25"/>
    </row>
    <row r="248" spans="1:6" x14ac:dyDescent="0.25">
      <c r="A248" s="25"/>
      <c r="B248" s="25"/>
      <c r="C248" s="25"/>
      <c r="D248" s="25"/>
      <c r="E248" s="25"/>
      <c r="F248" s="25"/>
    </row>
    <row r="249" spans="1:6" x14ac:dyDescent="0.25">
      <c r="A249" s="25"/>
      <c r="B249" s="25"/>
      <c r="C249" s="25"/>
      <c r="D249" s="25"/>
      <c r="E249" s="25"/>
      <c r="F249" s="25"/>
    </row>
    <row r="250" spans="1:6" x14ac:dyDescent="0.25">
      <c r="A250" s="25"/>
      <c r="B250" s="25"/>
      <c r="C250" s="25"/>
      <c r="D250" s="25"/>
      <c r="E250" s="25"/>
      <c r="F250" s="25"/>
    </row>
    <row r="251" spans="1:6" x14ac:dyDescent="0.25">
      <c r="A251" s="25"/>
      <c r="B251" s="25"/>
      <c r="C251" s="25"/>
      <c r="D251" s="25"/>
      <c r="E251" s="25"/>
      <c r="F251" s="25"/>
    </row>
    <row r="252" spans="1:6" x14ac:dyDescent="0.25">
      <c r="A252" s="25"/>
      <c r="B252" s="25"/>
      <c r="C252" s="25"/>
      <c r="D252" s="25"/>
      <c r="E252" s="25"/>
      <c r="F252" s="25"/>
    </row>
    <row r="253" spans="1:6" x14ac:dyDescent="0.25">
      <c r="A253" s="25"/>
      <c r="B253" s="25"/>
      <c r="C253" s="25"/>
      <c r="D253" s="25"/>
      <c r="E253" s="25"/>
      <c r="F253" s="25"/>
    </row>
    <row r="254" spans="1:6" x14ac:dyDescent="0.25">
      <c r="A254" s="25"/>
      <c r="B254" s="25"/>
      <c r="C254" s="25"/>
      <c r="D254" s="25"/>
      <c r="E254" s="25"/>
      <c r="F254" s="25"/>
    </row>
    <row r="255" spans="1:6" x14ac:dyDescent="0.25">
      <c r="A255" s="25"/>
      <c r="B255" s="25"/>
      <c r="C255" s="25"/>
      <c r="D255" s="25"/>
      <c r="E255" s="25"/>
      <c r="F255" s="25"/>
    </row>
    <row r="256" spans="1:6" x14ac:dyDescent="0.25">
      <c r="A256" s="25"/>
      <c r="B256" s="25"/>
      <c r="C256" s="25"/>
      <c r="D256" s="25"/>
      <c r="E256" s="25"/>
      <c r="F256" s="25"/>
    </row>
    <row r="257" spans="1:6" x14ac:dyDescent="0.25">
      <c r="A257" s="25"/>
      <c r="B257" s="25"/>
      <c r="C257" s="25"/>
      <c r="D257" s="25"/>
      <c r="E257" s="25"/>
      <c r="F257" s="25"/>
    </row>
    <row r="258" spans="1:6" x14ac:dyDescent="0.25">
      <c r="A258" s="25"/>
      <c r="B258" s="25"/>
      <c r="C258" s="25"/>
      <c r="D258" s="25"/>
      <c r="E258" s="25"/>
      <c r="F258" s="25"/>
    </row>
    <row r="259" spans="1:6" x14ac:dyDescent="0.25">
      <c r="A259" s="25"/>
      <c r="B259" s="25"/>
      <c r="C259" s="25"/>
      <c r="D259" s="25"/>
      <c r="E259" s="25"/>
      <c r="F259" s="25"/>
    </row>
    <row r="260" spans="1:6" x14ac:dyDescent="0.25">
      <c r="A260" s="25"/>
      <c r="B260" s="25"/>
      <c r="C260" s="25"/>
      <c r="D260" s="25"/>
      <c r="E260" s="25"/>
      <c r="F260" s="25"/>
    </row>
    <row r="261" spans="1:6" x14ac:dyDescent="0.25">
      <c r="A261" s="25"/>
      <c r="B261" s="25"/>
      <c r="C261" s="25"/>
      <c r="D261" s="25"/>
      <c r="E261" s="25"/>
      <c r="F261" s="25"/>
    </row>
    <row r="262" spans="1:6" x14ac:dyDescent="0.25">
      <c r="A262" s="25"/>
      <c r="B262" s="25"/>
      <c r="C262" s="25"/>
      <c r="D262" s="25"/>
      <c r="E262" s="25"/>
      <c r="F262" s="25"/>
    </row>
    <row r="263" spans="1:6" x14ac:dyDescent="0.25">
      <c r="A263" s="25"/>
      <c r="B263" s="25"/>
      <c r="C263" s="25"/>
      <c r="D263" s="25"/>
      <c r="E263" s="25"/>
      <c r="F263" s="25"/>
    </row>
    <row r="264" spans="1:6" x14ac:dyDescent="0.25">
      <c r="A264" s="25"/>
      <c r="B264" s="25"/>
      <c r="C264" s="25"/>
      <c r="D264" s="25"/>
      <c r="E264" s="25"/>
      <c r="F264" s="25"/>
    </row>
    <row r="265" spans="1:6" x14ac:dyDescent="0.25">
      <c r="A265" s="25"/>
      <c r="B265" s="25"/>
      <c r="C265" s="25"/>
      <c r="D265" s="25"/>
      <c r="E265" s="25"/>
      <c r="F265" s="25"/>
    </row>
    <row r="266" spans="1:6" x14ac:dyDescent="0.25">
      <c r="A266" s="25"/>
      <c r="B266" s="25"/>
      <c r="C266" s="25"/>
      <c r="D266" s="25"/>
      <c r="E266" s="25"/>
      <c r="F266" s="25"/>
    </row>
    <row r="267" spans="1:6" x14ac:dyDescent="0.25">
      <c r="A267" s="25"/>
      <c r="B267" s="25"/>
      <c r="C267" s="25"/>
      <c r="D267" s="25"/>
      <c r="E267" s="25"/>
      <c r="F267" s="25"/>
    </row>
    <row r="268" spans="1:6" x14ac:dyDescent="0.25">
      <c r="A268" s="25"/>
      <c r="B268" s="25"/>
      <c r="C268" s="25"/>
      <c r="D268" s="25"/>
      <c r="E268" s="25"/>
      <c r="F268" s="25"/>
    </row>
    <row r="269" spans="1:6" x14ac:dyDescent="0.25">
      <c r="A269" s="25"/>
      <c r="B269" s="25"/>
      <c r="C269" s="25"/>
      <c r="D269" s="25"/>
      <c r="E269" s="25"/>
      <c r="F269" s="25"/>
    </row>
    <row r="270" spans="1:6" x14ac:dyDescent="0.25">
      <c r="A270" s="25"/>
      <c r="B270" s="25"/>
      <c r="C270" s="25"/>
      <c r="D270" s="25"/>
      <c r="E270" s="25"/>
      <c r="F270" s="25"/>
    </row>
    <row r="271" spans="1:6" x14ac:dyDescent="0.25">
      <c r="A271" s="25"/>
      <c r="B271" s="25"/>
      <c r="C271" s="25"/>
      <c r="D271" s="25"/>
      <c r="E271" s="25"/>
      <c r="F271" s="25"/>
    </row>
    <row r="272" spans="1:6" x14ac:dyDescent="0.25">
      <c r="A272" s="25"/>
      <c r="B272" s="25"/>
      <c r="C272" s="25"/>
      <c r="D272" s="25"/>
      <c r="E272" s="25"/>
      <c r="F272" s="25"/>
    </row>
    <row r="273" spans="1:6" x14ac:dyDescent="0.25">
      <c r="A273" s="25"/>
      <c r="B273" s="25"/>
      <c r="C273" s="25"/>
      <c r="D273" s="25"/>
      <c r="E273" s="25"/>
      <c r="F273" s="25"/>
    </row>
    <row r="274" spans="1:6" x14ac:dyDescent="0.25">
      <c r="A274" s="25"/>
      <c r="B274" s="25"/>
      <c r="C274" s="25"/>
      <c r="D274" s="25"/>
      <c r="E274" s="25"/>
      <c r="F274" s="25"/>
    </row>
    <row r="275" spans="1:6" x14ac:dyDescent="0.25">
      <c r="A275" s="25"/>
      <c r="B275" s="25"/>
      <c r="C275" s="25"/>
      <c r="D275" s="25"/>
      <c r="E275" s="25"/>
      <c r="F275" s="25"/>
    </row>
    <row r="276" spans="1:6" x14ac:dyDescent="0.25">
      <c r="A276" s="25"/>
      <c r="B276" s="25"/>
      <c r="C276" s="25"/>
      <c r="D276" s="25"/>
      <c r="E276" s="25"/>
      <c r="F276" s="25"/>
    </row>
    <row r="277" spans="1:6" x14ac:dyDescent="0.25">
      <c r="A277" s="25"/>
      <c r="B277" s="25"/>
      <c r="C277" s="25"/>
      <c r="D277" s="25"/>
      <c r="E277" s="25"/>
      <c r="F277" s="25"/>
    </row>
    <row r="278" spans="1:6" x14ac:dyDescent="0.25">
      <c r="A278" s="25"/>
      <c r="B278" s="25"/>
      <c r="C278" s="25"/>
      <c r="D278" s="25"/>
      <c r="E278" s="25"/>
      <c r="F278" s="25"/>
    </row>
    <row r="279" spans="1:6" x14ac:dyDescent="0.25">
      <c r="A279" s="25"/>
      <c r="B279" s="25"/>
      <c r="C279" s="25"/>
      <c r="D279" s="25"/>
      <c r="E279" s="25"/>
      <c r="F279" s="25"/>
    </row>
    <row r="280" spans="1:6" x14ac:dyDescent="0.25">
      <c r="A280" s="25"/>
      <c r="B280" s="25"/>
      <c r="C280" s="25"/>
      <c r="D280" s="25"/>
      <c r="E280" s="25"/>
      <c r="F280" s="25"/>
    </row>
    <row r="281" spans="1:6" x14ac:dyDescent="0.25">
      <c r="A281" s="25"/>
      <c r="B281" s="25"/>
      <c r="C281" s="25"/>
      <c r="D281" s="25"/>
      <c r="E281" s="25"/>
      <c r="F281" s="25"/>
    </row>
    <row r="282" spans="1:6" x14ac:dyDescent="0.25">
      <c r="A282" s="25"/>
      <c r="B282" s="25"/>
      <c r="C282" s="25"/>
      <c r="D282" s="25"/>
      <c r="E282" s="25"/>
      <c r="F282" s="25"/>
    </row>
    <row r="283" spans="1:6" x14ac:dyDescent="0.25">
      <c r="A283" s="25"/>
      <c r="B283" s="25"/>
      <c r="C283" s="25"/>
      <c r="D283" s="25"/>
      <c r="E283" s="25"/>
      <c r="F283" s="25"/>
    </row>
    <row r="284" spans="1:6" x14ac:dyDescent="0.25">
      <c r="A284" s="25"/>
      <c r="B284" s="25"/>
      <c r="C284" s="25"/>
      <c r="D284" s="25"/>
      <c r="E284" s="25"/>
      <c r="F284" s="25"/>
    </row>
    <row r="285" spans="1:6" x14ac:dyDescent="0.25">
      <c r="A285" s="25"/>
      <c r="B285" s="25"/>
      <c r="C285" s="25"/>
      <c r="D285" s="25"/>
      <c r="E285" s="25"/>
      <c r="F285" s="25"/>
    </row>
    <row r="286" spans="1:6" x14ac:dyDescent="0.25">
      <c r="A286" s="25"/>
      <c r="B286" s="25"/>
      <c r="C286" s="25"/>
      <c r="D286" s="25"/>
      <c r="E286" s="25"/>
      <c r="F286" s="25"/>
    </row>
    <row r="287" spans="1:6" x14ac:dyDescent="0.25">
      <c r="A287" s="25"/>
      <c r="B287" s="25"/>
      <c r="C287" s="25"/>
      <c r="D287" s="25"/>
      <c r="E287" s="25"/>
      <c r="F287" s="25"/>
    </row>
    <row r="288" spans="1:6" x14ac:dyDescent="0.25">
      <c r="A288" s="25"/>
      <c r="B288" s="25"/>
      <c r="C288" s="25"/>
      <c r="D288" s="25"/>
      <c r="E288" s="25"/>
      <c r="F288" s="25"/>
    </row>
    <row r="289" spans="1:6" x14ac:dyDescent="0.25">
      <c r="A289" s="25"/>
      <c r="B289" s="25"/>
      <c r="C289" s="25"/>
      <c r="D289" s="25"/>
      <c r="E289" s="25"/>
      <c r="F289" s="25"/>
    </row>
    <row r="290" spans="1:6" x14ac:dyDescent="0.25">
      <c r="A290" s="25"/>
      <c r="B290" s="25"/>
      <c r="C290" s="25"/>
      <c r="D290" s="25"/>
      <c r="E290" s="25"/>
      <c r="F290" s="25"/>
    </row>
    <row r="291" spans="1:6" x14ac:dyDescent="0.25">
      <c r="A291" s="25"/>
      <c r="B291" s="25"/>
      <c r="C291" s="25"/>
      <c r="D291" s="25"/>
      <c r="E291" s="25"/>
      <c r="F291" s="25"/>
    </row>
    <row r="292" spans="1:6" x14ac:dyDescent="0.25">
      <c r="A292" s="25"/>
      <c r="B292" s="25"/>
      <c r="C292" s="25"/>
      <c r="D292" s="25"/>
      <c r="E292" s="25"/>
      <c r="F292" s="25"/>
    </row>
    <row r="293" spans="1:6" x14ac:dyDescent="0.25">
      <c r="A293" s="25"/>
      <c r="B293" s="25"/>
      <c r="C293" s="25"/>
      <c r="D293" s="25"/>
      <c r="E293" s="25"/>
      <c r="F293" s="25"/>
    </row>
    <row r="294" spans="1:6" x14ac:dyDescent="0.25">
      <c r="A294" s="25"/>
      <c r="B294" s="25"/>
      <c r="C294" s="25"/>
      <c r="D294" s="25"/>
      <c r="E294" s="25"/>
      <c r="F294" s="25"/>
    </row>
    <row r="295" spans="1:6" x14ac:dyDescent="0.25">
      <c r="A295" s="25"/>
      <c r="B295" s="25"/>
      <c r="C295" s="25"/>
      <c r="D295" s="25"/>
      <c r="E295" s="25"/>
      <c r="F295" s="25"/>
    </row>
    <row r="296" spans="1:6" x14ac:dyDescent="0.25">
      <c r="A296" s="25"/>
      <c r="B296" s="25"/>
      <c r="C296" s="25"/>
      <c r="D296" s="25"/>
      <c r="E296" s="25"/>
      <c r="F296" s="25"/>
    </row>
    <row r="297" spans="1:6" x14ac:dyDescent="0.25">
      <c r="A297" s="25"/>
      <c r="B297" s="25"/>
      <c r="C297" s="25"/>
      <c r="D297" s="25"/>
      <c r="E297" s="25"/>
      <c r="F297" s="25"/>
    </row>
    <row r="298" spans="1:6" x14ac:dyDescent="0.25">
      <c r="A298" s="25"/>
      <c r="B298" s="25"/>
      <c r="C298" s="25"/>
      <c r="D298" s="25"/>
      <c r="E298" s="25"/>
      <c r="F298" s="25"/>
    </row>
    <row r="299" spans="1:6" x14ac:dyDescent="0.25">
      <c r="A299" s="25"/>
      <c r="B299" s="25"/>
      <c r="C299" s="25"/>
      <c r="D299" s="25"/>
      <c r="E299" s="25"/>
      <c r="F299" s="25"/>
    </row>
    <row r="300" spans="1:6" x14ac:dyDescent="0.25">
      <c r="A300" s="25"/>
      <c r="B300" s="25"/>
      <c r="C300" s="25"/>
      <c r="D300" s="25"/>
      <c r="E300" s="25"/>
      <c r="F300" s="25"/>
    </row>
    <row r="301" spans="1:6" x14ac:dyDescent="0.25">
      <c r="A301" s="25"/>
      <c r="B301" s="25"/>
      <c r="C301" s="25"/>
      <c r="D301" s="25"/>
      <c r="E301" s="25"/>
      <c r="F301" s="25"/>
    </row>
    <row r="302" spans="1:6" x14ac:dyDescent="0.25">
      <c r="A302" s="25"/>
      <c r="B302" s="25"/>
      <c r="C302" s="25"/>
      <c r="D302" s="25"/>
      <c r="E302" s="25"/>
      <c r="F302" s="25"/>
    </row>
    <row r="303" spans="1:6" x14ac:dyDescent="0.25">
      <c r="A303" s="25"/>
      <c r="B303" s="25"/>
      <c r="C303" s="25"/>
      <c r="D303" s="25"/>
      <c r="E303" s="25"/>
      <c r="F303" s="25"/>
    </row>
    <row r="304" spans="1:6" x14ac:dyDescent="0.25">
      <c r="A304" s="25"/>
      <c r="B304" s="25"/>
      <c r="C304" s="25"/>
      <c r="D304" s="25"/>
      <c r="E304" s="25"/>
      <c r="F304" s="25"/>
    </row>
    <row r="305" spans="1:6" x14ac:dyDescent="0.25">
      <c r="A305" s="25"/>
      <c r="B305" s="25"/>
      <c r="C305" s="25"/>
      <c r="D305" s="25"/>
      <c r="E305" s="25"/>
      <c r="F305" s="25"/>
    </row>
    <row r="306" spans="1:6" x14ac:dyDescent="0.25">
      <c r="A306" s="25"/>
      <c r="B306" s="25"/>
      <c r="C306" s="25"/>
      <c r="D306" s="25"/>
      <c r="E306" s="25"/>
      <c r="F306" s="25"/>
    </row>
    <row r="307" spans="1:6" x14ac:dyDescent="0.25">
      <c r="A307" s="25"/>
      <c r="B307" s="25"/>
      <c r="C307" s="25"/>
      <c r="D307" s="25"/>
      <c r="E307" s="25"/>
      <c r="F307" s="25"/>
    </row>
    <row r="308" spans="1:6" x14ac:dyDescent="0.25">
      <c r="A308" s="25"/>
      <c r="B308" s="25"/>
      <c r="C308" s="25"/>
      <c r="D308" s="25"/>
      <c r="E308" s="25"/>
      <c r="F308" s="25"/>
    </row>
    <row r="309" spans="1:6" x14ac:dyDescent="0.25">
      <c r="A309" s="25"/>
      <c r="B309" s="25"/>
      <c r="C309" s="25"/>
      <c r="D309" s="25"/>
      <c r="E309" s="25"/>
      <c r="F309" s="25"/>
    </row>
    <row r="310" spans="1:6" x14ac:dyDescent="0.25">
      <c r="A310" s="25"/>
      <c r="B310" s="25"/>
      <c r="C310" s="25"/>
      <c r="D310" s="25"/>
      <c r="E310" s="25"/>
      <c r="F310" s="25"/>
    </row>
    <row r="311" spans="1:6" x14ac:dyDescent="0.25">
      <c r="A311" s="25"/>
      <c r="B311" s="25"/>
      <c r="C311" s="25"/>
      <c r="D311" s="25"/>
      <c r="E311" s="25"/>
      <c r="F311" s="25"/>
    </row>
    <row r="312" spans="1:6" x14ac:dyDescent="0.25">
      <c r="A312" s="25"/>
      <c r="B312" s="25"/>
      <c r="C312" s="25"/>
      <c r="D312" s="25"/>
      <c r="E312" s="25"/>
      <c r="F312" s="25"/>
    </row>
    <row r="313" spans="1:6" x14ac:dyDescent="0.25">
      <c r="A313" s="25"/>
      <c r="B313" s="25"/>
      <c r="C313" s="25"/>
      <c r="D313" s="25"/>
      <c r="E313" s="25"/>
      <c r="F313" s="25"/>
    </row>
    <row r="314" spans="1:6" x14ac:dyDescent="0.25">
      <c r="A314" s="25"/>
      <c r="B314" s="25"/>
      <c r="C314" s="25"/>
      <c r="D314" s="25"/>
      <c r="E314" s="25"/>
      <c r="F314" s="25"/>
    </row>
    <row r="315" spans="1:6" x14ac:dyDescent="0.25">
      <c r="A315" s="25"/>
      <c r="B315" s="25"/>
      <c r="C315" s="25"/>
      <c r="D315" s="25"/>
      <c r="E315" s="25"/>
      <c r="F315" s="25"/>
    </row>
    <row r="316" spans="1:6" x14ac:dyDescent="0.25">
      <c r="A316" s="25"/>
      <c r="B316" s="25"/>
      <c r="C316" s="25"/>
      <c r="D316" s="25"/>
      <c r="E316" s="25"/>
      <c r="F316" s="25"/>
    </row>
    <row r="317" spans="1:6" x14ac:dyDescent="0.25">
      <c r="A317" s="25"/>
      <c r="B317" s="25"/>
      <c r="C317" s="25"/>
      <c r="D317" s="25"/>
      <c r="E317" s="25"/>
      <c r="F317" s="25"/>
    </row>
    <row r="318" spans="1:6" x14ac:dyDescent="0.25">
      <c r="A318" s="25"/>
      <c r="B318" s="25"/>
      <c r="C318" s="25"/>
      <c r="D318" s="25"/>
      <c r="E318" s="25"/>
      <c r="F318" s="25"/>
    </row>
    <row r="319" spans="1:6" x14ac:dyDescent="0.25">
      <c r="A319" s="25"/>
      <c r="B319" s="25"/>
      <c r="C319" s="25"/>
      <c r="D319" s="25"/>
      <c r="E319" s="25"/>
      <c r="F319" s="25"/>
    </row>
    <row r="320" spans="1:6" x14ac:dyDescent="0.25">
      <c r="A320" s="25"/>
      <c r="B320" s="25"/>
      <c r="C320" s="25"/>
      <c r="D320" s="25"/>
      <c r="E320" s="25"/>
      <c r="F320" s="25"/>
    </row>
    <row r="321" spans="1:6" x14ac:dyDescent="0.25">
      <c r="A321" s="25"/>
      <c r="B321" s="25"/>
      <c r="C321" s="25"/>
      <c r="D321" s="25"/>
      <c r="E321" s="25"/>
      <c r="F321" s="25"/>
    </row>
    <row r="322" spans="1:6" x14ac:dyDescent="0.25">
      <c r="A322" s="25"/>
      <c r="B322" s="25"/>
      <c r="C322" s="25"/>
      <c r="D322" s="25"/>
      <c r="E322" s="25"/>
      <c r="F322" s="25"/>
    </row>
    <row r="323" spans="1:6" x14ac:dyDescent="0.25">
      <c r="A323" s="25"/>
      <c r="B323" s="25"/>
      <c r="C323" s="25"/>
      <c r="D323" s="25"/>
      <c r="E323" s="25"/>
      <c r="F323" s="25"/>
    </row>
    <row r="324" spans="1:6" x14ac:dyDescent="0.25">
      <c r="A324" s="25"/>
      <c r="B324" s="25"/>
      <c r="C324" s="25"/>
      <c r="D324" s="25"/>
      <c r="E324" s="25"/>
      <c r="F324" s="25"/>
    </row>
    <row r="325" spans="1:6" x14ac:dyDescent="0.25">
      <c r="A325" s="25"/>
      <c r="B325" s="25"/>
      <c r="C325" s="25"/>
      <c r="D325" s="25"/>
      <c r="E325" s="25"/>
      <c r="F325" s="25"/>
    </row>
    <row r="326" spans="1:6" x14ac:dyDescent="0.25">
      <c r="A326" s="25"/>
      <c r="B326" s="25"/>
      <c r="C326" s="25"/>
      <c r="D326" s="25"/>
      <c r="E326" s="25"/>
      <c r="F326" s="25"/>
    </row>
    <row r="327" spans="1:6" x14ac:dyDescent="0.25">
      <c r="A327" s="25"/>
      <c r="B327" s="25"/>
      <c r="C327" s="25"/>
      <c r="D327" s="25"/>
      <c r="E327" s="25"/>
      <c r="F327" s="25"/>
    </row>
    <row r="328" spans="1:6" x14ac:dyDescent="0.25">
      <c r="A328" s="25"/>
      <c r="B328" s="25"/>
      <c r="C328" s="25"/>
      <c r="D328" s="25"/>
      <c r="E328" s="25"/>
      <c r="F328" s="25"/>
    </row>
    <row r="329" spans="1:6" x14ac:dyDescent="0.25">
      <c r="A329" s="25"/>
      <c r="B329" s="25"/>
      <c r="C329" s="25"/>
      <c r="D329" s="25"/>
      <c r="E329" s="25"/>
      <c r="F329" s="25"/>
    </row>
    <row r="330" spans="1:6" x14ac:dyDescent="0.25">
      <c r="A330" s="25"/>
      <c r="B330" s="25"/>
      <c r="C330" s="25"/>
      <c r="D330" s="25"/>
      <c r="E330" s="25"/>
      <c r="F330" s="25"/>
    </row>
    <row r="331" spans="1:6" x14ac:dyDescent="0.25">
      <c r="A331" s="25"/>
      <c r="B331" s="25"/>
      <c r="C331" s="25"/>
      <c r="D331" s="25"/>
      <c r="E331" s="25"/>
      <c r="F331" s="25"/>
    </row>
    <row r="332" spans="1:6" x14ac:dyDescent="0.25">
      <c r="A332" s="25"/>
      <c r="B332" s="25"/>
      <c r="C332" s="25"/>
      <c r="D332" s="25"/>
      <c r="E332" s="25"/>
      <c r="F332" s="25"/>
    </row>
    <row r="333" spans="1:6" x14ac:dyDescent="0.25">
      <c r="A333" s="25"/>
      <c r="B333" s="25"/>
      <c r="C333" s="25"/>
      <c r="D333" s="25"/>
      <c r="E333" s="25"/>
      <c r="F333" s="25"/>
    </row>
    <row r="334" spans="1:6" x14ac:dyDescent="0.25">
      <c r="A334" s="25"/>
      <c r="B334" s="25"/>
      <c r="C334" s="25"/>
      <c r="D334" s="25"/>
      <c r="E334" s="25"/>
      <c r="F334" s="25"/>
    </row>
    <row r="335" spans="1:6" x14ac:dyDescent="0.25">
      <c r="A335" s="25"/>
      <c r="B335" s="25"/>
      <c r="C335" s="25"/>
      <c r="D335" s="25"/>
      <c r="E335" s="25"/>
      <c r="F335" s="25"/>
    </row>
    <row r="336" spans="1:6" x14ac:dyDescent="0.25">
      <c r="A336" s="25"/>
      <c r="B336" s="25"/>
      <c r="C336" s="25"/>
      <c r="D336" s="25"/>
      <c r="E336" s="25"/>
      <c r="F336" s="25"/>
    </row>
    <row r="337" spans="1:6" x14ac:dyDescent="0.25">
      <c r="A337" s="25"/>
      <c r="B337" s="25"/>
      <c r="C337" s="25"/>
      <c r="D337" s="25"/>
      <c r="E337" s="25"/>
      <c r="F337" s="25"/>
    </row>
    <row r="338" spans="1:6" x14ac:dyDescent="0.25">
      <c r="A338" s="25"/>
      <c r="B338" s="25"/>
      <c r="C338" s="25"/>
      <c r="D338" s="25"/>
      <c r="E338" s="25"/>
      <c r="F338" s="25"/>
    </row>
    <row r="339" spans="1:6" x14ac:dyDescent="0.25">
      <c r="A339" s="25"/>
      <c r="B339" s="25"/>
      <c r="C339" s="25"/>
      <c r="D339" s="25"/>
      <c r="E339" s="25"/>
      <c r="F339" s="25"/>
    </row>
    <row r="340" spans="1:6" x14ac:dyDescent="0.25">
      <c r="A340" s="25"/>
      <c r="B340" s="25"/>
      <c r="C340" s="25"/>
      <c r="D340" s="25"/>
      <c r="E340" s="25"/>
      <c r="F340" s="25"/>
    </row>
    <row r="341" spans="1:6" x14ac:dyDescent="0.25">
      <c r="A341" s="25"/>
      <c r="B341" s="25"/>
      <c r="C341" s="25"/>
      <c r="D341" s="25"/>
      <c r="E341" s="25"/>
      <c r="F341" s="25"/>
    </row>
    <row r="342" spans="1:6" x14ac:dyDescent="0.25">
      <c r="A342" s="25"/>
      <c r="B342" s="25"/>
      <c r="C342" s="25"/>
      <c r="D342" s="25"/>
      <c r="E342" s="25"/>
      <c r="F342" s="25"/>
    </row>
    <row r="343" spans="1:6" x14ac:dyDescent="0.25">
      <c r="A343" s="25"/>
      <c r="B343" s="25"/>
      <c r="C343" s="25"/>
      <c r="D343" s="25"/>
      <c r="E343" s="25"/>
      <c r="F343" s="25"/>
    </row>
    <row r="344" spans="1:6" x14ac:dyDescent="0.25">
      <c r="A344" s="25"/>
      <c r="B344" s="25"/>
      <c r="C344" s="25"/>
      <c r="D344" s="25"/>
      <c r="E344" s="25"/>
      <c r="F344" s="25"/>
    </row>
    <row r="345" spans="1:6" x14ac:dyDescent="0.25">
      <c r="A345" s="25"/>
      <c r="B345" s="25"/>
      <c r="C345" s="25"/>
      <c r="D345" s="25"/>
      <c r="E345" s="25"/>
      <c r="F345" s="25"/>
    </row>
    <row r="346" spans="1:6" x14ac:dyDescent="0.25">
      <c r="A346" s="25"/>
      <c r="B346" s="25"/>
      <c r="C346" s="25"/>
      <c r="D346" s="25"/>
      <c r="E346" s="25"/>
      <c r="F346" s="25"/>
    </row>
    <row r="347" spans="1:6" x14ac:dyDescent="0.25">
      <c r="A347" s="25"/>
      <c r="B347" s="25"/>
      <c r="C347" s="25"/>
      <c r="D347" s="25"/>
      <c r="E347" s="25"/>
      <c r="F347" s="25"/>
    </row>
    <row r="348" spans="1:6" x14ac:dyDescent="0.25">
      <c r="A348" s="25"/>
      <c r="B348" s="25"/>
      <c r="C348" s="25"/>
      <c r="D348" s="25"/>
      <c r="E348" s="25"/>
      <c r="F348" s="25"/>
    </row>
    <row r="349" spans="1:6" x14ac:dyDescent="0.25">
      <c r="A349" s="25"/>
      <c r="B349" s="25"/>
      <c r="C349" s="25"/>
      <c r="D349" s="25"/>
      <c r="E349" s="25"/>
      <c r="F349" s="25"/>
    </row>
    <row r="350" spans="1:6" x14ac:dyDescent="0.25">
      <c r="A350" s="25"/>
      <c r="B350" s="25"/>
      <c r="C350" s="25"/>
      <c r="D350" s="25"/>
      <c r="E350" s="25"/>
      <c r="F350" s="25"/>
    </row>
    <row r="351" spans="1:6" x14ac:dyDescent="0.25">
      <c r="A351" s="25"/>
      <c r="B351" s="25"/>
      <c r="C351" s="25"/>
      <c r="D351" s="25"/>
      <c r="E351" s="25"/>
      <c r="F351" s="25"/>
    </row>
    <row r="352" spans="1:6" x14ac:dyDescent="0.25">
      <c r="A352" s="25"/>
      <c r="B352" s="25"/>
      <c r="C352" s="25"/>
      <c r="D352" s="25"/>
      <c r="E352" s="25"/>
      <c r="F352" s="25"/>
    </row>
    <row r="353" spans="1:6" x14ac:dyDescent="0.25">
      <c r="A353" s="25"/>
      <c r="B353" s="25"/>
      <c r="C353" s="25"/>
      <c r="D353" s="25"/>
      <c r="E353" s="25"/>
      <c r="F353" s="25"/>
    </row>
    <row r="354" spans="1:6" x14ac:dyDescent="0.25">
      <c r="A354" s="25"/>
      <c r="B354" s="25"/>
      <c r="C354" s="25"/>
      <c r="D354" s="25"/>
      <c r="E354" s="25"/>
      <c r="F354" s="25"/>
    </row>
    <row r="355" spans="1:6" x14ac:dyDescent="0.25">
      <c r="A355" s="25"/>
      <c r="B355" s="25"/>
      <c r="C355" s="25"/>
      <c r="D355" s="25"/>
      <c r="E355" s="25"/>
      <c r="F355" s="25"/>
    </row>
    <row r="356" spans="1:6" x14ac:dyDescent="0.25">
      <c r="A356" s="25"/>
      <c r="B356" s="25"/>
      <c r="C356" s="25"/>
      <c r="D356" s="25"/>
      <c r="E356" s="25"/>
      <c r="F356" s="25"/>
    </row>
    <row r="357" spans="1:6" x14ac:dyDescent="0.25">
      <c r="A357" s="25"/>
      <c r="B357" s="25"/>
      <c r="C357" s="25"/>
      <c r="D357" s="25"/>
      <c r="E357" s="25"/>
      <c r="F357" s="25"/>
    </row>
    <row r="358" spans="1:6" x14ac:dyDescent="0.25">
      <c r="A358" s="25"/>
      <c r="B358" s="25"/>
      <c r="C358" s="25"/>
      <c r="D358" s="25"/>
      <c r="E358" s="25"/>
      <c r="F358" s="25"/>
    </row>
    <row r="359" spans="1:6" x14ac:dyDescent="0.25">
      <c r="A359" s="25"/>
      <c r="B359" s="25"/>
      <c r="C359" s="25"/>
      <c r="D359" s="25"/>
      <c r="E359" s="25"/>
      <c r="F359" s="25"/>
    </row>
    <row r="360" spans="1:6" x14ac:dyDescent="0.25">
      <c r="A360" s="25"/>
      <c r="B360" s="25"/>
      <c r="C360" s="25"/>
      <c r="D360" s="25"/>
      <c r="E360" s="25"/>
      <c r="F360" s="25"/>
    </row>
    <row r="361" spans="1:6" x14ac:dyDescent="0.25">
      <c r="A361" s="25"/>
      <c r="B361" s="25"/>
      <c r="C361" s="25"/>
      <c r="D361" s="25"/>
      <c r="E361" s="25"/>
      <c r="F361" s="25"/>
    </row>
    <row r="362" spans="1:6" x14ac:dyDescent="0.25">
      <c r="A362" s="25"/>
      <c r="B362" s="25"/>
      <c r="C362" s="25"/>
      <c r="D362" s="25"/>
      <c r="E362" s="25"/>
      <c r="F362" s="25"/>
    </row>
    <row r="363" spans="1:6" x14ac:dyDescent="0.25">
      <c r="A363" s="25"/>
      <c r="B363" s="25"/>
      <c r="C363" s="25"/>
      <c r="D363" s="25"/>
      <c r="E363" s="25"/>
      <c r="F363" s="25"/>
    </row>
    <row r="364" spans="1:6" x14ac:dyDescent="0.25">
      <c r="A364" s="25"/>
      <c r="B364" s="25"/>
      <c r="C364" s="25"/>
      <c r="D364" s="25"/>
      <c r="E364" s="25"/>
      <c r="F364" s="25"/>
    </row>
    <row r="365" spans="1:6" x14ac:dyDescent="0.25">
      <c r="A365" s="25"/>
      <c r="B365" s="25"/>
      <c r="C365" s="25"/>
      <c r="D365" s="25"/>
      <c r="E365" s="25"/>
      <c r="F365" s="25"/>
    </row>
    <row r="366" spans="1:6" x14ac:dyDescent="0.25">
      <c r="A366" s="25"/>
      <c r="B366" s="25"/>
      <c r="C366" s="25"/>
      <c r="D366" s="25"/>
      <c r="E366" s="25"/>
      <c r="F366" s="25"/>
    </row>
    <row r="367" spans="1:6" x14ac:dyDescent="0.25">
      <c r="A367" s="25"/>
      <c r="B367" s="25"/>
      <c r="C367" s="25"/>
      <c r="D367" s="25"/>
      <c r="E367" s="25"/>
      <c r="F367" s="25"/>
    </row>
    <row r="368" spans="1:6" x14ac:dyDescent="0.25">
      <c r="A368" s="25"/>
      <c r="B368" s="25"/>
      <c r="C368" s="25"/>
      <c r="D368" s="25"/>
      <c r="E368" s="25"/>
      <c r="F368" s="25"/>
    </row>
    <row r="369" spans="1:6" x14ac:dyDescent="0.25">
      <c r="A369" s="25"/>
      <c r="B369" s="25"/>
      <c r="C369" s="25"/>
      <c r="D369" s="25"/>
      <c r="E369" s="25"/>
      <c r="F369" s="25"/>
    </row>
    <row r="370" spans="1:6" x14ac:dyDescent="0.25">
      <c r="A370" s="25"/>
      <c r="B370" s="25"/>
      <c r="C370" s="25"/>
      <c r="D370" s="25"/>
      <c r="E370" s="25"/>
      <c r="F370" s="25"/>
    </row>
    <row r="371" spans="1:6" x14ac:dyDescent="0.25">
      <c r="A371" s="25"/>
      <c r="B371" s="25"/>
      <c r="C371" s="25"/>
      <c r="D371" s="25"/>
      <c r="E371" s="25"/>
      <c r="F371" s="25"/>
    </row>
    <row r="372" spans="1:6" x14ac:dyDescent="0.25">
      <c r="A372" s="25"/>
      <c r="B372" s="25"/>
      <c r="C372" s="25"/>
      <c r="D372" s="25"/>
      <c r="E372" s="25"/>
      <c r="F372" s="25"/>
    </row>
    <row r="373" spans="1:6" x14ac:dyDescent="0.25">
      <c r="A373" s="25"/>
      <c r="B373" s="25"/>
      <c r="C373" s="25"/>
      <c r="D373" s="25"/>
      <c r="E373" s="25"/>
      <c r="F373" s="25"/>
    </row>
    <row r="374" spans="1:6" x14ac:dyDescent="0.25">
      <c r="A374" s="25"/>
      <c r="B374" s="25"/>
      <c r="C374" s="25"/>
      <c r="D374" s="25"/>
      <c r="E374" s="25"/>
      <c r="F374" s="25"/>
    </row>
    <row r="375" spans="1:6" x14ac:dyDescent="0.25">
      <c r="A375" s="25"/>
      <c r="B375" s="25"/>
      <c r="C375" s="25"/>
      <c r="D375" s="25"/>
      <c r="E375" s="25"/>
      <c r="F375" s="25"/>
    </row>
    <row r="376" spans="1:6" x14ac:dyDescent="0.25">
      <c r="A376" s="25"/>
      <c r="B376" s="25"/>
      <c r="C376" s="25"/>
      <c r="D376" s="25"/>
      <c r="E376" s="25"/>
      <c r="F376" s="25"/>
    </row>
    <row r="377" spans="1:6" x14ac:dyDescent="0.25">
      <c r="A377" s="25"/>
      <c r="B377" s="25"/>
      <c r="C377" s="25"/>
      <c r="D377" s="25"/>
      <c r="E377" s="25"/>
      <c r="F377" s="25"/>
    </row>
    <row r="378" spans="1:6" x14ac:dyDescent="0.25">
      <c r="A378" s="25"/>
      <c r="B378" s="25"/>
      <c r="C378" s="25"/>
      <c r="D378" s="25"/>
      <c r="E378" s="25"/>
      <c r="F378" s="25"/>
    </row>
    <row r="379" spans="1:6" x14ac:dyDescent="0.25">
      <c r="A379" s="25"/>
      <c r="B379" s="25"/>
      <c r="C379" s="25"/>
      <c r="D379" s="25"/>
      <c r="E379" s="25"/>
      <c r="F379" s="25"/>
    </row>
    <row r="380" spans="1:6" x14ac:dyDescent="0.25">
      <c r="A380" s="25"/>
      <c r="B380" s="25"/>
      <c r="C380" s="25"/>
      <c r="D380" s="25"/>
      <c r="E380" s="25"/>
      <c r="F380" s="25"/>
    </row>
    <row r="381" spans="1:6" x14ac:dyDescent="0.25">
      <c r="A381" s="25"/>
      <c r="B381" s="25"/>
      <c r="C381" s="25"/>
      <c r="D381" s="25"/>
      <c r="E381" s="25"/>
      <c r="F381" s="25"/>
    </row>
    <row r="382" spans="1:6" x14ac:dyDescent="0.25">
      <c r="A382" s="25"/>
      <c r="B382" s="25"/>
      <c r="C382" s="25"/>
      <c r="D382" s="25"/>
      <c r="E382" s="25"/>
      <c r="F382" s="25"/>
    </row>
    <row r="383" spans="1:6" x14ac:dyDescent="0.25">
      <c r="A383" s="25"/>
      <c r="B383" s="25"/>
      <c r="C383" s="25"/>
      <c r="D383" s="25"/>
      <c r="E383" s="25"/>
      <c r="F383" s="25"/>
    </row>
    <row r="384" spans="1:6" x14ac:dyDescent="0.25">
      <c r="A384" s="25"/>
      <c r="B384" s="25"/>
      <c r="C384" s="25"/>
      <c r="D384" s="25"/>
      <c r="E384" s="25"/>
      <c r="F384" s="25"/>
    </row>
    <row r="385" spans="1:6" x14ac:dyDescent="0.25">
      <c r="A385" s="25"/>
      <c r="B385" s="25"/>
      <c r="C385" s="25"/>
      <c r="D385" s="25"/>
      <c r="E385" s="25"/>
      <c r="F385" s="25"/>
    </row>
    <row r="386" spans="1:6" x14ac:dyDescent="0.25">
      <c r="A386" s="25"/>
      <c r="B386" s="25"/>
      <c r="C386" s="25"/>
      <c r="D386" s="25"/>
      <c r="E386" s="25"/>
      <c r="F386" s="25"/>
    </row>
    <row r="387" spans="1:6" x14ac:dyDescent="0.25">
      <c r="A387" s="25"/>
      <c r="B387" s="25"/>
      <c r="C387" s="25"/>
      <c r="D387" s="25"/>
      <c r="E387" s="25"/>
      <c r="F387" s="25"/>
    </row>
    <row r="388" spans="1:6" x14ac:dyDescent="0.25">
      <c r="A388" s="25"/>
      <c r="B388" s="25"/>
      <c r="C388" s="25"/>
      <c r="D388" s="25"/>
      <c r="E388" s="25"/>
      <c r="F388" s="25"/>
    </row>
    <row r="389" spans="1:6" x14ac:dyDescent="0.25">
      <c r="A389" s="25"/>
      <c r="B389" s="25"/>
      <c r="C389" s="25"/>
      <c r="D389" s="25"/>
      <c r="E389" s="25"/>
      <c r="F389" s="25"/>
    </row>
    <row r="390" spans="1:6" x14ac:dyDescent="0.25">
      <c r="A390" s="25"/>
      <c r="B390" s="25"/>
      <c r="C390" s="25"/>
      <c r="D390" s="25"/>
      <c r="E390" s="25"/>
      <c r="F390" s="25"/>
    </row>
    <row r="391" spans="1:6" x14ac:dyDescent="0.25">
      <c r="A391" s="25"/>
      <c r="B391" s="25"/>
      <c r="C391" s="25"/>
      <c r="D391" s="25"/>
      <c r="E391" s="25"/>
      <c r="F391" s="25"/>
    </row>
    <row r="392" spans="1:6" x14ac:dyDescent="0.25">
      <c r="A392" s="25"/>
      <c r="B392" s="25"/>
      <c r="C392" s="25"/>
      <c r="D392" s="25"/>
      <c r="E392" s="25"/>
      <c r="F392" s="25"/>
    </row>
    <row r="393" spans="1:6" x14ac:dyDescent="0.25">
      <c r="A393" s="25"/>
      <c r="B393" s="25"/>
      <c r="C393" s="25"/>
      <c r="D393" s="25"/>
      <c r="E393" s="25"/>
      <c r="F393" s="25"/>
    </row>
    <row r="394" spans="1:6" x14ac:dyDescent="0.25">
      <c r="A394" s="25"/>
      <c r="B394" s="25"/>
      <c r="C394" s="25"/>
      <c r="D394" s="25"/>
      <c r="E394" s="25"/>
      <c r="F394" s="25"/>
    </row>
    <row r="395" spans="1:6" x14ac:dyDescent="0.25">
      <c r="A395" s="25"/>
      <c r="B395" s="25"/>
      <c r="C395" s="25"/>
      <c r="D395" s="25"/>
      <c r="E395" s="25"/>
      <c r="F395" s="25"/>
    </row>
    <row r="396" spans="1:6" x14ac:dyDescent="0.25">
      <c r="A396" s="25"/>
      <c r="B396" s="25"/>
      <c r="C396" s="25"/>
      <c r="D396" s="25"/>
      <c r="E396" s="25"/>
      <c r="F396" s="25"/>
    </row>
    <row r="397" spans="1:6" x14ac:dyDescent="0.25">
      <c r="A397" s="25"/>
      <c r="B397" s="25"/>
      <c r="C397" s="25"/>
      <c r="D397" s="25"/>
      <c r="E397" s="25"/>
      <c r="F397" s="25"/>
    </row>
    <row r="398" spans="1:6" x14ac:dyDescent="0.25">
      <c r="A398" s="25"/>
      <c r="B398" s="25"/>
      <c r="C398" s="25"/>
      <c r="D398" s="25"/>
      <c r="E398" s="25"/>
      <c r="F398" s="25"/>
    </row>
    <row r="399" spans="1:6" x14ac:dyDescent="0.25">
      <c r="A399" s="25"/>
      <c r="B399" s="25"/>
      <c r="C399" s="25"/>
      <c r="D399" s="25"/>
      <c r="E399" s="25"/>
      <c r="F399" s="25"/>
    </row>
    <row r="400" spans="1:6" x14ac:dyDescent="0.25">
      <c r="A400" s="25"/>
      <c r="B400" s="25"/>
      <c r="C400" s="25"/>
      <c r="D400" s="25"/>
      <c r="E400" s="25"/>
      <c r="F400" s="25"/>
    </row>
    <row r="401" spans="1:6" x14ac:dyDescent="0.25">
      <c r="A401" s="25"/>
      <c r="B401" s="25"/>
      <c r="C401" s="25"/>
      <c r="D401" s="25"/>
      <c r="E401" s="25"/>
      <c r="F401" s="25"/>
    </row>
    <row r="402" spans="1:6" x14ac:dyDescent="0.25">
      <c r="A402" s="25"/>
      <c r="B402" s="25"/>
      <c r="C402" s="25"/>
      <c r="D402" s="25"/>
      <c r="E402" s="25"/>
      <c r="F402" s="25"/>
    </row>
    <row r="403" spans="1:6" x14ac:dyDescent="0.25">
      <c r="A403" s="25"/>
      <c r="B403" s="25"/>
      <c r="C403" s="25"/>
      <c r="D403" s="25"/>
      <c r="E403" s="25"/>
      <c r="F403" s="25"/>
    </row>
    <row r="404" spans="1:6" x14ac:dyDescent="0.25">
      <c r="A404" s="25"/>
      <c r="B404" s="25"/>
      <c r="C404" s="25"/>
      <c r="D404" s="25"/>
      <c r="E404" s="25"/>
      <c r="F404" s="25"/>
    </row>
    <row r="405" spans="1:6" x14ac:dyDescent="0.25">
      <c r="A405" s="25"/>
      <c r="B405" s="25"/>
      <c r="C405" s="25"/>
      <c r="D405" s="25"/>
      <c r="E405" s="25"/>
      <c r="F405" s="25"/>
    </row>
    <row r="406" spans="1:6" x14ac:dyDescent="0.25">
      <c r="A406" s="25"/>
      <c r="B406" s="25"/>
      <c r="C406" s="25"/>
      <c r="D406" s="25"/>
      <c r="E406" s="25"/>
      <c r="F406" s="25"/>
    </row>
    <row r="407" spans="1:6" x14ac:dyDescent="0.25">
      <c r="A407" s="25"/>
      <c r="B407" s="25"/>
      <c r="C407" s="25"/>
      <c r="D407" s="25"/>
      <c r="E407" s="25"/>
      <c r="F407" s="25"/>
    </row>
    <row r="408" spans="1:6" x14ac:dyDescent="0.25">
      <c r="A408" s="25"/>
      <c r="B408" s="25"/>
      <c r="C408" s="25"/>
      <c r="D408" s="25"/>
      <c r="E408" s="25"/>
      <c r="F408" s="25"/>
    </row>
    <row r="409" spans="1:6" x14ac:dyDescent="0.25">
      <c r="A409" s="25"/>
      <c r="B409" s="25"/>
      <c r="C409" s="25"/>
      <c r="D409" s="25"/>
      <c r="E409" s="25"/>
      <c r="F409" s="25"/>
    </row>
    <row r="410" spans="1:6" x14ac:dyDescent="0.25">
      <c r="A410" s="25"/>
      <c r="B410" s="25"/>
      <c r="C410" s="25"/>
      <c r="D410" s="25"/>
      <c r="E410" s="25"/>
      <c r="F410" s="25"/>
    </row>
    <row r="411" spans="1:6" x14ac:dyDescent="0.25">
      <c r="A411" s="25"/>
      <c r="B411" s="25"/>
      <c r="C411" s="25"/>
      <c r="D411" s="25"/>
      <c r="E411" s="25"/>
      <c r="F411" s="25"/>
    </row>
    <row r="412" spans="1:6" x14ac:dyDescent="0.25">
      <c r="A412" s="25"/>
      <c r="B412" s="25"/>
      <c r="C412" s="25"/>
      <c r="D412" s="25"/>
      <c r="E412" s="25"/>
      <c r="F412" s="25"/>
    </row>
    <row r="413" spans="1:6" x14ac:dyDescent="0.25">
      <c r="A413" s="25"/>
      <c r="B413" s="25"/>
      <c r="C413" s="25"/>
      <c r="D413" s="25"/>
      <c r="E413" s="25"/>
      <c r="F413" s="25"/>
    </row>
    <row r="414" spans="1:6" x14ac:dyDescent="0.25">
      <c r="A414" s="25"/>
      <c r="B414" s="25"/>
      <c r="C414" s="25"/>
      <c r="D414" s="25"/>
      <c r="E414" s="25"/>
      <c r="F414" s="25"/>
    </row>
    <row r="415" spans="1:6" x14ac:dyDescent="0.25">
      <c r="A415" s="25"/>
      <c r="B415" s="25"/>
      <c r="C415" s="25"/>
      <c r="D415" s="25"/>
      <c r="E415" s="25"/>
      <c r="F415" s="25"/>
    </row>
    <row r="416" spans="1:6" x14ac:dyDescent="0.25">
      <c r="A416" s="25"/>
      <c r="B416" s="25"/>
      <c r="C416" s="25"/>
      <c r="D416" s="25"/>
      <c r="E416" s="25"/>
      <c r="F416" s="25"/>
    </row>
    <row r="417" spans="1:6" x14ac:dyDescent="0.25">
      <c r="A417" s="25"/>
      <c r="B417" s="25"/>
      <c r="C417" s="25"/>
      <c r="D417" s="25"/>
      <c r="E417" s="25"/>
      <c r="F417" s="25"/>
    </row>
    <row r="418" spans="1:6" x14ac:dyDescent="0.25">
      <c r="A418" s="25"/>
      <c r="B418" s="25"/>
      <c r="C418" s="25"/>
      <c r="D418" s="25"/>
      <c r="E418" s="25"/>
      <c r="F418" s="25"/>
    </row>
    <row r="419" spans="1:6" x14ac:dyDescent="0.25">
      <c r="A419" s="25"/>
      <c r="B419" s="25"/>
      <c r="C419" s="25"/>
      <c r="D419" s="25"/>
      <c r="E419" s="25"/>
      <c r="F419" s="25"/>
    </row>
    <row r="420" spans="1:6" x14ac:dyDescent="0.25">
      <c r="A420" s="25"/>
      <c r="B420" s="25"/>
      <c r="C420" s="25"/>
      <c r="D420" s="25"/>
      <c r="E420" s="25"/>
      <c r="F420" s="25"/>
    </row>
    <row r="421" spans="1:6" x14ac:dyDescent="0.25">
      <c r="A421" s="25"/>
      <c r="B421" s="25"/>
      <c r="C421" s="25"/>
      <c r="D421" s="25"/>
      <c r="E421" s="25"/>
      <c r="F421" s="25"/>
    </row>
    <row r="422" spans="1:6" x14ac:dyDescent="0.25">
      <c r="A422" s="25"/>
      <c r="B422" s="25"/>
      <c r="C422" s="25"/>
      <c r="D422" s="25"/>
      <c r="E422" s="25"/>
      <c r="F422" s="25"/>
    </row>
    <row r="423" spans="1:6" x14ac:dyDescent="0.25">
      <c r="A423" s="25"/>
      <c r="B423" s="25"/>
      <c r="C423" s="25"/>
      <c r="D423" s="25"/>
      <c r="E423" s="25"/>
      <c r="F423" s="25"/>
    </row>
    <row r="424" spans="1:6" x14ac:dyDescent="0.25">
      <c r="A424" s="25"/>
      <c r="B424" s="25"/>
      <c r="C424" s="25"/>
      <c r="D424" s="25"/>
      <c r="E424" s="25"/>
      <c r="F424" s="25"/>
    </row>
    <row r="425" spans="1:6" x14ac:dyDescent="0.25">
      <c r="A425" s="25"/>
      <c r="B425" s="25"/>
      <c r="C425" s="25"/>
      <c r="D425" s="25"/>
      <c r="E425" s="25"/>
      <c r="F425" s="25"/>
    </row>
    <row r="426" spans="1:6" x14ac:dyDescent="0.25">
      <c r="A426" s="25"/>
      <c r="B426" s="25"/>
      <c r="C426" s="25"/>
      <c r="D426" s="25"/>
      <c r="E426" s="25"/>
      <c r="F426" s="25"/>
    </row>
    <row r="427" spans="1:6" x14ac:dyDescent="0.25">
      <c r="A427" s="25"/>
      <c r="B427" s="25"/>
      <c r="C427" s="25"/>
      <c r="D427" s="25"/>
      <c r="E427" s="25"/>
      <c r="F427" s="25"/>
    </row>
    <row r="428" spans="1:6" x14ac:dyDescent="0.25">
      <c r="A428" s="25"/>
      <c r="B428" s="25"/>
      <c r="C428" s="25"/>
      <c r="D428" s="25"/>
      <c r="E428" s="25"/>
      <c r="F428" s="25"/>
    </row>
    <row r="429" spans="1:6" x14ac:dyDescent="0.25">
      <c r="A429" s="25"/>
      <c r="B429" s="25"/>
      <c r="C429" s="25"/>
      <c r="D429" s="25"/>
      <c r="E429" s="25"/>
      <c r="F429" s="25"/>
    </row>
    <row r="430" spans="1:6" x14ac:dyDescent="0.25">
      <c r="A430" s="25"/>
      <c r="B430" s="25"/>
      <c r="C430" s="25"/>
      <c r="D430" s="25"/>
      <c r="E430" s="25"/>
      <c r="F430" s="25"/>
    </row>
    <row r="431" spans="1:6" x14ac:dyDescent="0.25">
      <c r="A431" s="25"/>
      <c r="B431" s="25"/>
      <c r="C431" s="25"/>
      <c r="D431" s="25"/>
      <c r="E431" s="25"/>
      <c r="F431" s="25"/>
    </row>
    <row r="432" spans="1:6" x14ac:dyDescent="0.25">
      <c r="A432" s="25"/>
      <c r="B432" s="25"/>
      <c r="C432" s="25"/>
      <c r="D432" s="25"/>
      <c r="E432" s="25"/>
      <c r="F432" s="25"/>
    </row>
    <row r="433" spans="1:6" x14ac:dyDescent="0.25">
      <c r="A433" s="25"/>
      <c r="B433" s="25"/>
      <c r="C433" s="25"/>
      <c r="D433" s="25"/>
      <c r="E433" s="25"/>
      <c r="F433" s="25"/>
    </row>
    <row r="434" spans="1:6" x14ac:dyDescent="0.25">
      <c r="A434" s="25"/>
      <c r="B434" s="25"/>
      <c r="C434" s="25"/>
      <c r="D434" s="25"/>
      <c r="E434" s="25"/>
      <c r="F434" s="25"/>
    </row>
    <row r="435" spans="1:6" x14ac:dyDescent="0.25">
      <c r="A435" s="25"/>
      <c r="B435" s="25"/>
      <c r="C435" s="25"/>
      <c r="D435" s="25"/>
      <c r="E435" s="25"/>
      <c r="F435" s="25"/>
    </row>
    <row r="436" spans="1:6" x14ac:dyDescent="0.25">
      <c r="A436" s="25"/>
      <c r="B436" s="25"/>
      <c r="C436" s="25"/>
      <c r="D436" s="25"/>
      <c r="E436" s="25"/>
      <c r="F436" s="25"/>
    </row>
    <row r="437" spans="1:6" x14ac:dyDescent="0.25">
      <c r="A437" s="25"/>
      <c r="B437" s="25"/>
      <c r="C437" s="25"/>
      <c r="D437" s="25"/>
      <c r="E437" s="25"/>
      <c r="F437" s="25"/>
    </row>
    <row r="438" spans="1:6" x14ac:dyDescent="0.25">
      <c r="A438" s="25"/>
      <c r="B438" s="25"/>
      <c r="C438" s="25"/>
      <c r="D438" s="25"/>
      <c r="E438" s="25"/>
      <c r="F438" s="25"/>
    </row>
    <row r="439" spans="1:6" x14ac:dyDescent="0.25">
      <c r="A439" s="25"/>
      <c r="B439" s="25"/>
      <c r="C439" s="25"/>
      <c r="D439" s="25"/>
      <c r="E439" s="25"/>
      <c r="F439" s="25"/>
    </row>
    <row r="440" spans="1:6" x14ac:dyDescent="0.25">
      <c r="A440" s="25"/>
      <c r="B440" s="25"/>
      <c r="C440" s="25"/>
      <c r="D440" s="25"/>
      <c r="E440" s="25"/>
      <c r="F440" s="25"/>
    </row>
    <row r="441" spans="1:6" x14ac:dyDescent="0.25">
      <c r="A441" s="25"/>
      <c r="B441" s="25"/>
      <c r="C441" s="25"/>
      <c r="D441" s="25"/>
      <c r="E441" s="25"/>
      <c r="F441" s="25"/>
    </row>
    <row r="442" spans="1:6" x14ac:dyDescent="0.25">
      <c r="A442" s="25"/>
      <c r="B442" s="25"/>
      <c r="C442" s="25"/>
      <c r="D442" s="25"/>
      <c r="E442" s="25"/>
      <c r="F442" s="25"/>
    </row>
    <row r="443" spans="1:6" x14ac:dyDescent="0.25">
      <c r="A443" s="25"/>
      <c r="B443" s="25"/>
      <c r="C443" s="25"/>
      <c r="D443" s="25"/>
      <c r="E443" s="25"/>
      <c r="F443" s="25"/>
    </row>
    <row r="444" spans="1:6" x14ac:dyDescent="0.25">
      <c r="A444" s="25"/>
      <c r="B444" s="25"/>
      <c r="C444" s="25"/>
      <c r="D444" s="25"/>
      <c r="E444" s="25"/>
      <c r="F444" s="25"/>
    </row>
    <row r="445" spans="1:6" x14ac:dyDescent="0.25">
      <c r="A445" s="25"/>
      <c r="B445" s="25"/>
      <c r="C445" s="25"/>
      <c r="D445" s="25"/>
      <c r="E445" s="25"/>
      <c r="F445" s="25"/>
    </row>
    <row r="446" spans="1:6" x14ac:dyDescent="0.25">
      <c r="A446" s="25"/>
      <c r="B446" s="25"/>
      <c r="C446" s="25"/>
      <c r="D446" s="25"/>
      <c r="E446" s="25"/>
      <c r="F446" s="25"/>
    </row>
    <row r="447" spans="1:6" x14ac:dyDescent="0.25">
      <c r="A447" s="25"/>
      <c r="B447" s="25"/>
      <c r="C447" s="25"/>
      <c r="D447" s="25"/>
      <c r="E447" s="25"/>
      <c r="F447" s="25"/>
    </row>
    <row r="448" spans="1:6" x14ac:dyDescent="0.25">
      <c r="A448" s="25"/>
      <c r="B448" s="25"/>
      <c r="C448" s="25"/>
      <c r="D448" s="25"/>
      <c r="E448" s="25"/>
      <c r="F448" s="25"/>
    </row>
    <row r="449" spans="1:6" x14ac:dyDescent="0.25">
      <c r="A449" s="25"/>
      <c r="B449" s="25"/>
      <c r="C449" s="25"/>
      <c r="D449" s="25"/>
      <c r="E449" s="25"/>
      <c r="F449" s="25"/>
    </row>
    <row r="450" spans="1:6" x14ac:dyDescent="0.25">
      <c r="A450" s="25"/>
      <c r="B450" s="25"/>
      <c r="C450" s="25"/>
      <c r="D450" s="25"/>
      <c r="E450" s="25"/>
      <c r="F450" s="25"/>
    </row>
    <row r="451" spans="1:6" x14ac:dyDescent="0.25">
      <c r="A451" s="25"/>
      <c r="B451" s="25"/>
      <c r="C451" s="25"/>
      <c r="D451" s="25"/>
      <c r="E451" s="25"/>
      <c r="F451" s="25"/>
    </row>
    <row r="452" spans="1:6" x14ac:dyDescent="0.25">
      <c r="A452" s="25"/>
      <c r="B452" s="25"/>
      <c r="C452" s="25"/>
      <c r="D452" s="25"/>
      <c r="E452" s="25"/>
      <c r="F452" s="25"/>
    </row>
    <row r="453" spans="1:6" x14ac:dyDescent="0.25">
      <c r="A453" s="25"/>
      <c r="B453" s="25"/>
      <c r="C453" s="25"/>
      <c r="D453" s="25"/>
      <c r="E453" s="25"/>
      <c r="F453" s="25"/>
    </row>
    <row r="454" spans="1:6" x14ac:dyDescent="0.25">
      <c r="A454" s="25"/>
      <c r="B454" s="25"/>
      <c r="C454" s="25"/>
      <c r="D454" s="25"/>
      <c r="E454" s="25"/>
      <c r="F454" s="25"/>
    </row>
    <row r="455" spans="1:6" x14ac:dyDescent="0.25">
      <c r="A455" s="25"/>
      <c r="B455" s="25"/>
      <c r="C455" s="25"/>
      <c r="D455" s="25"/>
      <c r="E455" s="25"/>
      <c r="F455" s="25"/>
    </row>
    <row r="456" spans="1:6" x14ac:dyDescent="0.25">
      <c r="A456" s="25"/>
      <c r="B456" s="25"/>
      <c r="C456" s="25"/>
      <c r="D456" s="25"/>
      <c r="E456" s="25"/>
      <c r="F456" s="25"/>
    </row>
    <row r="457" spans="1:6" x14ac:dyDescent="0.25">
      <c r="A457" s="25"/>
      <c r="B457" s="25"/>
      <c r="C457" s="25"/>
      <c r="D457" s="25"/>
      <c r="E457" s="25"/>
      <c r="F457" s="25"/>
    </row>
    <row r="458" spans="1:6" x14ac:dyDescent="0.25">
      <c r="A458" s="25"/>
      <c r="B458" s="25"/>
      <c r="C458" s="25"/>
      <c r="D458" s="25"/>
      <c r="E458" s="25"/>
      <c r="F458" s="25"/>
    </row>
    <row r="459" spans="1:6" x14ac:dyDescent="0.25">
      <c r="A459" s="25"/>
      <c r="B459" s="25"/>
      <c r="C459" s="25"/>
      <c r="D459" s="25"/>
      <c r="E459" s="25"/>
      <c r="F459" s="25"/>
    </row>
    <row r="460" spans="1:6" x14ac:dyDescent="0.25">
      <c r="A460" s="25"/>
      <c r="B460" s="25"/>
      <c r="C460" s="25"/>
      <c r="D460" s="25"/>
      <c r="E460" s="25"/>
      <c r="F460" s="25"/>
    </row>
    <row r="461" spans="1:6" x14ac:dyDescent="0.25">
      <c r="A461" s="25"/>
      <c r="B461" s="25"/>
      <c r="C461" s="25"/>
      <c r="D461" s="25"/>
      <c r="E461" s="25"/>
      <c r="F461" s="25"/>
    </row>
    <row r="462" spans="1:6" x14ac:dyDescent="0.25">
      <c r="A462" s="25"/>
      <c r="B462" s="25"/>
      <c r="C462" s="25"/>
      <c r="D462" s="25"/>
      <c r="E462" s="25"/>
      <c r="F462" s="25"/>
    </row>
    <row r="463" spans="1:6" x14ac:dyDescent="0.25">
      <c r="A463" s="25"/>
      <c r="B463" s="25"/>
      <c r="C463" s="25"/>
      <c r="D463" s="25"/>
      <c r="E463" s="25"/>
      <c r="F463" s="25"/>
    </row>
    <row r="464" spans="1:6" x14ac:dyDescent="0.25">
      <c r="A464" s="25"/>
      <c r="B464" s="25"/>
      <c r="C464" s="25"/>
      <c r="D464" s="25"/>
      <c r="E464" s="25"/>
      <c r="F464" s="25"/>
    </row>
    <row r="465" spans="1:6" x14ac:dyDescent="0.25">
      <c r="A465" s="25"/>
      <c r="B465" s="25"/>
      <c r="C465" s="25"/>
      <c r="D465" s="25"/>
      <c r="E465" s="25"/>
      <c r="F465" s="25"/>
    </row>
    <row r="466" spans="1:6" x14ac:dyDescent="0.25">
      <c r="A466" s="25"/>
      <c r="B466" s="25"/>
      <c r="C466" s="25"/>
      <c r="D466" s="25"/>
      <c r="E466" s="25"/>
      <c r="F466" s="25"/>
    </row>
    <row r="467" spans="1:6" x14ac:dyDescent="0.25">
      <c r="A467" s="25"/>
      <c r="B467" s="25"/>
      <c r="C467" s="25"/>
      <c r="D467" s="25"/>
      <c r="E467" s="25"/>
      <c r="F467" s="25"/>
    </row>
    <row r="468" spans="1:6" x14ac:dyDescent="0.25">
      <c r="A468" s="25"/>
      <c r="B468" s="25"/>
      <c r="C468" s="25"/>
      <c r="D468" s="25"/>
      <c r="E468" s="25"/>
      <c r="F468" s="25"/>
    </row>
    <row r="469" spans="1:6" x14ac:dyDescent="0.25">
      <c r="A469" s="25"/>
      <c r="B469" s="25"/>
      <c r="C469" s="25"/>
      <c r="D469" s="25"/>
      <c r="E469" s="25"/>
      <c r="F469" s="25"/>
    </row>
    <row r="470" spans="1:6" x14ac:dyDescent="0.25">
      <c r="A470" s="25"/>
      <c r="B470" s="25"/>
      <c r="C470" s="25"/>
      <c r="D470" s="25"/>
      <c r="E470" s="25"/>
      <c r="F470" s="25"/>
    </row>
    <row r="471" spans="1:6" x14ac:dyDescent="0.25">
      <c r="A471" s="25"/>
      <c r="B471" s="25"/>
      <c r="C471" s="25"/>
      <c r="D471" s="25"/>
      <c r="E471" s="25"/>
      <c r="F471" s="25"/>
    </row>
    <row r="472" spans="1:6" x14ac:dyDescent="0.25">
      <c r="A472" s="25"/>
      <c r="B472" s="25"/>
      <c r="C472" s="25"/>
      <c r="D472" s="25"/>
      <c r="E472" s="25"/>
      <c r="F472" s="25"/>
    </row>
    <row r="473" spans="1:6" x14ac:dyDescent="0.25">
      <c r="A473" s="25"/>
      <c r="B473" s="25"/>
      <c r="C473" s="25"/>
      <c r="D473" s="25"/>
      <c r="E473" s="25"/>
      <c r="F473" s="25"/>
    </row>
    <row r="474" spans="1:6" x14ac:dyDescent="0.25">
      <c r="A474" s="25"/>
      <c r="B474" s="25"/>
      <c r="C474" s="25"/>
      <c r="D474" s="25"/>
      <c r="E474" s="25"/>
      <c r="F474" s="25"/>
    </row>
    <row r="475" spans="1:6" x14ac:dyDescent="0.25">
      <c r="A475" s="25"/>
      <c r="B475" s="25"/>
      <c r="C475" s="25"/>
      <c r="D475" s="25"/>
      <c r="E475" s="25"/>
      <c r="F475" s="25"/>
    </row>
    <row r="476" spans="1:6" x14ac:dyDescent="0.25">
      <c r="A476" s="25"/>
      <c r="B476" s="25"/>
      <c r="C476" s="25"/>
      <c r="D476" s="25"/>
      <c r="E476" s="25"/>
      <c r="F476" s="25"/>
    </row>
    <row r="477" spans="1:6" x14ac:dyDescent="0.25">
      <c r="A477" s="25"/>
      <c r="B477" s="25"/>
      <c r="C477" s="25"/>
      <c r="D477" s="25"/>
      <c r="E477" s="25"/>
      <c r="F477" s="25"/>
    </row>
    <row r="478" spans="1:6" x14ac:dyDescent="0.25">
      <c r="A478" s="25"/>
      <c r="B478" s="25"/>
      <c r="C478" s="25"/>
      <c r="D478" s="25"/>
      <c r="E478" s="25"/>
      <c r="F478" s="25"/>
    </row>
    <row r="479" spans="1:6" x14ac:dyDescent="0.25">
      <c r="A479" s="25"/>
      <c r="B479" s="25"/>
      <c r="C479" s="25"/>
      <c r="D479" s="25"/>
      <c r="E479" s="25"/>
      <c r="F479" s="25"/>
    </row>
    <row r="480" spans="1:6" x14ac:dyDescent="0.25">
      <c r="A480" s="25"/>
      <c r="B480" s="25"/>
      <c r="C480" s="25"/>
      <c r="D480" s="25"/>
      <c r="E480" s="25"/>
      <c r="F480" s="25"/>
    </row>
    <row r="481" spans="1:6" x14ac:dyDescent="0.25">
      <c r="A481" s="25"/>
      <c r="B481" s="25"/>
      <c r="C481" s="25"/>
      <c r="D481" s="25"/>
      <c r="E481" s="25"/>
      <c r="F481" s="25"/>
    </row>
    <row r="482" spans="1:6" x14ac:dyDescent="0.25">
      <c r="A482" s="25"/>
      <c r="B482" s="25"/>
      <c r="C482" s="25"/>
      <c r="D482" s="25"/>
      <c r="E482" s="25"/>
      <c r="F482" s="25"/>
    </row>
    <row r="483" spans="1:6" x14ac:dyDescent="0.25">
      <c r="A483" s="25"/>
      <c r="B483" s="25"/>
      <c r="C483" s="25"/>
      <c r="D483" s="25"/>
      <c r="E483" s="25"/>
      <c r="F483" s="25"/>
    </row>
    <row r="484" spans="1:6" x14ac:dyDescent="0.25">
      <c r="A484" s="25"/>
      <c r="B484" s="25"/>
      <c r="C484" s="25"/>
      <c r="D484" s="25"/>
      <c r="E484" s="25"/>
      <c r="F484" s="25"/>
    </row>
    <row r="485" spans="1:6" x14ac:dyDescent="0.25">
      <c r="A485" s="25"/>
      <c r="B485" s="25"/>
      <c r="C485" s="25"/>
      <c r="D485" s="25"/>
      <c r="E485" s="25"/>
      <c r="F485" s="25"/>
    </row>
    <row r="486" spans="1:6" x14ac:dyDescent="0.25">
      <c r="A486" s="25"/>
      <c r="B486" s="25"/>
      <c r="C486" s="25"/>
      <c r="D486" s="25"/>
      <c r="E486" s="25"/>
      <c r="F486" s="25"/>
    </row>
    <row r="487" spans="1:6" x14ac:dyDescent="0.25">
      <c r="A487" s="25"/>
      <c r="B487" s="25"/>
      <c r="C487" s="25"/>
      <c r="D487" s="25"/>
      <c r="E487" s="25"/>
      <c r="F487" s="25"/>
    </row>
    <row r="488" spans="1:6" x14ac:dyDescent="0.25">
      <c r="A488" s="25"/>
      <c r="B488" s="25"/>
      <c r="C488" s="25"/>
      <c r="D488" s="25"/>
      <c r="E488" s="25"/>
      <c r="F488" s="25"/>
    </row>
    <row r="489" spans="1:6" x14ac:dyDescent="0.25">
      <c r="A489" s="25"/>
      <c r="B489" s="25"/>
      <c r="C489" s="25"/>
      <c r="D489" s="25"/>
      <c r="E489" s="25"/>
      <c r="F489" s="25"/>
    </row>
    <row r="490" spans="1:6" x14ac:dyDescent="0.25">
      <c r="A490" s="25"/>
      <c r="B490" s="25"/>
      <c r="C490" s="25"/>
      <c r="D490" s="25"/>
      <c r="E490" s="25"/>
      <c r="F490" s="25"/>
    </row>
    <row r="491" spans="1:6" x14ac:dyDescent="0.25">
      <c r="A491" s="25"/>
      <c r="B491" s="25"/>
      <c r="C491" s="25"/>
      <c r="D491" s="25"/>
      <c r="E491" s="25"/>
      <c r="F491" s="25"/>
    </row>
    <row r="492" spans="1:6" x14ac:dyDescent="0.25">
      <c r="A492" s="25"/>
      <c r="B492" s="25"/>
      <c r="C492" s="25"/>
      <c r="D492" s="25"/>
      <c r="E492" s="25"/>
      <c r="F492" s="25"/>
    </row>
    <row r="493" spans="1:6" x14ac:dyDescent="0.25">
      <c r="A493" s="25"/>
      <c r="B493" s="25"/>
      <c r="C493" s="25"/>
      <c r="D493" s="25"/>
      <c r="E493" s="25"/>
      <c r="F493" s="25"/>
    </row>
    <row r="494" spans="1:6" x14ac:dyDescent="0.25">
      <c r="A494" s="25"/>
      <c r="B494" s="25"/>
      <c r="C494" s="25"/>
      <c r="D494" s="25"/>
      <c r="E494" s="25"/>
      <c r="F494" s="25"/>
    </row>
    <row r="495" spans="1:6" x14ac:dyDescent="0.25">
      <c r="A495" s="25"/>
      <c r="B495" s="25"/>
      <c r="C495" s="25"/>
      <c r="D495" s="25"/>
      <c r="E495" s="25"/>
      <c r="F495" s="25"/>
    </row>
    <row r="496" spans="1:6" x14ac:dyDescent="0.25">
      <c r="A496" s="25"/>
      <c r="B496" s="25"/>
      <c r="C496" s="25"/>
      <c r="D496" s="25"/>
      <c r="E496" s="25"/>
      <c r="F496" s="25"/>
    </row>
    <row r="497" spans="1:6" x14ac:dyDescent="0.25">
      <c r="A497" s="25"/>
      <c r="B497" s="25"/>
      <c r="C497" s="25"/>
      <c r="D497" s="25"/>
      <c r="E497" s="25"/>
      <c r="F497" s="25"/>
    </row>
    <row r="498" spans="1:6" x14ac:dyDescent="0.25">
      <c r="A498" s="25"/>
      <c r="B498" s="25"/>
      <c r="C498" s="25"/>
      <c r="D498" s="25"/>
      <c r="E498" s="25"/>
      <c r="F498" s="25"/>
    </row>
    <row r="499" spans="1:6" x14ac:dyDescent="0.25">
      <c r="A499" s="25"/>
      <c r="B499" s="25"/>
      <c r="C499" s="25"/>
      <c r="D499" s="25"/>
      <c r="E499" s="25"/>
      <c r="F499" s="25"/>
    </row>
    <row r="500" spans="1:6" x14ac:dyDescent="0.25">
      <c r="A500" s="25"/>
      <c r="B500" s="25"/>
      <c r="C500" s="25"/>
      <c r="D500" s="25"/>
      <c r="E500" s="25"/>
      <c r="F500" s="25"/>
    </row>
    <row r="501" spans="1:6" x14ac:dyDescent="0.25">
      <c r="A501" s="25"/>
      <c r="B501" s="25"/>
      <c r="C501" s="25"/>
      <c r="D501" s="25"/>
      <c r="E501" s="25"/>
      <c r="F501" s="25"/>
    </row>
    <row r="502" spans="1:6" x14ac:dyDescent="0.25">
      <c r="A502" s="25"/>
      <c r="B502" s="25"/>
      <c r="C502" s="25"/>
      <c r="D502" s="25"/>
      <c r="E502" s="25"/>
      <c r="F502" s="25"/>
    </row>
  </sheetData>
  <sheetProtection algorithmName="SHA-512" hashValue="sX0w0TwOalrpgOeZH2Pjf9yoqkg3pRu+xoGMcxgPE5GUvZrULsbWQZO3D7qAuj1ep1y0Js2cQn9R4iVMh+jjjQ==" saltValue="OOnLCsiDRTqSRpW7zM//8Q==" spinCount="100000" sheet="1" objects="1" scenarios="1" formatCells="0" formatColumns="0" formatRows="0" selectLockedCells="1" sort="0" autoFilter="0"/>
  <autoFilter ref="A2:F2"/>
  <dataValidations count="1">
    <dataValidation type="list" allowBlank="1" showInputMessage="1" showErrorMessage="1" sqref="B3:B502">
      <formula1>$H$3:$H$34</formula1>
    </dataValidation>
  </dataValidation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27"/>
  <sheetViews>
    <sheetView workbookViewId="0">
      <selection activeCell="B6" sqref="B6"/>
    </sheetView>
  </sheetViews>
  <sheetFormatPr baseColWidth="10" defaultRowHeight="15" x14ac:dyDescent="0.25"/>
  <cols>
    <col min="1" max="1" width="43.7109375" customWidth="1"/>
    <col min="2" max="8" width="16.7109375" customWidth="1"/>
  </cols>
  <sheetData>
    <row r="1" spans="1:8" ht="18.75" x14ac:dyDescent="0.25">
      <c r="A1" s="349" t="str">
        <f>CONCATENATE("C5 Ermittlung des Ausgleichsbetrags ",D2)</f>
        <v>C5 Ermittlung des Ausgleichsbetrags 2026</v>
      </c>
    </row>
    <row r="2" spans="1:8" ht="30" x14ac:dyDescent="0.25">
      <c r="A2" s="405" t="str">
        <f>CONCATENATE("1. Ermittlung des Ausgleichsbetrags aus ",A_Stammdaten!B12-2)</f>
        <v>1. Ermittlung des Ausgleichsbetrags aus 2024</v>
      </c>
      <c r="B2" s="351">
        <f>D2-2</f>
        <v>2024</v>
      </c>
      <c r="C2" s="351" t="str">
        <f>CONCATENATE("Aufzinsung zum 31.12.",D2-1)</f>
        <v>Aufzinsung zum 31.12.2025</v>
      </c>
      <c r="D2" s="397">
        <f>A_Stammdaten!B12</f>
        <v>2026</v>
      </c>
      <c r="E2" s="397" t="str">
        <f>IF($C$16&gt;=2,$D$2+1,"")</f>
        <v/>
      </c>
      <c r="F2" s="397" t="str">
        <f>IF($C$16&gt;=2,$D$2+2,"")</f>
        <v/>
      </c>
      <c r="G2" s="397" t="str">
        <f>IF($C$16&gt;=2,$D$2+3,"")</f>
        <v/>
      </c>
      <c r="H2" s="397" t="str">
        <f>IF($C$16&gt;=2,$D$2+4,"")</f>
        <v/>
      </c>
    </row>
    <row r="3" spans="1:8" x14ac:dyDescent="0.25">
      <c r="A3" s="394" t="str">
        <f>CONCATENATE("Erzielte Erlöse ",B2)</f>
        <v>Erzielte Erlöse 2024</v>
      </c>
      <c r="B3" s="398">
        <f>SUM(C_GuV_Ist!L5,C_GuV_Ist!L14,C_GuV_Ist!L15,C_GuV_Ist!L16,C_GuV_Ist!L49,C_GuV_Ist!L50,C_GuV_Ist!L51)</f>
        <v>0</v>
      </c>
      <c r="C3" s="398"/>
      <c r="D3" s="398"/>
      <c r="E3" s="398"/>
      <c r="F3" s="398"/>
      <c r="G3" s="398"/>
      <c r="H3" s="398"/>
    </row>
    <row r="4" spans="1:8" x14ac:dyDescent="0.25">
      <c r="A4" s="394" t="str">
        <f>CONCATENATE("Kosten ",B2)</f>
        <v>Kosten 2024</v>
      </c>
      <c r="B4" s="398">
        <f>SUM(C_GuV_Ist!J20,C_GuV_Ist!J32,C_GuV_Ist!J35,C_GuV_Ist!J39,C_GuV_Ist!J61,C_GuV_Ist!J62,C_GuV_Ist!J68,C_GuV_Ist!J73,C_GuV_Ist!J74,C_GuV_Ist!J75)</f>
        <v>0</v>
      </c>
      <c r="C4" s="398"/>
      <c r="D4" s="398"/>
      <c r="E4" s="398"/>
      <c r="F4" s="398"/>
      <c r="G4" s="398"/>
      <c r="H4" s="398"/>
    </row>
    <row r="5" spans="1:8" x14ac:dyDescent="0.25">
      <c r="A5" s="394"/>
      <c r="B5" s="398"/>
      <c r="C5" s="398"/>
      <c r="D5" s="398"/>
      <c r="E5" s="398"/>
      <c r="F5" s="398"/>
      <c r="G5" s="398"/>
      <c r="H5" s="398"/>
    </row>
    <row r="6" spans="1:8" x14ac:dyDescent="0.25">
      <c r="A6" s="395" t="str">
        <f>CONCATENATE("Differenzbetrag ",B2," (Kosten - Erlöse)")</f>
        <v>Differenzbetrag 2024 (Kosten - Erlöse)</v>
      </c>
      <c r="B6" s="353"/>
      <c r="C6" s="352"/>
      <c r="D6" s="398"/>
      <c r="E6" s="398"/>
      <c r="F6" s="398"/>
      <c r="G6" s="398"/>
      <c r="H6" s="398"/>
    </row>
    <row r="7" spans="1:8" x14ac:dyDescent="0.25">
      <c r="A7" s="394"/>
      <c r="B7" s="354"/>
      <c r="C7" s="354"/>
      <c r="D7" s="399"/>
      <c r="E7" s="399"/>
      <c r="F7" s="399"/>
      <c r="G7" s="399"/>
      <c r="H7" s="399"/>
    </row>
    <row r="8" spans="1:8" x14ac:dyDescent="0.25">
      <c r="A8" s="396" t="s">
        <v>362</v>
      </c>
      <c r="B8" s="354"/>
      <c r="C8" s="354"/>
      <c r="D8" s="399"/>
      <c r="E8" s="399"/>
      <c r="F8" s="399"/>
      <c r="G8" s="399"/>
      <c r="H8" s="399"/>
    </row>
    <row r="9" spans="1:8" x14ac:dyDescent="0.25">
      <c r="A9" s="395" t="s">
        <v>363</v>
      </c>
      <c r="B9" s="354">
        <v>0</v>
      </c>
      <c r="C9" s="354">
        <f>B14</f>
        <v>0</v>
      </c>
      <c r="D9" s="399">
        <f>C14</f>
        <v>0</v>
      </c>
      <c r="E9" s="399" t="str">
        <f>IF($C$16&gt;=2,D14-D18,"")</f>
        <v/>
      </c>
      <c r="F9" s="399" t="str">
        <f>IF($C$16&gt;=3,E14-E18,"")</f>
        <v/>
      </c>
      <c r="G9" s="399" t="str">
        <f>IF($C$16&gt;=4,F14-F18,"")</f>
        <v/>
      </c>
      <c r="H9" s="399" t="str">
        <f>IF($C$16&gt;=5,G14-G18,"")</f>
        <v/>
      </c>
    </row>
    <row r="10" spans="1:8" x14ac:dyDescent="0.25">
      <c r="A10" s="395" t="s">
        <v>364</v>
      </c>
      <c r="B10" s="354">
        <f>B6</f>
        <v>0</v>
      </c>
      <c r="C10" s="354">
        <f>C9</f>
        <v>0</v>
      </c>
      <c r="D10" s="399">
        <f>D9</f>
        <v>0</v>
      </c>
      <c r="E10" s="399" t="str">
        <f>IF($C$16&gt;=2,E9,"")</f>
        <v/>
      </c>
      <c r="F10" s="399" t="str">
        <f>IF($C$16&gt;=3,F9,"")</f>
        <v/>
      </c>
      <c r="G10" s="399" t="str">
        <f>IF($C$16&gt;=4,G9,"")</f>
        <v/>
      </c>
      <c r="H10" s="399" t="str">
        <f>IF($C$16&gt;=5,H9,"")</f>
        <v/>
      </c>
    </row>
    <row r="11" spans="1:8" x14ac:dyDescent="0.25">
      <c r="A11" s="396" t="s">
        <v>365</v>
      </c>
      <c r="B11" s="355">
        <v>8.0000000000000002E-3</v>
      </c>
      <c r="C11" s="356">
        <f>$B$11</f>
        <v>8.0000000000000002E-3</v>
      </c>
      <c r="D11" s="400">
        <f>$B$11</f>
        <v>8.0000000000000002E-3</v>
      </c>
      <c r="E11" s="400" t="str">
        <f>IF($C$16&gt;=2,$B$11,"")</f>
        <v/>
      </c>
      <c r="F11" s="400" t="str">
        <f>IF($C$16&gt;=3,$B$11,"")</f>
        <v/>
      </c>
      <c r="G11" s="400" t="str">
        <f>IF($C$16&gt;=4,$B$11,"")</f>
        <v/>
      </c>
      <c r="H11" s="400" t="str">
        <f>IF($C$16&gt;=5,$B$11,"")</f>
        <v/>
      </c>
    </row>
    <row r="12" spans="1:8" x14ac:dyDescent="0.25">
      <c r="A12" s="396" t="s">
        <v>366</v>
      </c>
      <c r="B12" s="398">
        <f>AVERAGE(B9,B10)*B11</f>
        <v>0</v>
      </c>
      <c r="C12" s="398">
        <f>AVERAGE(C9,C10)*C11</f>
        <v>0</v>
      </c>
      <c r="D12" s="398">
        <f>AVERAGE(D9,D10)*D11</f>
        <v>0</v>
      </c>
      <c r="E12" s="399" t="str">
        <f>IF($C$16&gt;=2,AVERAGE(E9,E10)*E11,"")</f>
        <v/>
      </c>
      <c r="F12" s="399" t="str">
        <f>IF($C$16&gt;=3,AVERAGE(F9,F10)*F11,"")</f>
        <v/>
      </c>
      <c r="G12" s="399" t="str">
        <f>IF($C$16&gt;=4,AVERAGE(G9,G10)*G11,"")</f>
        <v/>
      </c>
      <c r="H12" s="399" t="str">
        <f>IF($C$16&gt;=5,AVERAGE(H9,H10)*H11,"")</f>
        <v/>
      </c>
    </row>
    <row r="13" spans="1:8" x14ac:dyDescent="0.25">
      <c r="A13" s="394"/>
      <c r="B13" s="354"/>
      <c r="C13" s="354"/>
      <c r="D13" s="399"/>
      <c r="E13" s="399"/>
      <c r="F13" s="399"/>
      <c r="G13" s="399"/>
      <c r="H13" s="399"/>
    </row>
    <row r="14" spans="1:8" x14ac:dyDescent="0.25">
      <c r="A14" s="395" t="s">
        <v>367</v>
      </c>
      <c r="B14" s="354">
        <f>B10+B12</f>
        <v>0</v>
      </c>
      <c r="C14" s="354">
        <f>C10+C12</f>
        <v>0</v>
      </c>
      <c r="D14" s="399">
        <f>D10+D12</f>
        <v>0</v>
      </c>
      <c r="E14" s="399" t="str">
        <f>IF($C$16&gt;=2,E10+E12,"")</f>
        <v/>
      </c>
      <c r="F14" s="399" t="str">
        <f>IF($C$16&gt;=3,F10+F12,"")</f>
        <v/>
      </c>
      <c r="G14" s="399" t="str">
        <f>IF($C$16&gt;=4,G10+G12,"")</f>
        <v/>
      </c>
      <c r="H14" s="399" t="str">
        <f>IF($C$16&gt;=5,H10+H12,"")</f>
        <v/>
      </c>
    </row>
    <row r="15" spans="1:8" x14ac:dyDescent="0.25">
      <c r="A15" s="394"/>
      <c r="B15" s="354"/>
      <c r="C15" s="350"/>
      <c r="D15" s="394"/>
      <c r="E15" s="394"/>
      <c r="F15" s="394"/>
      <c r="G15" s="394"/>
      <c r="H15" s="394"/>
    </row>
    <row r="16" spans="1:8" x14ac:dyDescent="0.25">
      <c r="A16" s="396" t="s">
        <v>368</v>
      </c>
      <c r="B16" s="354"/>
      <c r="C16" s="357">
        <f>A1_Fragen!J20</f>
        <v>0</v>
      </c>
      <c r="D16" s="401"/>
      <c r="E16" s="401"/>
      <c r="F16" s="401"/>
      <c r="G16" s="401"/>
      <c r="H16" s="401"/>
    </row>
    <row r="17" spans="1:8" x14ac:dyDescent="0.25">
      <c r="A17" s="394"/>
      <c r="B17" s="354"/>
      <c r="C17" s="350"/>
      <c r="D17" s="394"/>
      <c r="E17" s="394"/>
      <c r="F17" s="394"/>
      <c r="G17" s="394"/>
      <c r="H17" s="394"/>
    </row>
    <row r="18" spans="1:8" x14ac:dyDescent="0.25">
      <c r="A18" s="395" t="s">
        <v>369</v>
      </c>
      <c r="B18" s="354"/>
      <c r="C18" s="350"/>
      <c r="D18" s="402" t="str">
        <f>IF(A1_Fragen!J20&lt;&gt;0,-PMT($B$11,$C$16,$C$14,0),"")</f>
        <v/>
      </c>
      <c r="E18" s="402" t="str">
        <f>IF($C$16&gt;=2,-PMT($B$11,$C$16,$C$14,0),"")</f>
        <v/>
      </c>
      <c r="F18" s="402" t="str">
        <f>IF($C$16&gt;=3,-PMT($B$11,$C$16,$C$14,0),"")</f>
        <v/>
      </c>
      <c r="G18" s="402" t="str">
        <f>IF($C$16&gt;=4,-PMT($B$11,$C$16,$C$14,0),"")</f>
        <v/>
      </c>
      <c r="H18" s="402" t="str">
        <f>IF($C$16&gt;=5,-PMT($B$11,$C$16,$C$14,0),"")</f>
        <v/>
      </c>
    </row>
    <row r="21" spans="1:8" x14ac:dyDescent="0.25">
      <c r="A21" s="406" t="s">
        <v>449</v>
      </c>
      <c r="B21" s="407" t="s">
        <v>450</v>
      </c>
      <c r="C21" s="438" t="s">
        <v>451</v>
      </c>
      <c r="D21" s="438"/>
    </row>
    <row r="22" spans="1:8" x14ac:dyDescent="0.25">
      <c r="A22" s="408" t="str">
        <f>CONCATENATE("Annuität des Ausgleichsbetrags aus ",A_Stammdaten!$B$12-3)</f>
        <v>Annuität des Ausgleichsbetrags aus 2023</v>
      </c>
      <c r="B22" s="410"/>
      <c r="C22" s="439"/>
      <c r="D22" s="439"/>
    </row>
    <row r="23" spans="1:8" x14ac:dyDescent="0.25">
      <c r="A23" s="408" t="str">
        <f>CONCATENATE("Annuität des Ausgleichsbetrags aus ",A_Stammdaten!$B$12-4)</f>
        <v>Annuität des Ausgleichsbetrags aus 2022</v>
      </c>
      <c r="B23" s="410"/>
      <c r="C23" s="439"/>
      <c r="D23" s="439"/>
    </row>
    <row r="24" spans="1:8" x14ac:dyDescent="0.25">
      <c r="A24" s="408" t="str">
        <f>CONCATENATE("Annuität des Ausgleichsbetrags aus ",A_Stammdaten!$B$12-5)</f>
        <v>Annuität des Ausgleichsbetrags aus 2021</v>
      </c>
      <c r="B24" s="410"/>
      <c r="C24" s="439"/>
      <c r="D24" s="439"/>
    </row>
    <row r="25" spans="1:8" x14ac:dyDescent="0.25">
      <c r="A25" s="408" t="str">
        <f>CONCATENATE("Annuität des Ausgleichsbetrags aus ",A_Stammdaten!$B$12-6)</f>
        <v>Annuität des Ausgleichsbetrags aus 2020</v>
      </c>
      <c r="B25" s="410"/>
      <c r="C25" s="439"/>
      <c r="D25" s="439"/>
    </row>
    <row r="27" spans="1:8" x14ac:dyDescent="0.25">
      <c r="A27" s="406" t="str">
        <f>CONCATENATE("3. Summe der Annuitäten für PLAN-Jahr ",A_Stammdaten!$B$12)</f>
        <v>3. Summe der Annuitäten für PLAN-Jahr 2026</v>
      </c>
      <c r="B27" s="409">
        <f>SUM(D18,B22:B25)</f>
        <v>0</v>
      </c>
    </row>
  </sheetData>
  <sheetProtection algorithmName="SHA-512" hashValue="qYJQ5qRNPXgbaA5sRhQgKF/CrnjFREzgANmQK/A8uVhR3lGdMi7vDy0OSnCdbK0pTJKO3KiKIRK3OkQ66CaASg==" saltValue="RbOggg7E5dVyUoujdJpfJA==" spinCount="100000" sheet="1" objects="1" scenarios="1" formatCells="0" formatColumns="0" formatRows="0" selectLockedCells="1" sort="0" autoFilter="0"/>
  <mergeCells count="5">
    <mergeCell ref="C21:D21"/>
    <mergeCell ref="C22:D22"/>
    <mergeCell ref="C23:D23"/>
    <mergeCell ref="C24:D24"/>
    <mergeCell ref="C25:D25"/>
  </mergeCells>
  <dataValidations count="1">
    <dataValidation type="list" allowBlank="1" showInputMessage="1" showErrorMessage="1" sqref="C22:D25">
      <formula1>"aus der IST-Kosten-Genehmigung,aus der Plan-Kosten-Genehmigung,aus dem Plankosten-Antrag,durch sonstige Berechnung"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5" tint="0.39997558519241921"/>
    <outlinePr summaryRight="0"/>
  </sheetPr>
  <dimension ref="A1:Y59"/>
  <sheetViews>
    <sheetView zoomScaleNormal="100" workbookViewId="0">
      <pane xSplit="9" ySplit="5" topLeftCell="J6" activePane="bottomRight" state="frozen"/>
      <selection pane="topRight" activeCell="J1" sqref="J1"/>
      <selection pane="bottomLeft" activeCell="A6" sqref="A6"/>
      <selection pane="bottomRight" activeCell="B6" sqref="B6"/>
    </sheetView>
  </sheetViews>
  <sheetFormatPr baseColWidth="10" defaultColWidth="9.140625" defaultRowHeight="15" x14ac:dyDescent="0.25"/>
  <cols>
    <col min="1" max="1" width="10.7109375" style="84" customWidth="1"/>
    <col min="2" max="2" width="5.7109375" style="84" customWidth="1"/>
    <col min="3" max="3" width="9.7109375" style="85" customWidth="1"/>
    <col min="4" max="4" width="5.7109375" style="85" customWidth="1"/>
    <col min="5" max="5" width="44.42578125" style="84" customWidth="1"/>
    <col min="6" max="6" width="6.5703125" style="84" customWidth="1"/>
    <col min="7" max="9" width="15.7109375" style="84" customWidth="1"/>
    <col min="10" max="10" width="11.5703125" style="84" customWidth="1"/>
    <col min="11" max="13" width="15.7109375" style="84" customWidth="1"/>
    <col min="14" max="14" width="10" style="30" customWidth="1"/>
    <col min="15" max="17" width="15.7109375" style="30" customWidth="1"/>
    <col min="18" max="18" width="11.5703125" style="84" customWidth="1"/>
    <col min="19" max="21" width="15.7109375" style="84" customWidth="1"/>
    <col min="22" max="22" width="10" style="245" customWidth="1"/>
    <col min="23" max="25" width="15.7109375" style="245" customWidth="1"/>
    <col min="26" max="16384" width="9.140625" style="30"/>
  </cols>
  <sheetData>
    <row r="1" spans="1:25" ht="19.5" thickBot="1" x14ac:dyDescent="0.35">
      <c r="A1" s="17" t="s">
        <v>143</v>
      </c>
      <c r="B1" s="17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R1" s="12"/>
      <c r="S1" s="12"/>
      <c r="T1" s="12"/>
      <c r="U1" s="12"/>
    </row>
    <row r="2" spans="1:25" ht="31.5" customHeight="1" x14ac:dyDescent="0.25">
      <c r="A2" s="411" t="s">
        <v>142</v>
      </c>
      <c r="B2" s="111"/>
      <c r="C2" s="111"/>
      <c r="D2" s="111"/>
      <c r="E2" s="111"/>
      <c r="F2" s="111"/>
      <c r="G2" s="443" t="s">
        <v>452</v>
      </c>
      <c r="H2" s="444"/>
      <c r="I2" s="445"/>
      <c r="J2" s="446" t="str">
        <f>CONCATENATE("Gesamtunternehmen
(Ansätze für das PLAN-Jahr ",A_Stammdaten!B12,")")</f>
        <v>Gesamtunternehmen
(Ansätze für das PLAN-Jahr 2026)</v>
      </c>
      <c r="K2" s="447"/>
      <c r="L2" s="447"/>
      <c r="M2" s="448"/>
      <c r="N2" s="440" t="str">
        <f>CONCATENATE("LNG-Anlage ",A_Stammdaten!E18,"
(Ansätze für das PLAN-Jahr ",A_Stammdaten!B12,")")</f>
        <v>LNG-Anlage 
(Ansätze für das PLAN-Jahr 2026)</v>
      </c>
      <c r="O2" s="441"/>
      <c r="P2" s="441"/>
      <c r="Q2" s="442"/>
      <c r="R2" s="446" t="str">
        <f>CONCATENATE("Gesamtunternehmen
(Ansätze IST-Kosten für das Jahr ",A_Stammdaten!B12-2,")")</f>
        <v>Gesamtunternehmen
(Ansätze IST-Kosten für das Jahr 2024)</v>
      </c>
      <c r="S2" s="447"/>
      <c r="T2" s="447"/>
      <c r="U2" s="448"/>
      <c r="V2" s="440" t="str">
        <f>CONCATENATE("LNG-Anlage ",A_Stammdaten!M18,"
(Ansätze IST-Kosten für das Jahr ",A_Stammdaten!B12-2,")")</f>
        <v>LNG-Anlage 
(Ansätze IST-Kosten für das Jahr 2024)</v>
      </c>
      <c r="W2" s="441"/>
      <c r="X2" s="441"/>
      <c r="Y2" s="442"/>
    </row>
    <row r="3" spans="1:25" ht="31.5" customHeight="1" x14ac:dyDescent="0.25">
      <c r="A3" s="114"/>
      <c r="B3" s="99"/>
      <c r="C3" s="99"/>
      <c r="D3" s="99"/>
      <c r="E3" s="99"/>
      <c r="F3" s="99"/>
      <c r="G3" s="131"/>
      <c r="H3" s="129"/>
      <c r="I3" s="162"/>
      <c r="J3" s="131" t="s">
        <v>208</v>
      </c>
      <c r="K3" s="129"/>
      <c r="L3" s="129"/>
      <c r="M3" s="130"/>
      <c r="N3" s="151"/>
      <c r="O3" s="117" t="s">
        <v>208</v>
      </c>
      <c r="P3" s="118"/>
      <c r="Q3" s="152"/>
      <c r="R3" s="131" t="s">
        <v>208</v>
      </c>
      <c r="S3" s="129"/>
      <c r="T3" s="129"/>
      <c r="U3" s="130"/>
      <c r="V3" s="151"/>
      <c r="W3" s="117" t="s">
        <v>208</v>
      </c>
      <c r="X3" s="118"/>
      <c r="Y3" s="152"/>
    </row>
    <row r="4" spans="1:25" s="109" customFormat="1" ht="114.75" customHeight="1" x14ac:dyDescent="0.25">
      <c r="A4" s="102" t="s">
        <v>195</v>
      </c>
      <c r="B4" s="87" t="s">
        <v>232</v>
      </c>
      <c r="C4" s="87" t="s">
        <v>196</v>
      </c>
      <c r="D4" s="87" t="s">
        <v>203</v>
      </c>
      <c r="E4" s="87" t="s">
        <v>217</v>
      </c>
      <c r="F4" s="133" t="s">
        <v>218</v>
      </c>
      <c r="G4" s="107" t="s">
        <v>453</v>
      </c>
      <c r="H4" s="133" t="s">
        <v>454</v>
      </c>
      <c r="I4" s="108" t="s">
        <v>455</v>
      </c>
      <c r="J4" s="107" t="str">
        <f>CONCATENATE("Restnutzungsdauer zum Beginn des
PLAN-Jahres ",A_Stammdaten!B12)</f>
        <v>Restnutzungsdauer zum Beginn des
PLAN-Jahres 2026</v>
      </c>
      <c r="K4" s="87" t="s">
        <v>459</v>
      </c>
      <c r="L4" s="87" t="s">
        <v>458</v>
      </c>
      <c r="M4" s="108" t="s">
        <v>460</v>
      </c>
      <c r="N4" s="153" t="s">
        <v>164</v>
      </c>
      <c r="O4" s="87" t="s">
        <v>198</v>
      </c>
      <c r="P4" s="87" t="s">
        <v>197</v>
      </c>
      <c r="Q4" s="108" t="s">
        <v>199</v>
      </c>
      <c r="R4" s="107" t="str">
        <f>CONCATENATE("Restnutzungsdauer zum Beginn des Jahres der IST-Kosten ",A_Stammdaten!B12-2)</f>
        <v>Restnutzungsdauer zum Beginn des Jahres der IST-Kosten 2024</v>
      </c>
      <c r="S4" s="87" t="s">
        <v>456</v>
      </c>
      <c r="T4" s="87" t="s">
        <v>457</v>
      </c>
      <c r="U4" s="108" t="s">
        <v>461</v>
      </c>
      <c r="V4" s="153" t="s">
        <v>164</v>
      </c>
      <c r="W4" s="87" t="s">
        <v>198</v>
      </c>
      <c r="X4" s="87" t="s">
        <v>197</v>
      </c>
      <c r="Y4" s="108" t="s">
        <v>199</v>
      </c>
    </row>
    <row r="5" spans="1:25" ht="15.75" thickBot="1" x14ac:dyDescent="0.3">
      <c r="A5" s="115"/>
      <c r="B5" s="116"/>
      <c r="C5" s="116"/>
      <c r="D5" s="112"/>
      <c r="E5" s="116"/>
      <c r="F5" s="112"/>
      <c r="G5" s="119">
        <f>SUM(G6:G58)</f>
        <v>0</v>
      </c>
      <c r="H5" s="134">
        <f t="shared" ref="H5:K5" si="0">SUM(H6:H58)</f>
        <v>0</v>
      </c>
      <c r="I5" s="121">
        <f t="shared" si="0"/>
        <v>0</v>
      </c>
      <c r="J5" s="122"/>
      <c r="K5" s="120">
        <f t="shared" si="0"/>
        <v>0</v>
      </c>
      <c r="L5" s="120">
        <f t="shared" ref="L5:M5" si="1">SUM(L6:L58)</f>
        <v>0</v>
      </c>
      <c r="M5" s="121">
        <f t="shared" si="1"/>
        <v>0</v>
      </c>
      <c r="N5" s="122"/>
      <c r="O5" s="120">
        <f t="shared" ref="O5:Q5" si="2">SUM(O6:O58)</f>
        <v>0</v>
      </c>
      <c r="P5" s="120">
        <f t="shared" si="2"/>
        <v>0</v>
      </c>
      <c r="Q5" s="121">
        <f t="shared" si="2"/>
        <v>0</v>
      </c>
      <c r="R5" s="122"/>
      <c r="S5" s="120">
        <f t="shared" ref="S5:U5" si="3">SUM(S6:S58)</f>
        <v>0</v>
      </c>
      <c r="T5" s="120">
        <f t="shared" si="3"/>
        <v>0</v>
      </c>
      <c r="U5" s="121">
        <f t="shared" si="3"/>
        <v>0</v>
      </c>
      <c r="V5" s="122"/>
      <c r="W5" s="120">
        <f t="shared" ref="W5:Y5" si="4">SUM(W6:W58)</f>
        <v>0</v>
      </c>
      <c r="X5" s="120">
        <f t="shared" si="4"/>
        <v>0</v>
      </c>
      <c r="Y5" s="121">
        <f t="shared" si="4"/>
        <v>0</v>
      </c>
    </row>
    <row r="6" spans="1:25" x14ac:dyDescent="0.25">
      <c r="A6" s="164" t="b">
        <f>IF(AND(B6&lt;&gt;0,C6&lt;&gt;0),IF(D6&lt;&gt;0,CONCATENATE(B6,"-",C6,"-",D6),CONCATENATE(B6,"-",C6)))</f>
        <v>0</v>
      </c>
      <c r="B6" s="88"/>
      <c r="C6" s="98"/>
      <c r="D6" s="98"/>
      <c r="E6" s="88"/>
      <c r="F6" s="158" t="str">
        <f t="shared" ref="F6:F37" si="5">IFERROR(VLOOKUP($E6,AnlGrTabelle,2,FALSE),"Agr ungültig")</f>
        <v>Agr ungültig</v>
      </c>
      <c r="G6" s="113"/>
      <c r="H6" s="97"/>
      <c r="I6" s="159"/>
      <c r="J6" s="135">
        <f>IF(OR(B6=0,C6=0,F6=0,F6="Agr ungültig"),0,IF(F6="keine","keine",IF(A_Stammdaten!$B$12-C6&lt;0,0,MAX(0,F6-(A_Stammdaten!$B$12-D_SAV!C6)))))</f>
        <v>0</v>
      </c>
      <c r="K6" s="90">
        <f>IF(J6=0,0,IF(J6="keine",0,IF(A_Stammdaten!$B$12-C6&lt;0,0,SUM(G6-(G6/F6)*(F6-J6),D_SAV!$H6:$H6)-D_SAV!$I6)))</f>
        <v>0</v>
      </c>
      <c r="L6" s="110">
        <f t="shared" ref="L6:L37" si="6">K6-M6</f>
        <v>0</v>
      </c>
      <c r="M6" s="136">
        <f>IF(J6=0,0,IF(J6="keine",K6,K6/J6*(J6-1)))</f>
        <v>0</v>
      </c>
      <c r="N6" s="154">
        <v>1</v>
      </c>
      <c r="O6" s="100">
        <f t="shared" ref="O6:O37" si="7">K6*N6</f>
        <v>0</v>
      </c>
      <c r="P6" s="110">
        <f>O6-Q6</f>
        <v>0</v>
      </c>
      <c r="Q6" s="136">
        <f t="shared" ref="Q6:Q37" si="8">M6*N6</f>
        <v>0</v>
      </c>
      <c r="R6" s="135">
        <f>IF(OR(B6=0,C6=0,F6=0,F6="Agr ungültig"),0,IF(F6="keine","keine",IF(A_Stammdaten!$B$12-2&lt;C6,"keine",IF(A_Stammdaten!$B$12-C6&lt;0,0,MAX(0,F6-(A_Stammdaten!$B$12-2-D_SAV!C6))))))</f>
        <v>0</v>
      </c>
      <c r="S6" s="414">
        <f>IF(R6=0,0,IF(R6="keine",0,IF(A_Stammdaten!$B$12-2-C6&lt;0,0,SUM(G6-(G6/F6)*(F6-R6),D_SAV!$H6)-D_SAV!$I6)))</f>
        <v>0</v>
      </c>
      <c r="T6" s="110">
        <f t="shared" ref="T6" si="9">S6-U6</f>
        <v>0</v>
      </c>
      <c r="U6" s="136">
        <f>IF(R6=0,0,IF(R6="keine",S6,S6/R6*(R6-1)))</f>
        <v>0</v>
      </c>
      <c r="V6" s="154">
        <v>1</v>
      </c>
      <c r="W6" s="100">
        <f t="shared" ref="W6" si="10">S6*V6</f>
        <v>0</v>
      </c>
      <c r="X6" s="110">
        <f>W6-Y6</f>
        <v>0</v>
      </c>
      <c r="Y6" s="136">
        <f t="shared" ref="Y6" si="11">U6*V6</f>
        <v>0</v>
      </c>
    </row>
    <row r="7" spans="1:25" x14ac:dyDescent="0.25">
      <c r="A7" s="164" t="b">
        <f>IF(AND(B7&lt;&gt;0,C7&lt;&gt;0),IF(D7&lt;&gt;0,CONCATENATE(B7,"-",C7,"-",D7),CONCATENATE(B7,"-",C7)))</f>
        <v>0</v>
      </c>
      <c r="B7" s="88"/>
      <c r="C7" s="89"/>
      <c r="D7" s="89"/>
      <c r="E7" s="88"/>
      <c r="F7" s="158" t="str">
        <f t="shared" si="5"/>
        <v>Agr ungültig</v>
      </c>
      <c r="G7" s="103"/>
      <c r="H7" s="88"/>
      <c r="I7" s="160"/>
      <c r="J7" s="135">
        <f>IF(OR(B7=0,C7=0,F7=0,F7="Agr ungültig"),0,IF(F7="keine","keine",IF(A_Stammdaten!$B$12-C7&lt;0,0,MAX(0,F7-(A_Stammdaten!$B$12-D_SAV!C7)))))</f>
        <v>0</v>
      </c>
      <c r="K7" s="90">
        <f>IF(J7=0,0,IF(J7="keine",0,IF(A_Stammdaten!$B$12-C7&lt;0,0,SUM(G7-(G7/F7)*(F7-J7),D_SAV!$H7:$H7)-D_SAV!$I7)))</f>
        <v>0</v>
      </c>
      <c r="L7" s="100">
        <f>K7-M7</f>
        <v>0</v>
      </c>
      <c r="M7" s="137">
        <f t="shared" ref="M7:M37" si="12">IF(J7=0,0,IF(J7="keine",K7,K7/J7*(J7-1)))</f>
        <v>0</v>
      </c>
      <c r="N7" s="154">
        <v>1</v>
      </c>
      <c r="O7" s="100">
        <f>K7*N7</f>
        <v>0</v>
      </c>
      <c r="P7" s="110">
        <f>O7-Q7</f>
        <v>0</v>
      </c>
      <c r="Q7" s="136">
        <f>M7*N7</f>
        <v>0</v>
      </c>
      <c r="R7" s="135">
        <f>IF(OR(B7=0,C7=0,F7=0,F7="Agr ungültig"),0,IF(F7="keine","keine",IF(A_Stammdaten!$B$12-2&lt;C7,"keine",IF(A_Stammdaten!$B$12-C7&lt;0,0,MAX(0,F7-(A_Stammdaten!$B$12-2-D_SAV!C7))))))</f>
        <v>0</v>
      </c>
      <c r="S7" s="415">
        <f>IF(R7=0,0,IF(R7="keine",0,IF(A_Stammdaten!$B$12-2-C7&lt;0,0,SUM(G7-(G7/F7)*(F7-R7),D_SAV!$H7)-D_SAV!$I7)))</f>
        <v>0</v>
      </c>
      <c r="T7" s="100">
        <f>S7-U7</f>
        <v>0</v>
      </c>
      <c r="U7" s="137">
        <f t="shared" ref="U7:U58" si="13">IF(R7=0,0,IF(R7="keine",S7,S7/R7*(R7-1)))</f>
        <v>0</v>
      </c>
      <c r="V7" s="154">
        <v>1</v>
      </c>
      <c r="W7" s="100">
        <f>S7*V7</f>
        <v>0</v>
      </c>
      <c r="X7" s="110">
        <f>W7-Y7</f>
        <v>0</v>
      </c>
      <c r="Y7" s="136">
        <f>U7*V7</f>
        <v>0</v>
      </c>
    </row>
    <row r="8" spans="1:25" x14ac:dyDescent="0.25">
      <c r="A8" s="164" t="b">
        <f t="shared" ref="A8:A58" si="14">IF(AND(B8&lt;&gt;0,C8&lt;&gt;0),IF(D8&lt;&gt;0,CONCATENATE(B8,"-",C8,"-",D8),CONCATENATE(B8,"-",C8)))</f>
        <v>0</v>
      </c>
      <c r="B8" s="88"/>
      <c r="C8" s="89"/>
      <c r="D8" s="89"/>
      <c r="E8" s="88"/>
      <c r="F8" s="158" t="str">
        <f t="shared" si="5"/>
        <v>Agr ungültig</v>
      </c>
      <c r="G8" s="103"/>
      <c r="H8" s="88"/>
      <c r="I8" s="160"/>
      <c r="J8" s="135">
        <f>IF(OR(B8=0,C8=0,F8=0,F8="Agr ungültig"),0,IF(F8="keine","keine",IF(A_Stammdaten!$B$12-C8&lt;0,0,MAX(0,F8-(A_Stammdaten!$B$12-D_SAV!C8)))))</f>
        <v>0</v>
      </c>
      <c r="K8" s="90">
        <f>IF(J8=0,0,IF(J8="keine",0,IF(A_Stammdaten!$B$12-C8&lt;0,0,SUM(G8-(G8/F8)*(F8-J8),D_SAV!$H8:$H8)-D_SAV!$I8)))</f>
        <v>0</v>
      </c>
      <c r="L8" s="100">
        <f t="shared" si="6"/>
        <v>0</v>
      </c>
      <c r="M8" s="137">
        <f t="shared" si="12"/>
        <v>0</v>
      </c>
      <c r="N8" s="154">
        <v>1</v>
      </c>
      <c r="O8" s="100">
        <f t="shared" si="7"/>
        <v>0</v>
      </c>
      <c r="P8" s="110">
        <f t="shared" ref="P8:P58" si="15">O8-Q8</f>
        <v>0</v>
      </c>
      <c r="Q8" s="136">
        <f t="shared" si="8"/>
        <v>0</v>
      </c>
      <c r="R8" s="135">
        <f>IF(OR(B8=0,C8=0,F8=0,F8="Agr ungültig"),0,IF(F8="keine","keine",IF(A_Stammdaten!$B$12-2&lt;C8,"keine",IF(A_Stammdaten!$B$12-C8&lt;0,0,MAX(0,F8-(A_Stammdaten!$B$12-2-D_SAV!C8))))))</f>
        <v>0</v>
      </c>
      <c r="S8" s="415">
        <f>IF(R8=0,0,IF(R8="keine",0,IF(A_Stammdaten!$B$12-2-C8&lt;0,0,SUM(G8-(G8/F8)*(F8-R8),D_SAV!$H8)-D_SAV!$I8)))</f>
        <v>0</v>
      </c>
      <c r="T8" s="100">
        <f t="shared" ref="T8:T58" si="16">S8-U8</f>
        <v>0</v>
      </c>
      <c r="U8" s="137">
        <f t="shared" si="13"/>
        <v>0</v>
      </c>
      <c r="V8" s="154">
        <v>1</v>
      </c>
      <c r="W8" s="100">
        <f t="shared" ref="W8:W58" si="17">S8*V8</f>
        <v>0</v>
      </c>
      <c r="X8" s="110">
        <f t="shared" ref="X8:X58" si="18">W8-Y8</f>
        <v>0</v>
      </c>
      <c r="Y8" s="136">
        <f t="shared" ref="Y8:Y58" si="19">U8*V8</f>
        <v>0</v>
      </c>
    </row>
    <row r="9" spans="1:25" x14ac:dyDescent="0.25">
      <c r="A9" s="164" t="b">
        <f t="shared" si="14"/>
        <v>0</v>
      </c>
      <c r="B9" s="88"/>
      <c r="C9" s="89"/>
      <c r="D9" s="89"/>
      <c r="E9" s="88"/>
      <c r="F9" s="158" t="str">
        <f>IFERROR(VLOOKUP($E9,AnlGrTabelle,2,FALSE),"Agr ungültig")</f>
        <v>Agr ungültig</v>
      </c>
      <c r="G9" s="103"/>
      <c r="H9" s="88"/>
      <c r="I9" s="160"/>
      <c r="J9" s="135">
        <f>IF(OR(B9=0,C9=0,F9=0,F9="Agr ungültig"),0,IF(F9="keine","keine",IF(A_Stammdaten!$B$12-C9&lt;0,0,MAX(0,F9-(A_Stammdaten!$B$12-D_SAV!C9)))))</f>
        <v>0</v>
      </c>
      <c r="K9" s="415">
        <f>IF(J9=0,0,IF(J9="keine",0,IF(A_Stammdaten!$B$12-C9&lt;0,0,SUM(G9-(G9/F9)*(F9-J9),D_SAV!$H9:$H9)-D_SAV!$I9)))</f>
        <v>0</v>
      </c>
      <c r="L9" s="100">
        <f t="shared" si="6"/>
        <v>0</v>
      </c>
      <c r="M9" s="137">
        <f t="shared" si="12"/>
        <v>0</v>
      </c>
      <c r="N9" s="154">
        <v>1</v>
      </c>
      <c r="O9" s="100">
        <f t="shared" si="7"/>
        <v>0</v>
      </c>
      <c r="P9" s="110">
        <f t="shared" si="15"/>
        <v>0</v>
      </c>
      <c r="Q9" s="136">
        <f t="shared" si="8"/>
        <v>0</v>
      </c>
      <c r="R9" s="135">
        <f>IF(OR(B9=0,C9=0,F9=0,F9="Agr ungültig"),0,IF(F9="keine","keine",IF(A_Stammdaten!$B$12-2&lt;C9,"keine",IF(A_Stammdaten!$B$12-C9&lt;0,0,MAX(0,F9-(A_Stammdaten!$B$12-2-D_SAV!C9))))))</f>
        <v>0</v>
      </c>
      <c r="S9" s="415">
        <f>IF(R9=0,0,IF(R9="keine",0,IF(A_Stammdaten!$B$12-2-C9&lt;0,0,SUM(G9-(G9/F9)*(F9-R9),D_SAV!$H9)-D_SAV!$I9)))</f>
        <v>0</v>
      </c>
      <c r="T9" s="100">
        <f t="shared" si="16"/>
        <v>0</v>
      </c>
      <c r="U9" s="137">
        <f t="shared" si="13"/>
        <v>0</v>
      </c>
      <c r="V9" s="154">
        <v>1</v>
      </c>
      <c r="W9" s="100">
        <f t="shared" si="17"/>
        <v>0</v>
      </c>
      <c r="X9" s="110">
        <f t="shared" si="18"/>
        <v>0</v>
      </c>
      <c r="Y9" s="136">
        <f t="shared" si="19"/>
        <v>0</v>
      </c>
    </row>
    <row r="10" spans="1:25" x14ac:dyDescent="0.25">
      <c r="A10" s="164" t="b">
        <f t="shared" si="14"/>
        <v>0</v>
      </c>
      <c r="B10" s="88"/>
      <c r="C10" s="89"/>
      <c r="D10" s="132"/>
      <c r="E10" s="88"/>
      <c r="F10" s="158" t="str">
        <f t="shared" si="5"/>
        <v>Agr ungültig</v>
      </c>
      <c r="G10" s="103"/>
      <c r="H10" s="88"/>
      <c r="I10" s="160"/>
      <c r="J10" s="135">
        <f>IF(OR(B10=0,C10=0,F10=0,F10="Agr ungültig"),0,IF(F10="keine","keine",IF(A_Stammdaten!$B$12-C10&lt;0,0,MAX(0,F10-(A_Stammdaten!$B$12-D_SAV!C10)))))</f>
        <v>0</v>
      </c>
      <c r="K10" s="415">
        <f>IF(J10=0,0,IF(J10="keine",0,IF(A_Stammdaten!$B$12-C10&lt;0,0,SUM(G10-(G10/F10)*(F10-J10),D_SAV!$H10:$H10)-D_SAV!$I10)))</f>
        <v>0</v>
      </c>
      <c r="L10" s="100">
        <f t="shared" si="6"/>
        <v>0</v>
      </c>
      <c r="M10" s="137">
        <f t="shared" si="12"/>
        <v>0</v>
      </c>
      <c r="N10" s="154">
        <v>1</v>
      </c>
      <c r="O10" s="100">
        <f t="shared" si="7"/>
        <v>0</v>
      </c>
      <c r="P10" s="110">
        <f t="shared" si="15"/>
        <v>0</v>
      </c>
      <c r="Q10" s="136">
        <f t="shared" si="8"/>
        <v>0</v>
      </c>
      <c r="R10" s="135">
        <f>IF(OR(B10=0,C10=0,F10=0,F10="Agr ungültig"),0,IF(F10="keine","keine",IF(A_Stammdaten!$B$12-2&lt;C10,"keine",IF(A_Stammdaten!$B$12-C10&lt;0,0,MAX(0,F10-(A_Stammdaten!$B$12-2-D_SAV!C10))))))</f>
        <v>0</v>
      </c>
      <c r="S10" s="415">
        <f>IF(R10=0,0,IF(R10="keine",0,IF(A_Stammdaten!$B$12-2-C10&lt;0,0,SUM(G10-(G10/F10)*(F10-R10),D_SAV!$H10)-D_SAV!$I10)))</f>
        <v>0</v>
      </c>
      <c r="T10" s="100">
        <f t="shared" si="16"/>
        <v>0</v>
      </c>
      <c r="U10" s="137">
        <f t="shared" si="13"/>
        <v>0</v>
      </c>
      <c r="V10" s="154">
        <v>1</v>
      </c>
      <c r="W10" s="100">
        <f t="shared" si="17"/>
        <v>0</v>
      </c>
      <c r="X10" s="110">
        <f t="shared" si="18"/>
        <v>0</v>
      </c>
      <c r="Y10" s="136">
        <f t="shared" si="19"/>
        <v>0</v>
      </c>
    </row>
    <row r="11" spans="1:25" x14ac:dyDescent="0.25">
      <c r="A11" s="164" t="b">
        <f t="shared" si="14"/>
        <v>0</v>
      </c>
      <c r="B11" s="88"/>
      <c r="C11" s="89"/>
      <c r="D11" s="89"/>
      <c r="E11" s="88"/>
      <c r="F11" s="158" t="str">
        <f t="shared" si="5"/>
        <v>Agr ungültig</v>
      </c>
      <c r="G11" s="103"/>
      <c r="H11" s="88"/>
      <c r="I11" s="160"/>
      <c r="J11" s="135">
        <f>IF(OR(B11=0,C11=0,F11=0,F11="Agr ungültig"),0,IF(F11="keine","keine",IF(A_Stammdaten!$B$12-C11&lt;0,0,MAX(0,F11-(A_Stammdaten!$B$12-D_SAV!C11)))))</f>
        <v>0</v>
      </c>
      <c r="K11" s="415">
        <f>IF(J11=0,0,IF(J11="keine",0,IF(A_Stammdaten!$B$12-C11&lt;0,0,SUM(G11-(G11/F11)*(F11-J11),D_SAV!$H11:$H11)-D_SAV!$I11)))</f>
        <v>0</v>
      </c>
      <c r="L11" s="100">
        <f t="shared" si="6"/>
        <v>0</v>
      </c>
      <c r="M11" s="137">
        <f t="shared" si="12"/>
        <v>0</v>
      </c>
      <c r="N11" s="154">
        <v>1</v>
      </c>
      <c r="O11" s="100">
        <f t="shared" si="7"/>
        <v>0</v>
      </c>
      <c r="P11" s="110">
        <f t="shared" si="15"/>
        <v>0</v>
      </c>
      <c r="Q11" s="136">
        <f t="shared" si="8"/>
        <v>0</v>
      </c>
      <c r="R11" s="135">
        <f>IF(OR(B11=0,C11=0,F11=0,F11="Agr ungültig"),0,IF(F11="keine","keine",IF(A_Stammdaten!$B$12-2&lt;C11,"keine",IF(A_Stammdaten!$B$12-C11&lt;0,0,MAX(0,F11-(A_Stammdaten!$B$12-2-D_SAV!C11))))))</f>
        <v>0</v>
      </c>
      <c r="S11" s="415">
        <f>IF(R11=0,0,IF(R11="keine",0,IF(A_Stammdaten!$B$12-2-C11&lt;0,0,SUM(G11-(G11/F11)*(F11-R11),D_SAV!$H11)-D_SAV!$I11)))</f>
        <v>0</v>
      </c>
      <c r="T11" s="100">
        <f t="shared" si="16"/>
        <v>0</v>
      </c>
      <c r="U11" s="137">
        <f t="shared" si="13"/>
        <v>0</v>
      </c>
      <c r="V11" s="154">
        <v>1</v>
      </c>
      <c r="W11" s="100">
        <f t="shared" si="17"/>
        <v>0</v>
      </c>
      <c r="X11" s="110">
        <f t="shared" si="18"/>
        <v>0</v>
      </c>
      <c r="Y11" s="136">
        <f t="shared" si="19"/>
        <v>0</v>
      </c>
    </row>
    <row r="12" spans="1:25" x14ac:dyDescent="0.25">
      <c r="A12" s="164" t="b">
        <f t="shared" si="14"/>
        <v>0</v>
      </c>
      <c r="B12" s="88"/>
      <c r="C12" s="89"/>
      <c r="D12" s="89"/>
      <c r="E12" s="88"/>
      <c r="F12" s="158" t="str">
        <f t="shared" si="5"/>
        <v>Agr ungültig</v>
      </c>
      <c r="G12" s="103"/>
      <c r="H12" s="88"/>
      <c r="I12" s="160"/>
      <c r="J12" s="135">
        <f>IF(OR(B12=0,C12=0,F12=0,F12="Agr ungültig"),0,IF(F12="keine","keine",IF(A_Stammdaten!$B$12-C12&lt;0,0,MAX(0,F12-(A_Stammdaten!$B$12-D_SAV!C12)))))</f>
        <v>0</v>
      </c>
      <c r="K12" s="415">
        <f>IF(J12=0,0,IF(J12="keine",0,IF(A_Stammdaten!$B$12-C12&lt;0,0,SUM(G12-(G12/F12)*(F12-J12),D_SAV!$H12:$H12)-D_SAV!$I12)))</f>
        <v>0</v>
      </c>
      <c r="L12" s="100">
        <f t="shared" si="6"/>
        <v>0</v>
      </c>
      <c r="M12" s="137">
        <f t="shared" si="12"/>
        <v>0</v>
      </c>
      <c r="N12" s="154">
        <v>1</v>
      </c>
      <c r="O12" s="100">
        <f t="shared" si="7"/>
        <v>0</v>
      </c>
      <c r="P12" s="110">
        <f t="shared" si="15"/>
        <v>0</v>
      </c>
      <c r="Q12" s="136">
        <f t="shared" si="8"/>
        <v>0</v>
      </c>
      <c r="R12" s="135">
        <f>IF(OR(B12=0,C12=0,F12=0,F12="Agr ungültig"),0,IF(F12="keine","keine",IF(A_Stammdaten!$B$12-2&lt;C12,"keine",IF(A_Stammdaten!$B$12-C12&lt;0,0,MAX(0,F12-(A_Stammdaten!$B$12-2-D_SAV!C12))))))</f>
        <v>0</v>
      </c>
      <c r="S12" s="415">
        <f>IF(R12=0,0,IF(R12="keine",0,IF(A_Stammdaten!$B$12-2-C12&lt;0,0,SUM(G12-(G12/F12)*(F12-R12),D_SAV!$H12)-D_SAV!$I12)))</f>
        <v>0</v>
      </c>
      <c r="T12" s="100">
        <f t="shared" si="16"/>
        <v>0</v>
      </c>
      <c r="U12" s="137">
        <f t="shared" si="13"/>
        <v>0</v>
      </c>
      <c r="V12" s="154">
        <v>1</v>
      </c>
      <c r="W12" s="100">
        <f t="shared" si="17"/>
        <v>0</v>
      </c>
      <c r="X12" s="110">
        <f t="shared" si="18"/>
        <v>0</v>
      </c>
      <c r="Y12" s="136">
        <f t="shared" si="19"/>
        <v>0</v>
      </c>
    </row>
    <row r="13" spans="1:25" x14ac:dyDescent="0.25">
      <c r="A13" s="164" t="b">
        <f t="shared" si="14"/>
        <v>0</v>
      </c>
      <c r="B13" s="88"/>
      <c r="C13" s="89"/>
      <c r="D13" s="89"/>
      <c r="E13" s="88"/>
      <c r="F13" s="158" t="str">
        <f t="shared" si="5"/>
        <v>Agr ungültig</v>
      </c>
      <c r="G13" s="103"/>
      <c r="H13" s="88"/>
      <c r="I13" s="160"/>
      <c r="J13" s="135">
        <f>IF(OR(B13=0,C13=0,F13=0,F13="Agr ungültig"),0,IF(F13="keine","keine",IF(A_Stammdaten!$B$12-C13&lt;0,0,MAX(0,F13-(A_Stammdaten!$B$12-D_SAV!C13)))))</f>
        <v>0</v>
      </c>
      <c r="K13" s="415">
        <f>IF(J13=0,0,IF(J13="keine",0,IF(A_Stammdaten!$B$12-C13&lt;0,0,SUM(G13-(G13/F13)*(F13-J13),D_SAV!$H13:$H13)-D_SAV!$I13)))</f>
        <v>0</v>
      </c>
      <c r="L13" s="100">
        <f t="shared" si="6"/>
        <v>0</v>
      </c>
      <c r="M13" s="137">
        <f t="shared" si="12"/>
        <v>0</v>
      </c>
      <c r="N13" s="154">
        <v>1</v>
      </c>
      <c r="O13" s="100">
        <f t="shared" si="7"/>
        <v>0</v>
      </c>
      <c r="P13" s="110">
        <f t="shared" si="15"/>
        <v>0</v>
      </c>
      <c r="Q13" s="136">
        <f t="shared" si="8"/>
        <v>0</v>
      </c>
      <c r="R13" s="135">
        <f>IF(OR(B13=0,C13=0,F13=0,F13="Agr ungültig"),0,IF(F13="keine","keine",IF(A_Stammdaten!$B$12-2&lt;C13,"keine",IF(A_Stammdaten!$B$12-C13&lt;0,0,MAX(0,F13-(A_Stammdaten!$B$12-2-D_SAV!C13))))))</f>
        <v>0</v>
      </c>
      <c r="S13" s="415">
        <f>IF(R13=0,0,IF(R13="keine",0,IF(A_Stammdaten!$B$12-2-C13&lt;0,0,SUM(G13-(G13/F13)*(F13-R13),D_SAV!$H13)-D_SAV!$I13)))</f>
        <v>0</v>
      </c>
      <c r="T13" s="100">
        <f t="shared" si="16"/>
        <v>0</v>
      </c>
      <c r="U13" s="137">
        <f t="shared" si="13"/>
        <v>0</v>
      </c>
      <c r="V13" s="154">
        <v>1</v>
      </c>
      <c r="W13" s="100">
        <f t="shared" si="17"/>
        <v>0</v>
      </c>
      <c r="X13" s="110">
        <f t="shared" si="18"/>
        <v>0</v>
      </c>
      <c r="Y13" s="136">
        <f t="shared" si="19"/>
        <v>0</v>
      </c>
    </row>
    <row r="14" spans="1:25" x14ac:dyDescent="0.25">
      <c r="A14" s="164" t="b">
        <f t="shared" si="14"/>
        <v>0</v>
      </c>
      <c r="B14" s="88"/>
      <c r="C14" s="89"/>
      <c r="D14" s="89"/>
      <c r="E14" s="88"/>
      <c r="F14" s="158" t="str">
        <f t="shared" si="5"/>
        <v>Agr ungültig</v>
      </c>
      <c r="G14" s="103"/>
      <c r="H14" s="88"/>
      <c r="I14" s="160"/>
      <c r="J14" s="135">
        <f>IF(OR(B14=0,C14=0,F14=0,F14="Agr ungültig"),0,IF(F14="keine","keine",IF(A_Stammdaten!$B$12-C14&lt;0,0,MAX(0,F14-(A_Stammdaten!$B$12-D_SAV!C14)))))</f>
        <v>0</v>
      </c>
      <c r="K14" s="415">
        <f>IF(J14=0,0,IF(J14="keine",0,IF(A_Stammdaten!$B$12-C14&lt;0,0,SUM(G14-(G14/F14)*(F14-J14),D_SAV!$H14:$H14)-D_SAV!$I14)))</f>
        <v>0</v>
      </c>
      <c r="L14" s="100">
        <f t="shared" si="6"/>
        <v>0</v>
      </c>
      <c r="M14" s="137">
        <f t="shared" si="12"/>
        <v>0</v>
      </c>
      <c r="N14" s="154">
        <v>1</v>
      </c>
      <c r="O14" s="100">
        <f t="shared" si="7"/>
        <v>0</v>
      </c>
      <c r="P14" s="110">
        <f t="shared" si="15"/>
        <v>0</v>
      </c>
      <c r="Q14" s="136">
        <f t="shared" si="8"/>
        <v>0</v>
      </c>
      <c r="R14" s="135">
        <f>IF(OR(B14=0,C14=0,F14=0,F14="Agr ungültig"),0,IF(F14="keine","keine",IF(A_Stammdaten!$B$12-2&lt;C14,"keine",IF(A_Stammdaten!$B$12-C14&lt;0,0,MAX(0,F14-(A_Stammdaten!$B$12-2-D_SAV!C14))))))</f>
        <v>0</v>
      </c>
      <c r="S14" s="415">
        <f>IF(R14=0,0,IF(R14="keine",0,IF(A_Stammdaten!$B$12-2-C14&lt;0,0,SUM(G14-(G14/F14)*(F14-R14),D_SAV!$H14)-D_SAV!$I14)))</f>
        <v>0</v>
      </c>
      <c r="T14" s="100">
        <f t="shared" si="16"/>
        <v>0</v>
      </c>
      <c r="U14" s="137">
        <f t="shared" si="13"/>
        <v>0</v>
      </c>
      <c r="V14" s="154">
        <v>1</v>
      </c>
      <c r="W14" s="100">
        <f t="shared" si="17"/>
        <v>0</v>
      </c>
      <c r="X14" s="110">
        <f t="shared" si="18"/>
        <v>0</v>
      </c>
      <c r="Y14" s="136">
        <f t="shared" si="19"/>
        <v>0</v>
      </c>
    </row>
    <row r="15" spans="1:25" x14ac:dyDescent="0.25">
      <c r="A15" s="164" t="b">
        <f t="shared" si="14"/>
        <v>0</v>
      </c>
      <c r="B15" s="88"/>
      <c r="C15" s="89"/>
      <c r="D15" s="89"/>
      <c r="E15" s="88"/>
      <c r="F15" s="158" t="str">
        <f t="shared" si="5"/>
        <v>Agr ungültig</v>
      </c>
      <c r="G15" s="103"/>
      <c r="H15" s="88"/>
      <c r="I15" s="160"/>
      <c r="J15" s="135">
        <f>IF(OR(B15=0,C15=0,F15=0,F15="Agr ungültig"),0,IF(F15="keine","keine",IF(A_Stammdaten!$B$12-C15&lt;0,0,MAX(0,F15-(A_Stammdaten!$B$12-D_SAV!C15)))))</f>
        <v>0</v>
      </c>
      <c r="K15" s="415">
        <f>IF(J15=0,0,IF(J15="keine",0,IF(A_Stammdaten!$B$12-C15&lt;0,0,SUM(G15-(G15/F15)*(F15-J15),D_SAV!$H15:$H15)-D_SAV!$I15)))</f>
        <v>0</v>
      </c>
      <c r="L15" s="100">
        <f t="shared" si="6"/>
        <v>0</v>
      </c>
      <c r="M15" s="137">
        <f t="shared" si="12"/>
        <v>0</v>
      </c>
      <c r="N15" s="154">
        <v>1</v>
      </c>
      <c r="O15" s="100">
        <f t="shared" si="7"/>
        <v>0</v>
      </c>
      <c r="P15" s="110">
        <f t="shared" si="15"/>
        <v>0</v>
      </c>
      <c r="Q15" s="136">
        <f t="shared" si="8"/>
        <v>0</v>
      </c>
      <c r="R15" s="135">
        <f>IF(OR(B15=0,C15=0,F15=0,F15="Agr ungültig"),0,IF(F15="keine","keine",IF(A_Stammdaten!$B$12-2&lt;C15,"keine",IF(A_Stammdaten!$B$12-C15&lt;0,0,MAX(0,F15-(A_Stammdaten!$B$12-2-D_SAV!C15))))))</f>
        <v>0</v>
      </c>
      <c r="S15" s="415">
        <f>IF(R15=0,0,IF(R15="keine",0,IF(A_Stammdaten!$B$12-2-C15&lt;0,0,SUM(G15-(G15/F15)*(F15-R15),D_SAV!$H15)-D_SAV!$I15)))</f>
        <v>0</v>
      </c>
      <c r="T15" s="100">
        <f t="shared" si="16"/>
        <v>0</v>
      </c>
      <c r="U15" s="137">
        <f t="shared" si="13"/>
        <v>0</v>
      </c>
      <c r="V15" s="154">
        <v>1</v>
      </c>
      <c r="W15" s="100">
        <f t="shared" si="17"/>
        <v>0</v>
      </c>
      <c r="X15" s="110">
        <f t="shared" si="18"/>
        <v>0</v>
      </c>
      <c r="Y15" s="136">
        <f t="shared" si="19"/>
        <v>0</v>
      </c>
    </row>
    <row r="16" spans="1:25" x14ac:dyDescent="0.25">
      <c r="A16" s="164" t="b">
        <f t="shared" si="14"/>
        <v>0</v>
      </c>
      <c r="B16" s="88"/>
      <c r="C16" s="89"/>
      <c r="D16" s="89"/>
      <c r="E16" s="88"/>
      <c r="F16" s="158" t="str">
        <f t="shared" si="5"/>
        <v>Agr ungültig</v>
      </c>
      <c r="G16" s="103"/>
      <c r="H16" s="88"/>
      <c r="I16" s="160"/>
      <c r="J16" s="135">
        <f>IF(OR(B16=0,C16=0,F16=0,F16="Agr ungültig"),0,IF(F16="keine","keine",IF(A_Stammdaten!$B$12-C16&lt;0,0,MAX(0,F16-(A_Stammdaten!$B$12-D_SAV!C16)))))</f>
        <v>0</v>
      </c>
      <c r="K16" s="415">
        <f>IF(J16=0,0,IF(J16="keine",0,IF(A_Stammdaten!$B$12-C16&lt;0,0,SUM(G16-(G16/F16)*(F16-J16),D_SAV!$H16:$H16)-D_SAV!$I16)))</f>
        <v>0</v>
      </c>
      <c r="L16" s="100">
        <f t="shared" si="6"/>
        <v>0</v>
      </c>
      <c r="M16" s="137">
        <f t="shared" si="12"/>
        <v>0</v>
      </c>
      <c r="N16" s="154">
        <v>1</v>
      </c>
      <c r="O16" s="100">
        <f t="shared" si="7"/>
        <v>0</v>
      </c>
      <c r="P16" s="110">
        <f t="shared" si="15"/>
        <v>0</v>
      </c>
      <c r="Q16" s="136">
        <f t="shared" si="8"/>
        <v>0</v>
      </c>
      <c r="R16" s="135">
        <f>IF(OR(B16=0,C16=0,F16=0,F16="Agr ungültig"),0,IF(F16="keine","keine",IF(A_Stammdaten!$B$12-2&lt;C16,"keine",IF(A_Stammdaten!$B$12-C16&lt;0,0,MAX(0,F16-(A_Stammdaten!$B$12-2-D_SAV!C16))))))</f>
        <v>0</v>
      </c>
      <c r="S16" s="415">
        <f>IF(R16=0,0,IF(R16="keine",0,IF(A_Stammdaten!$B$12-2-C16&lt;0,0,SUM(G16-(G16/F16)*(F16-R16),D_SAV!$H16)-D_SAV!$I16)))</f>
        <v>0</v>
      </c>
      <c r="T16" s="100">
        <f t="shared" si="16"/>
        <v>0</v>
      </c>
      <c r="U16" s="137">
        <f t="shared" si="13"/>
        <v>0</v>
      </c>
      <c r="V16" s="154">
        <v>1</v>
      </c>
      <c r="W16" s="100">
        <f t="shared" si="17"/>
        <v>0</v>
      </c>
      <c r="X16" s="110">
        <f t="shared" si="18"/>
        <v>0</v>
      </c>
      <c r="Y16" s="136">
        <f t="shared" si="19"/>
        <v>0</v>
      </c>
    </row>
    <row r="17" spans="1:25" x14ac:dyDescent="0.25">
      <c r="A17" s="164" t="b">
        <f t="shared" si="14"/>
        <v>0</v>
      </c>
      <c r="B17" s="88"/>
      <c r="C17" s="89"/>
      <c r="D17" s="89"/>
      <c r="E17" s="88"/>
      <c r="F17" s="158" t="str">
        <f t="shared" si="5"/>
        <v>Agr ungültig</v>
      </c>
      <c r="G17" s="103"/>
      <c r="H17" s="88"/>
      <c r="I17" s="160"/>
      <c r="J17" s="135">
        <f>IF(OR(B17=0,C17=0,F17=0,F17="Agr ungültig"),0,IF(F17="keine","keine",IF(A_Stammdaten!$B$12-C17&lt;0,0,MAX(0,F17-(A_Stammdaten!$B$12-D_SAV!C17)))))</f>
        <v>0</v>
      </c>
      <c r="K17" s="415">
        <f>IF(J17=0,0,IF(J17="keine",0,IF(A_Stammdaten!$B$12-C17&lt;0,0,SUM(G17-(G17/F17)*(F17-J17),D_SAV!$H17:$H17)-D_SAV!$I17)))</f>
        <v>0</v>
      </c>
      <c r="L17" s="100">
        <f t="shared" si="6"/>
        <v>0</v>
      </c>
      <c r="M17" s="137">
        <f t="shared" si="12"/>
        <v>0</v>
      </c>
      <c r="N17" s="154">
        <v>1</v>
      </c>
      <c r="O17" s="100">
        <f t="shared" si="7"/>
        <v>0</v>
      </c>
      <c r="P17" s="110">
        <f t="shared" si="15"/>
        <v>0</v>
      </c>
      <c r="Q17" s="136">
        <f t="shared" si="8"/>
        <v>0</v>
      </c>
      <c r="R17" s="135">
        <f>IF(OR(B17=0,C17=0,F17=0,F17="Agr ungültig"),0,IF(F17="keine","keine",IF(A_Stammdaten!$B$12-2&lt;C17,"keine",IF(A_Stammdaten!$B$12-C17&lt;0,0,MAX(0,F17-(A_Stammdaten!$B$12-2-D_SAV!C17))))))</f>
        <v>0</v>
      </c>
      <c r="S17" s="415">
        <f>IF(R17=0,0,IF(R17="keine",0,IF(A_Stammdaten!$B$12-2-C17&lt;0,0,SUM(G17-(G17/F17)*(F17-R17),D_SAV!$H17)-D_SAV!$I17)))</f>
        <v>0</v>
      </c>
      <c r="T17" s="100">
        <f t="shared" si="16"/>
        <v>0</v>
      </c>
      <c r="U17" s="137">
        <f t="shared" si="13"/>
        <v>0</v>
      </c>
      <c r="V17" s="154">
        <v>1</v>
      </c>
      <c r="W17" s="100">
        <f t="shared" si="17"/>
        <v>0</v>
      </c>
      <c r="X17" s="110">
        <f t="shared" si="18"/>
        <v>0</v>
      </c>
      <c r="Y17" s="136">
        <f t="shared" si="19"/>
        <v>0</v>
      </c>
    </row>
    <row r="18" spans="1:25" x14ac:dyDescent="0.25">
      <c r="A18" s="164" t="b">
        <f t="shared" si="14"/>
        <v>0</v>
      </c>
      <c r="B18" s="88"/>
      <c r="C18" s="89"/>
      <c r="D18" s="89"/>
      <c r="E18" s="88"/>
      <c r="F18" s="158" t="str">
        <f t="shared" si="5"/>
        <v>Agr ungültig</v>
      </c>
      <c r="G18" s="103"/>
      <c r="H18" s="88"/>
      <c r="I18" s="160"/>
      <c r="J18" s="135">
        <f>IF(OR(B18=0,C18=0,F18=0,F18="Agr ungültig"),0,IF(F18="keine","keine",IF(A_Stammdaten!$B$12-C18&lt;0,0,MAX(0,F18-(A_Stammdaten!$B$12-D_SAV!C18)))))</f>
        <v>0</v>
      </c>
      <c r="K18" s="415">
        <f>IF(J18=0,0,IF(J18="keine",0,IF(A_Stammdaten!$B$12-C18&lt;0,0,SUM(G18-(G18/F18)*(F18-J18),D_SAV!$H18:$H18)-D_SAV!$I18)))</f>
        <v>0</v>
      </c>
      <c r="L18" s="100">
        <f t="shared" si="6"/>
        <v>0</v>
      </c>
      <c r="M18" s="137">
        <f t="shared" si="12"/>
        <v>0</v>
      </c>
      <c r="N18" s="154">
        <v>1</v>
      </c>
      <c r="O18" s="100">
        <f t="shared" si="7"/>
        <v>0</v>
      </c>
      <c r="P18" s="110">
        <f t="shared" si="15"/>
        <v>0</v>
      </c>
      <c r="Q18" s="136">
        <f t="shared" si="8"/>
        <v>0</v>
      </c>
      <c r="R18" s="135">
        <f>IF(OR(B18=0,C18=0,F18=0,F18="Agr ungültig"),0,IF(F18="keine","keine",IF(A_Stammdaten!$B$12-2&lt;C18,"keine",IF(A_Stammdaten!$B$12-C18&lt;0,0,MAX(0,F18-(A_Stammdaten!$B$12-2-D_SAV!C18))))))</f>
        <v>0</v>
      </c>
      <c r="S18" s="415">
        <f>IF(R18=0,0,IF(R18="keine",0,IF(A_Stammdaten!$B$12-2-C18&lt;0,0,SUM(G18-(G18/F18)*(F18-R18),D_SAV!$H18)-D_SAV!$I18)))</f>
        <v>0</v>
      </c>
      <c r="T18" s="100">
        <f t="shared" si="16"/>
        <v>0</v>
      </c>
      <c r="U18" s="137">
        <f t="shared" si="13"/>
        <v>0</v>
      </c>
      <c r="V18" s="154">
        <v>1</v>
      </c>
      <c r="W18" s="100">
        <f t="shared" si="17"/>
        <v>0</v>
      </c>
      <c r="X18" s="110">
        <f t="shared" si="18"/>
        <v>0</v>
      </c>
      <c r="Y18" s="136">
        <f t="shared" si="19"/>
        <v>0</v>
      </c>
    </row>
    <row r="19" spans="1:25" x14ac:dyDescent="0.25">
      <c r="A19" s="164" t="b">
        <f t="shared" si="14"/>
        <v>0</v>
      </c>
      <c r="B19" s="88"/>
      <c r="C19" s="89"/>
      <c r="D19" s="89"/>
      <c r="E19" s="88"/>
      <c r="F19" s="158" t="str">
        <f t="shared" si="5"/>
        <v>Agr ungültig</v>
      </c>
      <c r="G19" s="103"/>
      <c r="H19" s="88"/>
      <c r="I19" s="160"/>
      <c r="J19" s="135">
        <f>IF(OR(B19=0,C19=0,F19=0,F19="Agr ungültig"),0,IF(F19="keine","keine",IF(A_Stammdaten!$B$12-C19&lt;0,0,MAX(0,F19-(A_Stammdaten!$B$12-D_SAV!C19)))))</f>
        <v>0</v>
      </c>
      <c r="K19" s="415">
        <f>IF(J19=0,0,IF(J19="keine",0,IF(A_Stammdaten!$B$12-C19&lt;0,0,SUM(G19-(G19/F19)*(F19-J19),D_SAV!$H19:$H19)-D_SAV!$I19)))</f>
        <v>0</v>
      </c>
      <c r="L19" s="100">
        <f t="shared" si="6"/>
        <v>0</v>
      </c>
      <c r="M19" s="137">
        <f t="shared" si="12"/>
        <v>0</v>
      </c>
      <c r="N19" s="154">
        <v>1</v>
      </c>
      <c r="O19" s="100">
        <f t="shared" si="7"/>
        <v>0</v>
      </c>
      <c r="P19" s="110">
        <f t="shared" si="15"/>
        <v>0</v>
      </c>
      <c r="Q19" s="136">
        <f t="shared" si="8"/>
        <v>0</v>
      </c>
      <c r="R19" s="135">
        <f>IF(OR(B19=0,C19=0,F19=0,F19="Agr ungültig"),0,IF(F19="keine","keine",IF(A_Stammdaten!$B$12-2&lt;C19,"keine",IF(A_Stammdaten!$B$12-C19&lt;0,0,MAX(0,F19-(A_Stammdaten!$B$12-2-D_SAV!C19))))))</f>
        <v>0</v>
      </c>
      <c r="S19" s="415">
        <f>IF(R19=0,0,IF(R19="keine",0,IF(A_Stammdaten!$B$12-2-C19&lt;0,0,SUM(G19-(G19/F19)*(F19-R19),D_SAV!$H19)-D_SAV!$I19)))</f>
        <v>0</v>
      </c>
      <c r="T19" s="100">
        <f t="shared" si="16"/>
        <v>0</v>
      </c>
      <c r="U19" s="137">
        <f t="shared" si="13"/>
        <v>0</v>
      </c>
      <c r="V19" s="154">
        <v>1</v>
      </c>
      <c r="W19" s="100">
        <f t="shared" si="17"/>
        <v>0</v>
      </c>
      <c r="X19" s="110">
        <f t="shared" si="18"/>
        <v>0</v>
      </c>
      <c r="Y19" s="136">
        <f t="shared" si="19"/>
        <v>0</v>
      </c>
    </row>
    <row r="20" spans="1:25" x14ac:dyDescent="0.25">
      <c r="A20" s="164" t="b">
        <f t="shared" si="14"/>
        <v>0</v>
      </c>
      <c r="B20" s="88"/>
      <c r="C20" s="89"/>
      <c r="D20" s="89"/>
      <c r="E20" s="88"/>
      <c r="F20" s="158" t="str">
        <f t="shared" si="5"/>
        <v>Agr ungültig</v>
      </c>
      <c r="G20" s="103"/>
      <c r="H20" s="88"/>
      <c r="I20" s="160"/>
      <c r="J20" s="135">
        <f>IF(OR(B20=0,C20=0,F20=0,F20="Agr ungültig"),0,IF(F20="keine","keine",IF(A_Stammdaten!$B$12-C20&lt;0,0,MAX(0,F20-(A_Stammdaten!$B$12-D_SAV!C20)))))</f>
        <v>0</v>
      </c>
      <c r="K20" s="415">
        <f>IF(J20=0,0,IF(J20="keine",0,IF(A_Stammdaten!$B$12-C20&lt;0,0,SUM(G20-(G20/F20)*(F20-J20),D_SAV!$H20:$H20)-D_SAV!$I20)))</f>
        <v>0</v>
      </c>
      <c r="L20" s="100">
        <f t="shared" si="6"/>
        <v>0</v>
      </c>
      <c r="M20" s="137">
        <f t="shared" si="12"/>
        <v>0</v>
      </c>
      <c r="N20" s="154">
        <v>1</v>
      </c>
      <c r="O20" s="100">
        <f t="shared" si="7"/>
        <v>0</v>
      </c>
      <c r="P20" s="110">
        <f t="shared" si="15"/>
        <v>0</v>
      </c>
      <c r="Q20" s="136">
        <f t="shared" si="8"/>
        <v>0</v>
      </c>
      <c r="R20" s="135">
        <f>IF(OR(B20=0,C20=0,F20=0,F20="Agr ungültig"),0,IF(F20="keine","keine",IF(A_Stammdaten!$B$12-2&lt;C20,"keine",IF(A_Stammdaten!$B$12-C20&lt;0,0,MAX(0,F20-(A_Stammdaten!$B$12-2-D_SAV!C20))))))</f>
        <v>0</v>
      </c>
      <c r="S20" s="415">
        <f>IF(R20=0,0,IF(R20="keine",0,IF(A_Stammdaten!$B$12-2-C20&lt;0,0,SUM(G20-(G20/F20)*(F20-R20),D_SAV!$H20)-D_SAV!$I20)))</f>
        <v>0</v>
      </c>
      <c r="T20" s="100">
        <f t="shared" si="16"/>
        <v>0</v>
      </c>
      <c r="U20" s="137">
        <f t="shared" si="13"/>
        <v>0</v>
      </c>
      <c r="V20" s="154">
        <v>1</v>
      </c>
      <c r="W20" s="100">
        <f t="shared" si="17"/>
        <v>0</v>
      </c>
      <c r="X20" s="110">
        <f t="shared" si="18"/>
        <v>0</v>
      </c>
      <c r="Y20" s="136">
        <f t="shared" si="19"/>
        <v>0</v>
      </c>
    </row>
    <row r="21" spans="1:25" x14ac:dyDescent="0.25">
      <c r="A21" s="164" t="b">
        <f t="shared" si="14"/>
        <v>0</v>
      </c>
      <c r="B21" s="88"/>
      <c r="C21" s="89"/>
      <c r="D21" s="89"/>
      <c r="E21" s="88"/>
      <c r="F21" s="158" t="str">
        <f t="shared" si="5"/>
        <v>Agr ungültig</v>
      </c>
      <c r="G21" s="103"/>
      <c r="H21" s="88"/>
      <c r="I21" s="160"/>
      <c r="J21" s="135">
        <f>IF(OR(B21=0,C21=0,F21=0,F21="Agr ungültig"),0,IF(F21="keine","keine",IF(A_Stammdaten!$B$12-C21&lt;0,0,MAX(0,F21-(A_Stammdaten!$B$12-D_SAV!C21)))))</f>
        <v>0</v>
      </c>
      <c r="K21" s="415">
        <f>IF(J21=0,0,IF(J21="keine",0,IF(A_Stammdaten!$B$12-C21&lt;0,0,SUM(G21-(G21/F21)*(F21-J21),D_SAV!$H21:$H21)-D_SAV!$I21)))</f>
        <v>0</v>
      </c>
      <c r="L21" s="100">
        <f t="shared" si="6"/>
        <v>0</v>
      </c>
      <c r="M21" s="137">
        <f t="shared" si="12"/>
        <v>0</v>
      </c>
      <c r="N21" s="154">
        <v>1</v>
      </c>
      <c r="O21" s="100">
        <f t="shared" si="7"/>
        <v>0</v>
      </c>
      <c r="P21" s="110">
        <f t="shared" si="15"/>
        <v>0</v>
      </c>
      <c r="Q21" s="136">
        <f t="shared" si="8"/>
        <v>0</v>
      </c>
      <c r="R21" s="135">
        <f>IF(OR(B21=0,C21=0,F21=0,F21="Agr ungültig"),0,IF(F21="keine","keine",IF(A_Stammdaten!$B$12-2&lt;C21,"keine",IF(A_Stammdaten!$B$12-C21&lt;0,0,MAX(0,F21-(A_Stammdaten!$B$12-2-D_SAV!C21))))))</f>
        <v>0</v>
      </c>
      <c r="S21" s="415">
        <f>IF(R21=0,0,IF(R21="keine",0,IF(A_Stammdaten!$B$12-2-C21&lt;0,0,SUM(G21-(G21/F21)*(F21-R21),D_SAV!$H21)-D_SAV!$I21)))</f>
        <v>0</v>
      </c>
      <c r="T21" s="100">
        <f t="shared" si="16"/>
        <v>0</v>
      </c>
      <c r="U21" s="137">
        <f t="shared" si="13"/>
        <v>0</v>
      </c>
      <c r="V21" s="154">
        <v>1</v>
      </c>
      <c r="W21" s="100">
        <f t="shared" si="17"/>
        <v>0</v>
      </c>
      <c r="X21" s="110">
        <f t="shared" si="18"/>
        <v>0</v>
      </c>
      <c r="Y21" s="136">
        <f t="shared" si="19"/>
        <v>0</v>
      </c>
    </row>
    <row r="22" spans="1:25" x14ac:dyDescent="0.25">
      <c r="A22" s="164" t="b">
        <f t="shared" si="14"/>
        <v>0</v>
      </c>
      <c r="B22" s="88"/>
      <c r="C22" s="89"/>
      <c r="D22" s="89"/>
      <c r="E22" s="88"/>
      <c r="F22" s="158" t="str">
        <f t="shared" si="5"/>
        <v>Agr ungültig</v>
      </c>
      <c r="G22" s="103"/>
      <c r="H22" s="88"/>
      <c r="I22" s="160"/>
      <c r="J22" s="135">
        <f>IF(OR(B22=0,C22=0,F22=0,F22="Agr ungültig"),0,IF(F22="keine","keine",IF(A_Stammdaten!$B$12-C22&lt;0,0,MAX(0,F22-(A_Stammdaten!$B$12-D_SAV!C22)))))</f>
        <v>0</v>
      </c>
      <c r="K22" s="415">
        <f>IF(J22=0,0,IF(J22="keine",0,IF(A_Stammdaten!$B$12-C22&lt;0,0,SUM(G22-(G22/F22)*(F22-J22),D_SAV!$H22:$H22)-D_SAV!$I22)))</f>
        <v>0</v>
      </c>
      <c r="L22" s="100">
        <f t="shared" si="6"/>
        <v>0</v>
      </c>
      <c r="M22" s="137">
        <f t="shared" si="12"/>
        <v>0</v>
      </c>
      <c r="N22" s="154">
        <v>1</v>
      </c>
      <c r="O22" s="100">
        <f t="shared" si="7"/>
        <v>0</v>
      </c>
      <c r="P22" s="110">
        <f t="shared" si="15"/>
        <v>0</v>
      </c>
      <c r="Q22" s="136">
        <f t="shared" si="8"/>
        <v>0</v>
      </c>
      <c r="R22" s="135">
        <f>IF(OR(B22=0,C22=0,F22=0,F22="Agr ungültig"),0,IF(F22="keine","keine",IF(A_Stammdaten!$B$12-2&lt;C22,"keine",IF(A_Stammdaten!$B$12-C22&lt;0,0,MAX(0,F22-(A_Stammdaten!$B$12-2-D_SAV!C22))))))</f>
        <v>0</v>
      </c>
      <c r="S22" s="415">
        <f>IF(R22=0,0,IF(R22="keine",0,IF(A_Stammdaten!$B$12-2-C22&lt;0,0,SUM(G22-(G22/F22)*(F22-R22),D_SAV!$H22)-D_SAV!$I22)))</f>
        <v>0</v>
      </c>
      <c r="T22" s="100">
        <f t="shared" si="16"/>
        <v>0</v>
      </c>
      <c r="U22" s="137">
        <f t="shared" si="13"/>
        <v>0</v>
      </c>
      <c r="V22" s="154">
        <v>1</v>
      </c>
      <c r="W22" s="100">
        <f t="shared" si="17"/>
        <v>0</v>
      </c>
      <c r="X22" s="110">
        <f t="shared" si="18"/>
        <v>0</v>
      </c>
      <c r="Y22" s="136">
        <f t="shared" si="19"/>
        <v>0</v>
      </c>
    </row>
    <row r="23" spans="1:25" x14ac:dyDescent="0.25">
      <c r="A23" s="164" t="b">
        <f t="shared" si="14"/>
        <v>0</v>
      </c>
      <c r="B23" s="88"/>
      <c r="C23" s="89"/>
      <c r="D23" s="89"/>
      <c r="E23" s="88"/>
      <c r="F23" s="158" t="str">
        <f t="shared" si="5"/>
        <v>Agr ungültig</v>
      </c>
      <c r="G23" s="103"/>
      <c r="H23" s="88"/>
      <c r="I23" s="160"/>
      <c r="J23" s="135">
        <f>IF(OR(B23=0,C23=0,F23=0,F23="Agr ungültig"),0,IF(F23="keine","keine",IF(A_Stammdaten!$B$12-C23&lt;0,0,MAX(0,F23-(A_Stammdaten!$B$12-D_SAV!C23)))))</f>
        <v>0</v>
      </c>
      <c r="K23" s="415">
        <f>IF(J23=0,0,IF(J23="keine",0,IF(A_Stammdaten!$B$12-C23&lt;0,0,SUM(G23-(G23/F23)*(F23-J23),D_SAV!$H23:$H23)-D_SAV!$I23)))</f>
        <v>0</v>
      </c>
      <c r="L23" s="100">
        <f t="shared" si="6"/>
        <v>0</v>
      </c>
      <c r="M23" s="137">
        <f t="shared" si="12"/>
        <v>0</v>
      </c>
      <c r="N23" s="154">
        <v>1</v>
      </c>
      <c r="O23" s="100">
        <f t="shared" si="7"/>
        <v>0</v>
      </c>
      <c r="P23" s="110">
        <f t="shared" si="15"/>
        <v>0</v>
      </c>
      <c r="Q23" s="136">
        <f t="shared" si="8"/>
        <v>0</v>
      </c>
      <c r="R23" s="135">
        <f>IF(OR(B23=0,C23=0,F23=0,F23="Agr ungültig"),0,IF(F23="keine","keine",IF(A_Stammdaten!$B$12-2&lt;C23,"keine",IF(A_Stammdaten!$B$12-C23&lt;0,0,MAX(0,F23-(A_Stammdaten!$B$12-2-D_SAV!C23))))))</f>
        <v>0</v>
      </c>
      <c r="S23" s="415">
        <f>IF(R23=0,0,IF(R23="keine",0,IF(A_Stammdaten!$B$12-2-C23&lt;0,0,SUM(G23-(G23/F23)*(F23-R23),D_SAV!$H23)-D_SAV!$I23)))</f>
        <v>0</v>
      </c>
      <c r="T23" s="100">
        <f t="shared" si="16"/>
        <v>0</v>
      </c>
      <c r="U23" s="137">
        <f t="shared" si="13"/>
        <v>0</v>
      </c>
      <c r="V23" s="154">
        <v>1</v>
      </c>
      <c r="W23" s="100">
        <f t="shared" si="17"/>
        <v>0</v>
      </c>
      <c r="X23" s="110">
        <f t="shared" si="18"/>
        <v>0</v>
      </c>
      <c r="Y23" s="136">
        <f t="shared" si="19"/>
        <v>0</v>
      </c>
    </row>
    <row r="24" spans="1:25" x14ac:dyDescent="0.25">
      <c r="A24" s="164" t="b">
        <f t="shared" si="14"/>
        <v>0</v>
      </c>
      <c r="B24" s="88"/>
      <c r="C24" s="89"/>
      <c r="D24" s="89"/>
      <c r="E24" s="88"/>
      <c r="F24" s="158" t="str">
        <f t="shared" si="5"/>
        <v>Agr ungültig</v>
      </c>
      <c r="G24" s="103"/>
      <c r="H24" s="88"/>
      <c r="I24" s="160"/>
      <c r="J24" s="135">
        <f>IF(OR(B24=0,C24=0,F24=0,F24="Agr ungültig"),0,IF(F24="keine","keine",IF(A_Stammdaten!$B$12-C24&lt;0,0,MAX(0,F24-(A_Stammdaten!$B$12-D_SAV!C24)))))</f>
        <v>0</v>
      </c>
      <c r="K24" s="415">
        <f>IF(J24=0,0,IF(J24="keine",0,IF(A_Stammdaten!$B$12-C24&lt;0,0,SUM(G24-(G24/F24)*(F24-J24),D_SAV!$H24:$H24)-D_SAV!$I24)))</f>
        <v>0</v>
      </c>
      <c r="L24" s="100">
        <f t="shared" si="6"/>
        <v>0</v>
      </c>
      <c r="M24" s="137">
        <f t="shared" si="12"/>
        <v>0</v>
      </c>
      <c r="N24" s="154">
        <v>1</v>
      </c>
      <c r="O24" s="100">
        <f t="shared" si="7"/>
        <v>0</v>
      </c>
      <c r="P24" s="110">
        <f t="shared" si="15"/>
        <v>0</v>
      </c>
      <c r="Q24" s="136">
        <f t="shared" si="8"/>
        <v>0</v>
      </c>
      <c r="R24" s="135">
        <f>IF(OR(B24=0,C24=0,F24=0,F24="Agr ungültig"),0,IF(F24="keine","keine",IF(A_Stammdaten!$B$12-2&lt;C24,"keine",IF(A_Stammdaten!$B$12-C24&lt;0,0,MAX(0,F24-(A_Stammdaten!$B$12-2-D_SAV!C24))))))</f>
        <v>0</v>
      </c>
      <c r="S24" s="415">
        <f>IF(R24=0,0,IF(R24="keine",0,IF(A_Stammdaten!$B$12-2-C24&lt;0,0,SUM(G24-(G24/F24)*(F24-R24),D_SAV!$H24)-D_SAV!$I24)))</f>
        <v>0</v>
      </c>
      <c r="T24" s="100">
        <f t="shared" si="16"/>
        <v>0</v>
      </c>
      <c r="U24" s="137">
        <f t="shared" si="13"/>
        <v>0</v>
      </c>
      <c r="V24" s="154">
        <v>1</v>
      </c>
      <c r="W24" s="100">
        <f t="shared" si="17"/>
        <v>0</v>
      </c>
      <c r="X24" s="110">
        <f t="shared" si="18"/>
        <v>0</v>
      </c>
      <c r="Y24" s="136">
        <f t="shared" si="19"/>
        <v>0</v>
      </c>
    </row>
    <row r="25" spans="1:25" x14ac:dyDescent="0.25">
      <c r="A25" s="164" t="b">
        <f t="shared" si="14"/>
        <v>0</v>
      </c>
      <c r="B25" s="88"/>
      <c r="C25" s="89"/>
      <c r="D25" s="89"/>
      <c r="E25" s="88"/>
      <c r="F25" s="158" t="str">
        <f t="shared" si="5"/>
        <v>Agr ungültig</v>
      </c>
      <c r="G25" s="103"/>
      <c r="H25" s="88"/>
      <c r="I25" s="160"/>
      <c r="J25" s="135">
        <f>IF(OR(B25=0,C25=0,F25=0,F25="Agr ungültig"),0,IF(F25="keine","keine",IF(A_Stammdaten!$B$12-C25&lt;0,0,MAX(0,F25-(A_Stammdaten!$B$12-D_SAV!C25)))))</f>
        <v>0</v>
      </c>
      <c r="K25" s="415">
        <f>IF(J25=0,0,IF(J25="keine",0,IF(A_Stammdaten!$B$12-C25&lt;0,0,SUM(G25-(G25/F25)*(F25-J25),D_SAV!$H25:$H25)-D_SAV!$I25)))</f>
        <v>0</v>
      </c>
      <c r="L25" s="100">
        <f t="shared" si="6"/>
        <v>0</v>
      </c>
      <c r="M25" s="137">
        <f t="shared" si="12"/>
        <v>0</v>
      </c>
      <c r="N25" s="154">
        <v>1</v>
      </c>
      <c r="O25" s="100">
        <f t="shared" si="7"/>
        <v>0</v>
      </c>
      <c r="P25" s="110">
        <f t="shared" si="15"/>
        <v>0</v>
      </c>
      <c r="Q25" s="136">
        <f t="shared" si="8"/>
        <v>0</v>
      </c>
      <c r="R25" s="135">
        <f>IF(OR(B25=0,C25=0,F25=0,F25="Agr ungültig"),0,IF(F25="keine","keine",IF(A_Stammdaten!$B$12-2&lt;C25,"keine",IF(A_Stammdaten!$B$12-C25&lt;0,0,MAX(0,F25-(A_Stammdaten!$B$12-2-D_SAV!C25))))))</f>
        <v>0</v>
      </c>
      <c r="S25" s="415">
        <f>IF(R25=0,0,IF(R25="keine",0,IF(A_Stammdaten!$B$12-2-C25&lt;0,0,SUM(G25-(G25/F25)*(F25-R25),D_SAV!$H25)-D_SAV!$I25)))</f>
        <v>0</v>
      </c>
      <c r="T25" s="100">
        <f t="shared" si="16"/>
        <v>0</v>
      </c>
      <c r="U25" s="137">
        <f t="shared" si="13"/>
        <v>0</v>
      </c>
      <c r="V25" s="154">
        <v>1</v>
      </c>
      <c r="W25" s="100">
        <f t="shared" si="17"/>
        <v>0</v>
      </c>
      <c r="X25" s="110">
        <f t="shared" si="18"/>
        <v>0</v>
      </c>
      <c r="Y25" s="136">
        <f t="shared" si="19"/>
        <v>0</v>
      </c>
    </row>
    <row r="26" spans="1:25" x14ac:dyDescent="0.25">
      <c r="A26" s="164" t="b">
        <f t="shared" si="14"/>
        <v>0</v>
      </c>
      <c r="B26" s="88"/>
      <c r="C26" s="89"/>
      <c r="D26" s="89"/>
      <c r="E26" s="88"/>
      <c r="F26" s="158" t="str">
        <f t="shared" si="5"/>
        <v>Agr ungültig</v>
      </c>
      <c r="G26" s="103"/>
      <c r="H26" s="88"/>
      <c r="I26" s="160"/>
      <c r="J26" s="135">
        <f>IF(OR(B26=0,C26=0,F26=0,F26="Agr ungültig"),0,IF(F26="keine","keine",IF(A_Stammdaten!$B$12-C26&lt;0,0,MAX(0,F26-(A_Stammdaten!$B$12-D_SAV!C26)))))</f>
        <v>0</v>
      </c>
      <c r="K26" s="415">
        <f>IF(J26=0,0,IF(J26="keine",0,IF(A_Stammdaten!$B$12-C26&lt;0,0,SUM(G26-(G26/F26)*(F26-J26),D_SAV!$H26:$H26)-D_SAV!$I26)))</f>
        <v>0</v>
      </c>
      <c r="L26" s="100">
        <f t="shared" si="6"/>
        <v>0</v>
      </c>
      <c r="M26" s="137">
        <f t="shared" si="12"/>
        <v>0</v>
      </c>
      <c r="N26" s="154">
        <v>1</v>
      </c>
      <c r="O26" s="100">
        <f t="shared" si="7"/>
        <v>0</v>
      </c>
      <c r="P26" s="110">
        <f t="shared" si="15"/>
        <v>0</v>
      </c>
      <c r="Q26" s="136">
        <f t="shared" si="8"/>
        <v>0</v>
      </c>
      <c r="R26" s="135">
        <f>IF(OR(B26=0,C26=0,F26=0,F26="Agr ungültig"),0,IF(F26="keine","keine",IF(A_Stammdaten!$B$12-2&lt;C26,"keine",IF(A_Stammdaten!$B$12-C26&lt;0,0,MAX(0,F26-(A_Stammdaten!$B$12-2-D_SAV!C26))))))</f>
        <v>0</v>
      </c>
      <c r="S26" s="415">
        <f>IF(R26=0,0,IF(R26="keine",0,IF(A_Stammdaten!$B$12-2-C26&lt;0,0,SUM(G26-(G26/F26)*(F26-R26),D_SAV!$H26)-D_SAV!$I26)))</f>
        <v>0</v>
      </c>
      <c r="T26" s="100">
        <f t="shared" si="16"/>
        <v>0</v>
      </c>
      <c r="U26" s="137">
        <f t="shared" si="13"/>
        <v>0</v>
      </c>
      <c r="V26" s="154">
        <v>1</v>
      </c>
      <c r="W26" s="100">
        <f t="shared" si="17"/>
        <v>0</v>
      </c>
      <c r="X26" s="110">
        <f t="shared" si="18"/>
        <v>0</v>
      </c>
      <c r="Y26" s="136">
        <f t="shared" si="19"/>
        <v>0</v>
      </c>
    </row>
    <row r="27" spans="1:25" x14ac:dyDescent="0.25">
      <c r="A27" s="164" t="b">
        <f t="shared" si="14"/>
        <v>0</v>
      </c>
      <c r="B27" s="88"/>
      <c r="C27" s="89"/>
      <c r="D27" s="89"/>
      <c r="E27" s="88"/>
      <c r="F27" s="158" t="str">
        <f t="shared" si="5"/>
        <v>Agr ungültig</v>
      </c>
      <c r="G27" s="103"/>
      <c r="H27" s="88"/>
      <c r="I27" s="160"/>
      <c r="J27" s="135">
        <f>IF(OR(B27=0,C27=0,F27=0,F27="Agr ungültig"),0,IF(F27="keine","keine",IF(A_Stammdaten!$B$12-C27&lt;0,0,MAX(0,F27-(A_Stammdaten!$B$12-D_SAV!C27)))))</f>
        <v>0</v>
      </c>
      <c r="K27" s="415">
        <f>IF(J27=0,0,IF(J27="keine",0,IF(A_Stammdaten!$B$12-C27&lt;0,0,SUM(G27-(G27/F27)*(F27-J27),D_SAV!$H27:$H27)-D_SAV!$I27)))</f>
        <v>0</v>
      </c>
      <c r="L27" s="100">
        <f t="shared" si="6"/>
        <v>0</v>
      </c>
      <c r="M27" s="137">
        <f t="shared" si="12"/>
        <v>0</v>
      </c>
      <c r="N27" s="154">
        <v>1</v>
      </c>
      <c r="O27" s="100">
        <f t="shared" si="7"/>
        <v>0</v>
      </c>
      <c r="P27" s="110">
        <f t="shared" si="15"/>
        <v>0</v>
      </c>
      <c r="Q27" s="136">
        <f t="shared" si="8"/>
        <v>0</v>
      </c>
      <c r="R27" s="135">
        <f>IF(OR(B27=0,C27=0,F27=0,F27="Agr ungültig"),0,IF(F27="keine","keine",IF(A_Stammdaten!$B$12-2&lt;C27,"keine",IF(A_Stammdaten!$B$12-C27&lt;0,0,MAX(0,F27-(A_Stammdaten!$B$12-2-D_SAV!C27))))))</f>
        <v>0</v>
      </c>
      <c r="S27" s="415">
        <f>IF(R27=0,0,IF(R27="keine",0,IF(A_Stammdaten!$B$12-2-C27&lt;0,0,SUM(G27-(G27/F27)*(F27-R27),D_SAV!$H27)-D_SAV!$I27)))</f>
        <v>0</v>
      </c>
      <c r="T27" s="100">
        <f t="shared" si="16"/>
        <v>0</v>
      </c>
      <c r="U27" s="137">
        <f t="shared" si="13"/>
        <v>0</v>
      </c>
      <c r="V27" s="154">
        <v>1</v>
      </c>
      <c r="W27" s="100">
        <f t="shared" si="17"/>
        <v>0</v>
      </c>
      <c r="X27" s="110">
        <f t="shared" si="18"/>
        <v>0</v>
      </c>
      <c r="Y27" s="136">
        <f t="shared" si="19"/>
        <v>0</v>
      </c>
    </row>
    <row r="28" spans="1:25" x14ac:dyDescent="0.25">
      <c r="A28" s="164" t="b">
        <f t="shared" si="14"/>
        <v>0</v>
      </c>
      <c r="B28" s="88"/>
      <c r="C28" s="89"/>
      <c r="D28" s="89"/>
      <c r="E28" s="88"/>
      <c r="F28" s="158" t="str">
        <f t="shared" si="5"/>
        <v>Agr ungültig</v>
      </c>
      <c r="G28" s="103"/>
      <c r="H28" s="88"/>
      <c r="I28" s="160"/>
      <c r="J28" s="135">
        <f>IF(OR(B28=0,C28=0,F28=0,F28="Agr ungültig"),0,IF(F28="keine","keine",IF(A_Stammdaten!$B$12-C28&lt;0,0,MAX(0,F28-(A_Stammdaten!$B$12-D_SAV!C28)))))</f>
        <v>0</v>
      </c>
      <c r="K28" s="415">
        <f>IF(J28=0,0,IF(J28="keine",0,IF(A_Stammdaten!$B$12-C28&lt;0,0,SUM(G28-(G28/F28)*(F28-J28),D_SAV!$H28:$H28)-D_SAV!$I28)))</f>
        <v>0</v>
      </c>
      <c r="L28" s="100">
        <f t="shared" si="6"/>
        <v>0</v>
      </c>
      <c r="M28" s="137">
        <f t="shared" si="12"/>
        <v>0</v>
      </c>
      <c r="N28" s="154">
        <v>1</v>
      </c>
      <c r="O28" s="100">
        <f t="shared" si="7"/>
        <v>0</v>
      </c>
      <c r="P28" s="110">
        <f t="shared" si="15"/>
        <v>0</v>
      </c>
      <c r="Q28" s="136">
        <f t="shared" si="8"/>
        <v>0</v>
      </c>
      <c r="R28" s="135">
        <f>IF(OR(B28=0,C28=0,F28=0,F28="Agr ungültig"),0,IF(F28="keine","keine",IF(A_Stammdaten!$B$12-2&lt;C28,"keine",IF(A_Stammdaten!$B$12-C28&lt;0,0,MAX(0,F28-(A_Stammdaten!$B$12-2-D_SAV!C28))))))</f>
        <v>0</v>
      </c>
      <c r="S28" s="415">
        <f>IF(R28=0,0,IF(R28="keine",0,IF(A_Stammdaten!$B$12-2-C28&lt;0,0,SUM(G28-(G28/F28)*(F28-R28),D_SAV!$H28)-D_SAV!$I28)))</f>
        <v>0</v>
      </c>
      <c r="T28" s="100">
        <f t="shared" si="16"/>
        <v>0</v>
      </c>
      <c r="U28" s="137">
        <f t="shared" si="13"/>
        <v>0</v>
      </c>
      <c r="V28" s="154">
        <v>1</v>
      </c>
      <c r="W28" s="100">
        <f t="shared" si="17"/>
        <v>0</v>
      </c>
      <c r="X28" s="110">
        <f t="shared" si="18"/>
        <v>0</v>
      </c>
      <c r="Y28" s="136">
        <f t="shared" si="19"/>
        <v>0</v>
      </c>
    </row>
    <row r="29" spans="1:25" x14ac:dyDescent="0.25">
      <c r="A29" s="164" t="b">
        <f t="shared" si="14"/>
        <v>0</v>
      </c>
      <c r="B29" s="88"/>
      <c r="C29" s="89"/>
      <c r="D29" s="89"/>
      <c r="E29" s="88"/>
      <c r="F29" s="158" t="str">
        <f t="shared" si="5"/>
        <v>Agr ungültig</v>
      </c>
      <c r="G29" s="103"/>
      <c r="H29" s="88"/>
      <c r="I29" s="160"/>
      <c r="J29" s="135">
        <f>IF(OR(B29=0,C29=0,F29=0,F29="Agr ungültig"),0,IF(F29="keine","keine",IF(A_Stammdaten!$B$12-C29&lt;0,0,MAX(0,F29-(A_Stammdaten!$B$12-D_SAV!C29)))))</f>
        <v>0</v>
      </c>
      <c r="K29" s="415">
        <f>IF(J29=0,0,IF(J29="keine",0,IF(A_Stammdaten!$B$12-C29&lt;0,0,SUM(G29-(G29/F29)*(F29-J29),D_SAV!$H29:$H29)-D_SAV!$I29)))</f>
        <v>0</v>
      </c>
      <c r="L29" s="100">
        <f t="shared" si="6"/>
        <v>0</v>
      </c>
      <c r="M29" s="137">
        <f t="shared" si="12"/>
        <v>0</v>
      </c>
      <c r="N29" s="154">
        <v>1</v>
      </c>
      <c r="O29" s="100">
        <f t="shared" si="7"/>
        <v>0</v>
      </c>
      <c r="P29" s="110">
        <f t="shared" si="15"/>
        <v>0</v>
      </c>
      <c r="Q29" s="136">
        <f t="shared" si="8"/>
        <v>0</v>
      </c>
      <c r="R29" s="135">
        <f>IF(OR(B29=0,C29=0,F29=0,F29="Agr ungültig"),0,IF(F29="keine","keine",IF(A_Stammdaten!$B$12-2&lt;C29,"keine",IF(A_Stammdaten!$B$12-C29&lt;0,0,MAX(0,F29-(A_Stammdaten!$B$12-2-D_SAV!C29))))))</f>
        <v>0</v>
      </c>
      <c r="S29" s="415">
        <f>IF(R29=0,0,IF(R29="keine",0,IF(A_Stammdaten!$B$12-2-C29&lt;0,0,SUM(G29-(G29/F29)*(F29-R29),D_SAV!$H29)-D_SAV!$I29)))</f>
        <v>0</v>
      </c>
      <c r="T29" s="100">
        <f t="shared" si="16"/>
        <v>0</v>
      </c>
      <c r="U29" s="137">
        <f t="shared" si="13"/>
        <v>0</v>
      </c>
      <c r="V29" s="154">
        <v>1</v>
      </c>
      <c r="W29" s="100">
        <f t="shared" si="17"/>
        <v>0</v>
      </c>
      <c r="X29" s="110">
        <f t="shared" si="18"/>
        <v>0</v>
      </c>
      <c r="Y29" s="136">
        <f t="shared" si="19"/>
        <v>0</v>
      </c>
    </row>
    <row r="30" spans="1:25" x14ac:dyDescent="0.25">
      <c r="A30" s="164" t="b">
        <f t="shared" si="14"/>
        <v>0</v>
      </c>
      <c r="B30" s="88"/>
      <c r="C30" s="89"/>
      <c r="D30" s="89"/>
      <c r="E30" s="88"/>
      <c r="F30" s="158" t="str">
        <f t="shared" si="5"/>
        <v>Agr ungültig</v>
      </c>
      <c r="G30" s="103"/>
      <c r="H30" s="88"/>
      <c r="I30" s="160"/>
      <c r="J30" s="135">
        <f>IF(OR(B30=0,C30=0,F30=0,F30="Agr ungültig"),0,IF(F30="keine","keine",IF(A_Stammdaten!$B$12-C30&lt;0,0,MAX(0,F30-(A_Stammdaten!$B$12-D_SAV!C30)))))</f>
        <v>0</v>
      </c>
      <c r="K30" s="415">
        <f>IF(J30=0,0,IF(J30="keine",0,IF(A_Stammdaten!$B$12-C30&lt;0,0,SUM(G30-(G30/F30)*(F30-J30),D_SAV!$H30:$H30)-D_SAV!$I30)))</f>
        <v>0</v>
      </c>
      <c r="L30" s="100">
        <f t="shared" si="6"/>
        <v>0</v>
      </c>
      <c r="M30" s="137">
        <f t="shared" si="12"/>
        <v>0</v>
      </c>
      <c r="N30" s="154">
        <v>1</v>
      </c>
      <c r="O30" s="100">
        <f t="shared" si="7"/>
        <v>0</v>
      </c>
      <c r="P30" s="110">
        <f t="shared" si="15"/>
        <v>0</v>
      </c>
      <c r="Q30" s="136">
        <f t="shared" si="8"/>
        <v>0</v>
      </c>
      <c r="R30" s="135">
        <f>IF(OR(B30=0,C30=0,F30=0,F30="Agr ungültig"),0,IF(F30="keine","keine",IF(A_Stammdaten!$B$12-2&lt;C30,"keine",IF(A_Stammdaten!$B$12-C30&lt;0,0,MAX(0,F30-(A_Stammdaten!$B$12-2-D_SAV!C30))))))</f>
        <v>0</v>
      </c>
      <c r="S30" s="415">
        <f>IF(R30=0,0,IF(R30="keine",0,IF(A_Stammdaten!$B$12-2-C30&lt;0,0,SUM(G30-(G30/F30)*(F30-R30),D_SAV!$H30)-D_SAV!$I30)))</f>
        <v>0</v>
      </c>
      <c r="T30" s="100">
        <f t="shared" si="16"/>
        <v>0</v>
      </c>
      <c r="U30" s="137">
        <f t="shared" si="13"/>
        <v>0</v>
      </c>
      <c r="V30" s="154">
        <v>1</v>
      </c>
      <c r="W30" s="100">
        <f t="shared" si="17"/>
        <v>0</v>
      </c>
      <c r="X30" s="110">
        <f t="shared" si="18"/>
        <v>0</v>
      </c>
      <c r="Y30" s="136">
        <f t="shared" si="19"/>
        <v>0</v>
      </c>
    </row>
    <row r="31" spans="1:25" x14ac:dyDescent="0.25">
      <c r="A31" s="164" t="b">
        <f t="shared" si="14"/>
        <v>0</v>
      </c>
      <c r="B31" s="88"/>
      <c r="C31" s="89"/>
      <c r="D31" s="89"/>
      <c r="E31" s="88"/>
      <c r="F31" s="158" t="str">
        <f t="shared" si="5"/>
        <v>Agr ungültig</v>
      </c>
      <c r="G31" s="103"/>
      <c r="H31" s="88"/>
      <c r="I31" s="160"/>
      <c r="J31" s="135">
        <f>IF(OR(B31=0,C31=0,F31=0,F31="Agr ungültig"),0,IF(F31="keine","keine",IF(A_Stammdaten!$B$12-C31&lt;0,0,MAX(0,F31-(A_Stammdaten!$B$12-D_SAV!C31)))))</f>
        <v>0</v>
      </c>
      <c r="K31" s="415">
        <f>IF(J31=0,0,IF(J31="keine",0,IF(A_Stammdaten!$B$12-C31&lt;0,0,SUM(G31-(G31/F31)*(F31-J31),D_SAV!$H31:$H31)-D_SAV!$I31)))</f>
        <v>0</v>
      </c>
      <c r="L31" s="100">
        <f t="shared" si="6"/>
        <v>0</v>
      </c>
      <c r="M31" s="137">
        <f t="shared" si="12"/>
        <v>0</v>
      </c>
      <c r="N31" s="154">
        <v>1</v>
      </c>
      <c r="O31" s="100">
        <f t="shared" si="7"/>
        <v>0</v>
      </c>
      <c r="P31" s="110">
        <f t="shared" si="15"/>
        <v>0</v>
      </c>
      <c r="Q31" s="136">
        <f t="shared" si="8"/>
        <v>0</v>
      </c>
      <c r="R31" s="135">
        <f>IF(OR(B31=0,C31=0,F31=0,F31="Agr ungültig"),0,IF(F31="keine","keine",IF(A_Stammdaten!$B$12-2&lt;C31,"keine",IF(A_Stammdaten!$B$12-C31&lt;0,0,MAX(0,F31-(A_Stammdaten!$B$12-2-D_SAV!C31))))))</f>
        <v>0</v>
      </c>
      <c r="S31" s="415">
        <f>IF(R31=0,0,IF(R31="keine",0,IF(A_Stammdaten!$B$12-2-C31&lt;0,0,SUM(G31-(G31/F31)*(F31-R31),D_SAV!$H31)-D_SAV!$I31)))</f>
        <v>0</v>
      </c>
      <c r="T31" s="100">
        <f t="shared" si="16"/>
        <v>0</v>
      </c>
      <c r="U31" s="137">
        <f t="shared" si="13"/>
        <v>0</v>
      </c>
      <c r="V31" s="154">
        <v>1</v>
      </c>
      <c r="W31" s="100">
        <f t="shared" si="17"/>
        <v>0</v>
      </c>
      <c r="X31" s="110">
        <f t="shared" si="18"/>
        <v>0</v>
      </c>
      <c r="Y31" s="136">
        <f t="shared" si="19"/>
        <v>0</v>
      </c>
    </row>
    <row r="32" spans="1:25" x14ac:dyDescent="0.25">
      <c r="A32" s="164" t="b">
        <f t="shared" si="14"/>
        <v>0</v>
      </c>
      <c r="B32" s="88"/>
      <c r="C32" s="89"/>
      <c r="D32" s="89"/>
      <c r="E32" s="88"/>
      <c r="F32" s="158" t="str">
        <f t="shared" si="5"/>
        <v>Agr ungültig</v>
      </c>
      <c r="G32" s="103"/>
      <c r="H32" s="88"/>
      <c r="I32" s="160"/>
      <c r="J32" s="135">
        <f>IF(OR(B32=0,C32=0,F32=0,F32="Agr ungültig"),0,IF(F32="keine","keine",IF(A_Stammdaten!$B$12-C32&lt;0,0,MAX(0,F32-(A_Stammdaten!$B$12-D_SAV!C32)))))</f>
        <v>0</v>
      </c>
      <c r="K32" s="415">
        <f>IF(J32=0,0,IF(J32="keine",0,IF(A_Stammdaten!$B$12-C32&lt;0,0,SUM(G32-(G32/F32)*(F32-J32),D_SAV!$H32:$H32)-D_SAV!$I32)))</f>
        <v>0</v>
      </c>
      <c r="L32" s="100">
        <f t="shared" si="6"/>
        <v>0</v>
      </c>
      <c r="M32" s="137">
        <f t="shared" si="12"/>
        <v>0</v>
      </c>
      <c r="N32" s="154">
        <v>1</v>
      </c>
      <c r="O32" s="100">
        <f t="shared" si="7"/>
        <v>0</v>
      </c>
      <c r="P32" s="110">
        <f t="shared" si="15"/>
        <v>0</v>
      </c>
      <c r="Q32" s="136">
        <f t="shared" si="8"/>
        <v>0</v>
      </c>
      <c r="R32" s="135">
        <f>IF(OR(B32=0,C32=0,F32=0,F32="Agr ungültig"),0,IF(F32="keine","keine",IF(A_Stammdaten!$B$12-2&lt;C32,"keine",IF(A_Stammdaten!$B$12-C32&lt;0,0,MAX(0,F32-(A_Stammdaten!$B$12-2-D_SAV!C32))))))</f>
        <v>0</v>
      </c>
      <c r="S32" s="415">
        <f>IF(R32=0,0,IF(R32="keine",0,IF(A_Stammdaten!$B$12-2-C32&lt;0,0,SUM(G32-(G32/F32)*(F32-R32),D_SAV!$H32)-D_SAV!$I32)))</f>
        <v>0</v>
      </c>
      <c r="T32" s="100">
        <f t="shared" si="16"/>
        <v>0</v>
      </c>
      <c r="U32" s="137">
        <f t="shared" si="13"/>
        <v>0</v>
      </c>
      <c r="V32" s="154">
        <v>1</v>
      </c>
      <c r="W32" s="100">
        <f t="shared" si="17"/>
        <v>0</v>
      </c>
      <c r="X32" s="110">
        <f t="shared" si="18"/>
        <v>0</v>
      </c>
      <c r="Y32" s="136">
        <f t="shared" si="19"/>
        <v>0</v>
      </c>
    </row>
    <row r="33" spans="1:25" x14ac:dyDescent="0.25">
      <c r="A33" s="164" t="b">
        <f t="shared" si="14"/>
        <v>0</v>
      </c>
      <c r="B33" s="88"/>
      <c r="C33" s="89"/>
      <c r="D33" s="89"/>
      <c r="E33" s="88"/>
      <c r="F33" s="158" t="str">
        <f t="shared" si="5"/>
        <v>Agr ungültig</v>
      </c>
      <c r="G33" s="103"/>
      <c r="H33" s="88"/>
      <c r="I33" s="160"/>
      <c r="J33" s="135">
        <f>IF(OR(B33=0,C33=0,F33=0,F33="Agr ungültig"),0,IF(F33="keine","keine",IF(A_Stammdaten!$B$12-C33&lt;0,0,MAX(0,F33-(A_Stammdaten!$B$12-D_SAV!C33)))))</f>
        <v>0</v>
      </c>
      <c r="K33" s="415">
        <f>IF(J33=0,0,IF(J33="keine",0,IF(A_Stammdaten!$B$12-C33&lt;0,0,SUM(G33-(G33/F33)*(F33-J33),D_SAV!$H33:$H33)-D_SAV!$I33)))</f>
        <v>0</v>
      </c>
      <c r="L33" s="100">
        <f t="shared" si="6"/>
        <v>0</v>
      </c>
      <c r="M33" s="137">
        <f t="shared" si="12"/>
        <v>0</v>
      </c>
      <c r="N33" s="154">
        <v>1</v>
      </c>
      <c r="O33" s="100">
        <f t="shared" si="7"/>
        <v>0</v>
      </c>
      <c r="P33" s="110">
        <f t="shared" si="15"/>
        <v>0</v>
      </c>
      <c r="Q33" s="136">
        <f t="shared" si="8"/>
        <v>0</v>
      </c>
      <c r="R33" s="135">
        <f>IF(OR(B33=0,C33=0,F33=0,F33="Agr ungültig"),0,IF(F33="keine","keine",IF(A_Stammdaten!$B$12-2&lt;C33,"keine",IF(A_Stammdaten!$B$12-C33&lt;0,0,MAX(0,F33-(A_Stammdaten!$B$12-2-D_SAV!C33))))))</f>
        <v>0</v>
      </c>
      <c r="S33" s="415">
        <f>IF(R33=0,0,IF(R33="keine",0,IF(A_Stammdaten!$B$12-2-C33&lt;0,0,SUM(G33-(G33/F33)*(F33-R33),D_SAV!$H33)-D_SAV!$I33)))</f>
        <v>0</v>
      </c>
      <c r="T33" s="100">
        <f t="shared" si="16"/>
        <v>0</v>
      </c>
      <c r="U33" s="137">
        <f t="shared" si="13"/>
        <v>0</v>
      </c>
      <c r="V33" s="154">
        <v>1</v>
      </c>
      <c r="W33" s="100">
        <f t="shared" si="17"/>
        <v>0</v>
      </c>
      <c r="X33" s="110">
        <f t="shared" si="18"/>
        <v>0</v>
      </c>
      <c r="Y33" s="136">
        <f t="shared" si="19"/>
        <v>0</v>
      </c>
    </row>
    <row r="34" spans="1:25" x14ac:dyDescent="0.25">
      <c r="A34" s="164" t="b">
        <f t="shared" si="14"/>
        <v>0</v>
      </c>
      <c r="B34" s="88"/>
      <c r="C34" s="89"/>
      <c r="D34" s="89"/>
      <c r="E34" s="88"/>
      <c r="F34" s="158" t="str">
        <f t="shared" si="5"/>
        <v>Agr ungültig</v>
      </c>
      <c r="G34" s="103"/>
      <c r="H34" s="88"/>
      <c r="I34" s="160"/>
      <c r="J34" s="135">
        <f>IF(OR(B34=0,C34=0,F34=0,F34="Agr ungültig"),0,IF(F34="keine","keine",IF(A_Stammdaten!$B$12-C34&lt;0,0,MAX(0,F34-(A_Stammdaten!$B$12-D_SAV!C34)))))</f>
        <v>0</v>
      </c>
      <c r="K34" s="415">
        <f>IF(J34=0,0,IF(J34="keine",0,IF(A_Stammdaten!$B$12-C34&lt;0,0,SUM(G34-(G34/F34)*(F34-J34),D_SAV!$H34:$H34)-D_SAV!$I34)))</f>
        <v>0</v>
      </c>
      <c r="L34" s="100">
        <f t="shared" si="6"/>
        <v>0</v>
      </c>
      <c r="M34" s="137">
        <f t="shared" si="12"/>
        <v>0</v>
      </c>
      <c r="N34" s="154">
        <v>1</v>
      </c>
      <c r="O34" s="100">
        <f t="shared" si="7"/>
        <v>0</v>
      </c>
      <c r="P34" s="110">
        <f t="shared" si="15"/>
        <v>0</v>
      </c>
      <c r="Q34" s="136">
        <f t="shared" si="8"/>
        <v>0</v>
      </c>
      <c r="R34" s="135">
        <f>IF(OR(B34=0,C34=0,F34=0,F34="Agr ungültig"),0,IF(F34="keine","keine",IF(A_Stammdaten!$B$12-2&lt;C34,"keine",IF(A_Stammdaten!$B$12-C34&lt;0,0,MAX(0,F34-(A_Stammdaten!$B$12-2-D_SAV!C34))))))</f>
        <v>0</v>
      </c>
      <c r="S34" s="415">
        <f>IF(R34=0,0,IF(R34="keine",0,IF(A_Stammdaten!$B$12-2-C34&lt;0,0,SUM(G34-(G34/F34)*(F34-R34),D_SAV!$H34)-D_SAV!$I34)))</f>
        <v>0</v>
      </c>
      <c r="T34" s="100">
        <f t="shared" si="16"/>
        <v>0</v>
      </c>
      <c r="U34" s="137">
        <f t="shared" si="13"/>
        <v>0</v>
      </c>
      <c r="V34" s="154">
        <v>1</v>
      </c>
      <c r="W34" s="100">
        <f t="shared" si="17"/>
        <v>0</v>
      </c>
      <c r="X34" s="110">
        <f t="shared" si="18"/>
        <v>0</v>
      </c>
      <c r="Y34" s="136">
        <f t="shared" si="19"/>
        <v>0</v>
      </c>
    </row>
    <row r="35" spans="1:25" x14ac:dyDescent="0.25">
      <c r="A35" s="164" t="b">
        <f t="shared" si="14"/>
        <v>0</v>
      </c>
      <c r="B35" s="88"/>
      <c r="C35" s="89"/>
      <c r="D35" s="89"/>
      <c r="E35" s="88"/>
      <c r="F35" s="158" t="str">
        <f t="shared" si="5"/>
        <v>Agr ungültig</v>
      </c>
      <c r="G35" s="103"/>
      <c r="H35" s="88"/>
      <c r="I35" s="160"/>
      <c r="J35" s="135">
        <f>IF(OR(B35=0,C35=0,F35=0,F35="Agr ungültig"),0,IF(F35="keine","keine",IF(A_Stammdaten!$B$12-C35&lt;0,0,MAX(0,F35-(A_Stammdaten!$B$12-D_SAV!C35)))))</f>
        <v>0</v>
      </c>
      <c r="K35" s="415">
        <f>IF(J35=0,0,IF(J35="keine",0,IF(A_Stammdaten!$B$12-C35&lt;0,0,SUM(G35-(G35/F35)*(F35-J35),D_SAV!$H35:$H35)-D_SAV!$I35)))</f>
        <v>0</v>
      </c>
      <c r="L35" s="100">
        <f t="shared" si="6"/>
        <v>0</v>
      </c>
      <c r="M35" s="137">
        <f t="shared" si="12"/>
        <v>0</v>
      </c>
      <c r="N35" s="154">
        <v>1</v>
      </c>
      <c r="O35" s="100">
        <f t="shared" si="7"/>
        <v>0</v>
      </c>
      <c r="P35" s="110">
        <f t="shared" si="15"/>
        <v>0</v>
      </c>
      <c r="Q35" s="136">
        <f t="shared" si="8"/>
        <v>0</v>
      </c>
      <c r="R35" s="135">
        <f>IF(OR(B35=0,C35=0,F35=0,F35="Agr ungültig"),0,IF(F35="keine","keine",IF(A_Stammdaten!$B$12-2&lt;C35,"keine",IF(A_Stammdaten!$B$12-C35&lt;0,0,MAX(0,F35-(A_Stammdaten!$B$12-2-D_SAV!C35))))))</f>
        <v>0</v>
      </c>
      <c r="S35" s="415">
        <f>IF(R35=0,0,IF(R35="keine",0,IF(A_Stammdaten!$B$12-2-C35&lt;0,0,SUM(G35-(G35/F35)*(F35-R35),D_SAV!$H35)-D_SAV!$I35)))</f>
        <v>0</v>
      </c>
      <c r="T35" s="100">
        <f t="shared" si="16"/>
        <v>0</v>
      </c>
      <c r="U35" s="137">
        <f t="shared" si="13"/>
        <v>0</v>
      </c>
      <c r="V35" s="154">
        <v>1</v>
      </c>
      <c r="W35" s="100">
        <f t="shared" si="17"/>
        <v>0</v>
      </c>
      <c r="X35" s="110">
        <f t="shared" si="18"/>
        <v>0</v>
      </c>
      <c r="Y35" s="136">
        <f t="shared" si="19"/>
        <v>0</v>
      </c>
    </row>
    <row r="36" spans="1:25" x14ac:dyDescent="0.25">
      <c r="A36" s="164" t="b">
        <f t="shared" si="14"/>
        <v>0</v>
      </c>
      <c r="B36" s="88"/>
      <c r="C36" s="89"/>
      <c r="D36" s="89"/>
      <c r="E36" s="88"/>
      <c r="F36" s="158" t="str">
        <f t="shared" si="5"/>
        <v>Agr ungültig</v>
      </c>
      <c r="G36" s="103"/>
      <c r="H36" s="88"/>
      <c r="I36" s="160"/>
      <c r="J36" s="135">
        <f>IF(OR(B36=0,C36=0,F36=0,F36="Agr ungültig"),0,IF(F36="keine","keine",IF(A_Stammdaten!$B$12-C36&lt;0,0,MAX(0,F36-(A_Stammdaten!$B$12-D_SAV!C36)))))</f>
        <v>0</v>
      </c>
      <c r="K36" s="415">
        <f>IF(J36=0,0,IF(J36="keine",0,IF(A_Stammdaten!$B$12-C36&lt;0,0,SUM(G36-(G36/F36)*(F36-J36),D_SAV!$H36:$H36)-D_SAV!$I36)))</f>
        <v>0</v>
      </c>
      <c r="L36" s="100">
        <f t="shared" si="6"/>
        <v>0</v>
      </c>
      <c r="M36" s="137">
        <f t="shared" si="12"/>
        <v>0</v>
      </c>
      <c r="N36" s="154">
        <v>1</v>
      </c>
      <c r="O36" s="100">
        <f t="shared" si="7"/>
        <v>0</v>
      </c>
      <c r="P36" s="110">
        <f t="shared" si="15"/>
        <v>0</v>
      </c>
      <c r="Q36" s="136">
        <f t="shared" si="8"/>
        <v>0</v>
      </c>
      <c r="R36" s="135">
        <f>IF(OR(B36=0,C36=0,F36=0,F36="Agr ungültig"),0,IF(F36="keine","keine",IF(A_Stammdaten!$B$12-2&lt;C36,"keine",IF(A_Stammdaten!$B$12-C36&lt;0,0,MAX(0,F36-(A_Stammdaten!$B$12-2-D_SAV!C36))))))</f>
        <v>0</v>
      </c>
      <c r="S36" s="415">
        <f>IF(R36=0,0,IF(R36="keine",0,IF(A_Stammdaten!$B$12-2-C36&lt;0,0,SUM(G36-(G36/F36)*(F36-R36),D_SAV!$H36)-D_SAV!$I36)))</f>
        <v>0</v>
      </c>
      <c r="T36" s="100">
        <f t="shared" si="16"/>
        <v>0</v>
      </c>
      <c r="U36" s="137">
        <f t="shared" si="13"/>
        <v>0</v>
      </c>
      <c r="V36" s="154">
        <v>1</v>
      </c>
      <c r="W36" s="100">
        <f t="shared" si="17"/>
        <v>0</v>
      </c>
      <c r="X36" s="110">
        <f t="shared" si="18"/>
        <v>0</v>
      </c>
      <c r="Y36" s="136">
        <f t="shared" si="19"/>
        <v>0</v>
      </c>
    </row>
    <row r="37" spans="1:25" x14ac:dyDescent="0.25">
      <c r="A37" s="164" t="b">
        <f t="shared" si="14"/>
        <v>0</v>
      </c>
      <c r="B37" s="88"/>
      <c r="C37" s="89"/>
      <c r="D37" s="89"/>
      <c r="E37" s="88"/>
      <c r="F37" s="158" t="str">
        <f t="shared" si="5"/>
        <v>Agr ungültig</v>
      </c>
      <c r="G37" s="103"/>
      <c r="H37" s="88"/>
      <c r="I37" s="160"/>
      <c r="J37" s="135">
        <f>IF(OR(B37=0,C37=0,F37=0,F37="Agr ungültig"),0,IF(F37="keine","keine",IF(A_Stammdaten!$B$12-C37&lt;0,0,MAX(0,F37-(A_Stammdaten!$B$12-D_SAV!C37)))))</f>
        <v>0</v>
      </c>
      <c r="K37" s="415">
        <f>IF(J37=0,0,IF(J37="keine",0,IF(A_Stammdaten!$B$12-C37&lt;0,0,SUM(G37-(G37/F37)*(F37-J37),D_SAV!$H37:$H37)-D_SAV!$I37)))</f>
        <v>0</v>
      </c>
      <c r="L37" s="100">
        <f t="shared" si="6"/>
        <v>0</v>
      </c>
      <c r="M37" s="137">
        <f t="shared" si="12"/>
        <v>0</v>
      </c>
      <c r="N37" s="154">
        <v>1</v>
      </c>
      <c r="O37" s="100">
        <f t="shared" si="7"/>
        <v>0</v>
      </c>
      <c r="P37" s="110">
        <f t="shared" si="15"/>
        <v>0</v>
      </c>
      <c r="Q37" s="136">
        <f t="shared" si="8"/>
        <v>0</v>
      </c>
      <c r="R37" s="135">
        <f>IF(OR(B37=0,C37=0,F37=0,F37="Agr ungültig"),0,IF(F37="keine","keine",IF(A_Stammdaten!$B$12-2&lt;C37,"keine",IF(A_Stammdaten!$B$12-C37&lt;0,0,MAX(0,F37-(A_Stammdaten!$B$12-2-D_SAV!C37))))))</f>
        <v>0</v>
      </c>
      <c r="S37" s="415">
        <f>IF(R37=0,0,IF(R37="keine",0,IF(A_Stammdaten!$B$12-2-C37&lt;0,0,SUM(G37-(G37/F37)*(F37-R37),D_SAV!$H37)-D_SAV!$I37)))</f>
        <v>0</v>
      </c>
      <c r="T37" s="100">
        <f t="shared" si="16"/>
        <v>0</v>
      </c>
      <c r="U37" s="137">
        <f t="shared" si="13"/>
        <v>0</v>
      </c>
      <c r="V37" s="154">
        <v>1</v>
      </c>
      <c r="W37" s="100">
        <f t="shared" si="17"/>
        <v>0</v>
      </c>
      <c r="X37" s="110">
        <f t="shared" si="18"/>
        <v>0</v>
      </c>
      <c r="Y37" s="136">
        <f t="shared" si="19"/>
        <v>0</v>
      </c>
    </row>
    <row r="38" spans="1:25" x14ac:dyDescent="0.25">
      <c r="A38" s="164" t="b">
        <f t="shared" si="14"/>
        <v>0</v>
      </c>
      <c r="B38" s="88"/>
      <c r="C38" s="89"/>
      <c r="D38" s="89"/>
      <c r="E38" s="88"/>
      <c r="F38" s="158" t="str">
        <f t="shared" ref="F38:F58" si="20">IFERROR(VLOOKUP($E38,AnlGrTabelle,2,FALSE),"Agr ungültig")</f>
        <v>Agr ungültig</v>
      </c>
      <c r="G38" s="103"/>
      <c r="H38" s="88"/>
      <c r="I38" s="160"/>
      <c r="J38" s="135">
        <f>IF(OR(B38=0,C38=0,F38=0,F38="Agr ungültig"),0,IF(F38="keine","keine",IF(A_Stammdaten!$B$12-C38&lt;0,0,MAX(0,F38-(A_Stammdaten!$B$12-D_SAV!C38)))))</f>
        <v>0</v>
      </c>
      <c r="K38" s="415">
        <f>IF(J38=0,0,IF(J38="keine",0,IF(A_Stammdaten!$B$12-C38&lt;0,0,SUM(G38-(G38/F38)*(F38-J38),D_SAV!$H38:$H38)-D_SAV!$I38)))</f>
        <v>0</v>
      </c>
      <c r="L38" s="100">
        <f t="shared" ref="L38:L58" si="21">K38-M38</f>
        <v>0</v>
      </c>
      <c r="M38" s="137">
        <f t="shared" ref="M38:M58" si="22">IF(J38=0,0,IF(J38="keine",K38,K38/J38*(J38-1)))</f>
        <v>0</v>
      </c>
      <c r="N38" s="154">
        <v>1</v>
      </c>
      <c r="O38" s="100">
        <f t="shared" ref="O38:O58" si="23">K38*N38</f>
        <v>0</v>
      </c>
      <c r="P38" s="110">
        <f t="shared" si="15"/>
        <v>0</v>
      </c>
      <c r="Q38" s="136">
        <f t="shared" ref="Q38:Q58" si="24">M38*N38</f>
        <v>0</v>
      </c>
      <c r="R38" s="135">
        <f>IF(OR(B38=0,C38=0,F38=0,F38="Agr ungültig"),0,IF(F38="keine","keine",IF(A_Stammdaten!$B$12-2&lt;C38,"keine",IF(A_Stammdaten!$B$12-C38&lt;0,0,MAX(0,F38-(A_Stammdaten!$B$12-2-D_SAV!C38))))))</f>
        <v>0</v>
      </c>
      <c r="S38" s="415">
        <f>IF(R38=0,0,IF(R38="keine",0,IF(A_Stammdaten!$B$12-2-C38&lt;0,0,SUM(G38-(G38/F38)*(F38-R38),D_SAV!$H38)-D_SAV!$I38)))</f>
        <v>0</v>
      </c>
      <c r="T38" s="100">
        <f t="shared" si="16"/>
        <v>0</v>
      </c>
      <c r="U38" s="137">
        <f t="shared" si="13"/>
        <v>0</v>
      </c>
      <c r="V38" s="154">
        <v>1</v>
      </c>
      <c r="W38" s="100">
        <f t="shared" si="17"/>
        <v>0</v>
      </c>
      <c r="X38" s="110">
        <f t="shared" si="18"/>
        <v>0</v>
      </c>
      <c r="Y38" s="136">
        <f t="shared" si="19"/>
        <v>0</v>
      </c>
    </row>
    <row r="39" spans="1:25" x14ac:dyDescent="0.25">
      <c r="A39" s="164" t="b">
        <f t="shared" si="14"/>
        <v>0</v>
      </c>
      <c r="B39" s="88"/>
      <c r="C39" s="89"/>
      <c r="D39" s="89"/>
      <c r="E39" s="88"/>
      <c r="F39" s="158" t="str">
        <f t="shared" si="20"/>
        <v>Agr ungültig</v>
      </c>
      <c r="G39" s="103"/>
      <c r="H39" s="88"/>
      <c r="I39" s="160"/>
      <c r="J39" s="135">
        <f>IF(OR(B39=0,C39=0,F39=0,F39="Agr ungültig"),0,IF(F39="keine","keine",IF(A_Stammdaten!$B$12-C39&lt;0,0,MAX(0,F39-(A_Stammdaten!$B$12-D_SAV!C39)))))</f>
        <v>0</v>
      </c>
      <c r="K39" s="415">
        <f>IF(J39=0,0,IF(J39="keine",0,IF(A_Stammdaten!$B$12-C39&lt;0,0,SUM(G39-(G39/F39)*(F39-J39),D_SAV!$H39:$H39)-D_SAV!$I39)))</f>
        <v>0</v>
      </c>
      <c r="L39" s="100">
        <f t="shared" si="21"/>
        <v>0</v>
      </c>
      <c r="M39" s="137">
        <f t="shared" si="22"/>
        <v>0</v>
      </c>
      <c r="N39" s="154">
        <v>1</v>
      </c>
      <c r="O39" s="100">
        <f t="shared" si="23"/>
        <v>0</v>
      </c>
      <c r="P39" s="110">
        <f t="shared" si="15"/>
        <v>0</v>
      </c>
      <c r="Q39" s="136">
        <f t="shared" si="24"/>
        <v>0</v>
      </c>
      <c r="R39" s="135">
        <f>IF(OR(B39=0,C39=0,F39=0,F39="Agr ungültig"),0,IF(F39="keine","keine",IF(A_Stammdaten!$B$12-2&lt;C39,"keine",IF(A_Stammdaten!$B$12-C39&lt;0,0,MAX(0,F39-(A_Stammdaten!$B$12-2-D_SAV!C39))))))</f>
        <v>0</v>
      </c>
      <c r="S39" s="415">
        <f>IF(R39=0,0,IF(R39="keine",0,IF(A_Stammdaten!$B$12-2-C39&lt;0,0,SUM(G39-(G39/F39)*(F39-R39),D_SAV!$H39)-D_SAV!$I39)))</f>
        <v>0</v>
      </c>
      <c r="T39" s="100">
        <f t="shared" si="16"/>
        <v>0</v>
      </c>
      <c r="U39" s="137">
        <f t="shared" si="13"/>
        <v>0</v>
      </c>
      <c r="V39" s="154">
        <v>1</v>
      </c>
      <c r="W39" s="100">
        <f t="shared" si="17"/>
        <v>0</v>
      </c>
      <c r="X39" s="110">
        <f t="shared" si="18"/>
        <v>0</v>
      </c>
      <c r="Y39" s="136">
        <f t="shared" si="19"/>
        <v>0</v>
      </c>
    </row>
    <row r="40" spans="1:25" x14ac:dyDescent="0.25">
      <c r="A40" s="164" t="b">
        <f t="shared" si="14"/>
        <v>0</v>
      </c>
      <c r="B40" s="88"/>
      <c r="C40" s="89"/>
      <c r="D40" s="89"/>
      <c r="E40" s="88"/>
      <c r="F40" s="158" t="str">
        <f t="shared" si="20"/>
        <v>Agr ungültig</v>
      </c>
      <c r="G40" s="103"/>
      <c r="H40" s="88"/>
      <c r="I40" s="160"/>
      <c r="J40" s="135">
        <f>IF(OR(B40=0,C40=0,F40=0,F40="Agr ungültig"),0,IF(F40="keine","keine",IF(A_Stammdaten!$B$12-C40&lt;0,0,MAX(0,F40-(A_Stammdaten!$B$12-D_SAV!C40)))))</f>
        <v>0</v>
      </c>
      <c r="K40" s="415">
        <f>IF(J40=0,0,IF(J40="keine",0,IF(A_Stammdaten!$B$12-C40&lt;0,0,SUM(G40-(G40/F40)*(F40-J40),D_SAV!$H40:$H40)-D_SAV!$I40)))</f>
        <v>0</v>
      </c>
      <c r="L40" s="100">
        <f t="shared" si="21"/>
        <v>0</v>
      </c>
      <c r="M40" s="137">
        <f t="shared" si="22"/>
        <v>0</v>
      </c>
      <c r="N40" s="154">
        <v>1</v>
      </c>
      <c r="O40" s="100">
        <f t="shared" si="23"/>
        <v>0</v>
      </c>
      <c r="P40" s="110">
        <f t="shared" si="15"/>
        <v>0</v>
      </c>
      <c r="Q40" s="136">
        <f t="shared" si="24"/>
        <v>0</v>
      </c>
      <c r="R40" s="135">
        <f>IF(OR(B40=0,C40=0,F40=0,F40="Agr ungültig"),0,IF(F40="keine","keine",IF(A_Stammdaten!$B$12-2&lt;C40,"keine",IF(A_Stammdaten!$B$12-C40&lt;0,0,MAX(0,F40-(A_Stammdaten!$B$12-2-D_SAV!C40))))))</f>
        <v>0</v>
      </c>
      <c r="S40" s="415">
        <f>IF(R40=0,0,IF(R40="keine",0,IF(A_Stammdaten!$B$12-2-C40&lt;0,0,SUM(G40-(G40/F40)*(F40-R40),D_SAV!$H40)-D_SAV!$I40)))</f>
        <v>0</v>
      </c>
      <c r="T40" s="100">
        <f t="shared" si="16"/>
        <v>0</v>
      </c>
      <c r="U40" s="137">
        <f t="shared" si="13"/>
        <v>0</v>
      </c>
      <c r="V40" s="154">
        <v>1</v>
      </c>
      <c r="W40" s="100">
        <f t="shared" si="17"/>
        <v>0</v>
      </c>
      <c r="X40" s="110">
        <f t="shared" si="18"/>
        <v>0</v>
      </c>
      <c r="Y40" s="136">
        <f t="shared" si="19"/>
        <v>0</v>
      </c>
    </row>
    <row r="41" spans="1:25" x14ac:dyDescent="0.25">
      <c r="A41" s="164" t="b">
        <f t="shared" si="14"/>
        <v>0</v>
      </c>
      <c r="B41" s="88"/>
      <c r="C41" s="89"/>
      <c r="D41" s="89"/>
      <c r="E41" s="88"/>
      <c r="F41" s="158" t="str">
        <f t="shared" si="20"/>
        <v>Agr ungültig</v>
      </c>
      <c r="G41" s="103"/>
      <c r="H41" s="88"/>
      <c r="I41" s="160"/>
      <c r="J41" s="135">
        <f>IF(OR(B41=0,C41=0,F41=0,F41="Agr ungültig"),0,IF(F41="keine","keine",IF(A_Stammdaten!$B$12-C41&lt;0,0,MAX(0,F41-(A_Stammdaten!$B$12-D_SAV!C41)))))</f>
        <v>0</v>
      </c>
      <c r="K41" s="415">
        <f>IF(J41=0,0,IF(J41="keine",0,IF(A_Stammdaten!$B$12-C41&lt;0,0,SUM(G41-(G41/F41)*(F41-J41),D_SAV!$H41:$H41)-D_SAV!$I41)))</f>
        <v>0</v>
      </c>
      <c r="L41" s="100">
        <f t="shared" si="21"/>
        <v>0</v>
      </c>
      <c r="M41" s="137">
        <f t="shared" si="22"/>
        <v>0</v>
      </c>
      <c r="N41" s="154">
        <v>1</v>
      </c>
      <c r="O41" s="100">
        <f t="shared" si="23"/>
        <v>0</v>
      </c>
      <c r="P41" s="110">
        <f t="shared" si="15"/>
        <v>0</v>
      </c>
      <c r="Q41" s="136">
        <f t="shared" si="24"/>
        <v>0</v>
      </c>
      <c r="R41" s="135">
        <f>IF(OR(B41=0,C41=0,F41=0,F41="Agr ungültig"),0,IF(F41="keine","keine",IF(A_Stammdaten!$B$12-2&lt;C41,"keine",IF(A_Stammdaten!$B$12-C41&lt;0,0,MAX(0,F41-(A_Stammdaten!$B$12-2-D_SAV!C41))))))</f>
        <v>0</v>
      </c>
      <c r="S41" s="415">
        <f>IF(R41=0,0,IF(R41="keine",0,IF(A_Stammdaten!$B$12-2-C41&lt;0,0,SUM(G41-(G41/F41)*(F41-R41),D_SAV!$H41)-D_SAV!$I41)))</f>
        <v>0</v>
      </c>
      <c r="T41" s="100">
        <f t="shared" si="16"/>
        <v>0</v>
      </c>
      <c r="U41" s="137">
        <f t="shared" si="13"/>
        <v>0</v>
      </c>
      <c r="V41" s="154">
        <v>1</v>
      </c>
      <c r="W41" s="100">
        <f t="shared" si="17"/>
        <v>0</v>
      </c>
      <c r="X41" s="110">
        <f t="shared" si="18"/>
        <v>0</v>
      </c>
      <c r="Y41" s="136">
        <f t="shared" si="19"/>
        <v>0</v>
      </c>
    </row>
    <row r="42" spans="1:25" x14ac:dyDescent="0.25">
      <c r="A42" s="164" t="b">
        <f t="shared" si="14"/>
        <v>0</v>
      </c>
      <c r="B42" s="88"/>
      <c r="C42" s="89"/>
      <c r="D42" s="89"/>
      <c r="E42" s="88"/>
      <c r="F42" s="158" t="str">
        <f t="shared" si="20"/>
        <v>Agr ungültig</v>
      </c>
      <c r="G42" s="103"/>
      <c r="H42" s="88"/>
      <c r="I42" s="160"/>
      <c r="J42" s="135">
        <f>IF(OR(B42=0,C42=0,F42=0,F42="Agr ungültig"),0,IF(F42="keine","keine",IF(A_Stammdaten!$B$12-C42&lt;0,0,MAX(0,F42-(A_Stammdaten!$B$12-D_SAV!C42)))))</f>
        <v>0</v>
      </c>
      <c r="K42" s="415">
        <f>IF(J42=0,0,IF(J42="keine",0,IF(A_Stammdaten!$B$12-C42&lt;0,0,SUM(G42-(G42/F42)*(F42-J42),D_SAV!$H42:$H42)-D_SAV!$I42)))</f>
        <v>0</v>
      </c>
      <c r="L42" s="100">
        <f t="shared" si="21"/>
        <v>0</v>
      </c>
      <c r="M42" s="137">
        <f t="shared" si="22"/>
        <v>0</v>
      </c>
      <c r="N42" s="154">
        <v>1</v>
      </c>
      <c r="O42" s="100">
        <f t="shared" si="23"/>
        <v>0</v>
      </c>
      <c r="P42" s="110">
        <f t="shared" si="15"/>
        <v>0</v>
      </c>
      <c r="Q42" s="136">
        <f t="shared" si="24"/>
        <v>0</v>
      </c>
      <c r="R42" s="135">
        <f>IF(OR(B42=0,C42=0,F42=0,F42="Agr ungültig"),0,IF(F42="keine","keine",IF(A_Stammdaten!$B$12-2&lt;C42,"keine",IF(A_Stammdaten!$B$12-C42&lt;0,0,MAX(0,F42-(A_Stammdaten!$B$12-2-D_SAV!C42))))))</f>
        <v>0</v>
      </c>
      <c r="S42" s="415">
        <f>IF(R42=0,0,IF(R42="keine",0,IF(A_Stammdaten!$B$12-2-C42&lt;0,0,SUM(G42-(G42/F42)*(F42-R42),D_SAV!$H42)-D_SAV!$I42)))</f>
        <v>0</v>
      </c>
      <c r="T42" s="100">
        <f t="shared" si="16"/>
        <v>0</v>
      </c>
      <c r="U42" s="137">
        <f t="shared" si="13"/>
        <v>0</v>
      </c>
      <c r="V42" s="154">
        <v>1</v>
      </c>
      <c r="W42" s="100">
        <f t="shared" si="17"/>
        <v>0</v>
      </c>
      <c r="X42" s="110">
        <f t="shared" si="18"/>
        <v>0</v>
      </c>
      <c r="Y42" s="136">
        <f t="shared" si="19"/>
        <v>0</v>
      </c>
    </row>
    <row r="43" spans="1:25" x14ac:dyDescent="0.25">
      <c r="A43" s="164" t="b">
        <f t="shared" si="14"/>
        <v>0</v>
      </c>
      <c r="B43" s="88"/>
      <c r="C43" s="89"/>
      <c r="D43" s="89"/>
      <c r="E43" s="88"/>
      <c r="F43" s="158" t="str">
        <f t="shared" si="20"/>
        <v>Agr ungültig</v>
      </c>
      <c r="G43" s="103"/>
      <c r="H43" s="88"/>
      <c r="I43" s="160"/>
      <c r="J43" s="135">
        <f>IF(OR(B43=0,C43=0,F43=0,F43="Agr ungültig"),0,IF(F43="keine","keine",IF(A_Stammdaten!$B$12-C43&lt;0,0,MAX(0,F43-(A_Stammdaten!$B$12-D_SAV!C43)))))</f>
        <v>0</v>
      </c>
      <c r="K43" s="415">
        <f>IF(J43=0,0,IF(J43="keine",0,IF(A_Stammdaten!$B$12-C43&lt;0,0,SUM(G43-(G43/F43)*(F43-J43),D_SAV!$H43:$H43)-D_SAV!$I43)))</f>
        <v>0</v>
      </c>
      <c r="L43" s="100">
        <f t="shared" si="21"/>
        <v>0</v>
      </c>
      <c r="M43" s="137">
        <f t="shared" si="22"/>
        <v>0</v>
      </c>
      <c r="N43" s="154">
        <v>1</v>
      </c>
      <c r="O43" s="100">
        <f t="shared" si="23"/>
        <v>0</v>
      </c>
      <c r="P43" s="110">
        <f t="shared" si="15"/>
        <v>0</v>
      </c>
      <c r="Q43" s="136">
        <f t="shared" si="24"/>
        <v>0</v>
      </c>
      <c r="R43" s="135">
        <f>IF(OR(B43=0,C43=0,F43=0,F43="Agr ungültig"),0,IF(F43="keine","keine",IF(A_Stammdaten!$B$12-2&lt;C43,"keine",IF(A_Stammdaten!$B$12-C43&lt;0,0,MAX(0,F43-(A_Stammdaten!$B$12-2-D_SAV!C43))))))</f>
        <v>0</v>
      </c>
      <c r="S43" s="415">
        <f>IF(R43=0,0,IF(R43="keine",0,IF(A_Stammdaten!$B$12-2-C43&lt;0,0,SUM(G43-(G43/F43)*(F43-R43),D_SAV!$H43)-D_SAV!$I43)))</f>
        <v>0</v>
      </c>
      <c r="T43" s="100">
        <f t="shared" si="16"/>
        <v>0</v>
      </c>
      <c r="U43" s="137">
        <f t="shared" si="13"/>
        <v>0</v>
      </c>
      <c r="V43" s="154">
        <v>1</v>
      </c>
      <c r="W43" s="100">
        <f t="shared" si="17"/>
        <v>0</v>
      </c>
      <c r="X43" s="110">
        <f t="shared" si="18"/>
        <v>0</v>
      </c>
      <c r="Y43" s="136">
        <f t="shared" si="19"/>
        <v>0</v>
      </c>
    </row>
    <row r="44" spans="1:25" x14ac:dyDescent="0.25">
      <c r="A44" s="164" t="b">
        <f t="shared" si="14"/>
        <v>0</v>
      </c>
      <c r="B44" s="88"/>
      <c r="C44" s="89"/>
      <c r="D44" s="89"/>
      <c r="E44" s="88"/>
      <c r="F44" s="158" t="str">
        <f t="shared" si="20"/>
        <v>Agr ungültig</v>
      </c>
      <c r="G44" s="103"/>
      <c r="H44" s="88"/>
      <c r="I44" s="160"/>
      <c r="J44" s="135">
        <f>IF(OR(B44=0,C44=0,F44=0,F44="Agr ungültig"),0,IF(F44="keine","keine",IF(A_Stammdaten!$B$12-C44&lt;0,0,MAX(0,F44-(A_Stammdaten!$B$12-D_SAV!C44)))))</f>
        <v>0</v>
      </c>
      <c r="K44" s="415">
        <f>IF(J44=0,0,IF(J44="keine",0,IF(A_Stammdaten!$B$12-C44&lt;0,0,SUM(G44-(G44/F44)*(F44-J44),D_SAV!$H44:$H44)-D_SAV!$I44)))</f>
        <v>0</v>
      </c>
      <c r="L44" s="100">
        <f t="shared" si="21"/>
        <v>0</v>
      </c>
      <c r="M44" s="137">
        <f t="shared" si="22"/>
        <v>0</v>
      </c>
      <c r="N44" s="154">
        <v>1</v>
      </c>
      <c r="O44" s="100">
        <f t="shared" si="23"/>
        <v>0</v>
      </c>
      <c r="P44" s="110">
        <f t="shared" si="15"/>
        <v>0</v>
      </c>
      <c r="Q44" s="136">
        <f t="shared" si="24"/>
        <v>0</v>
      </c>
      <c r="R44" s="135">
        <f>IF(OR(B44=0,C44=0,F44=0,F44="Agr ungültig"),0,IF(F44="keine","keine",IF(A_Stammdaten!$B$12-2&lt;C44,"keine",IF(A_Stammdaten!$B$12-C44&lt;0,0,MAX(0,F44-(A_Stammdaten!$B$12-2-D_SAV!C44))))))</f>
        <v>0</v>
      </c>
      <c r="S44" s="415">
        <f>IF(R44=0,0,IF(R44="keine",0,IF(A_Stammdaten!$B$12-2-C44&lt;0,0,SUM(G44-(G44/F44)*(F44-R44),D_SAV!$H44)-D_SAV!$I44)))</f>
        <v>0</v>
      </c>
      <c r="T44" s="100">
        <f t="shared" si="16"/>
        <v>0</v>
      </c>
      <c r="U44" s="137">
        <f t="shared" si="13"/>
        <v>0</v>
      </c>
      <c r="V44" s="154">
        <v>1</v>
      </c>
      <c r="W44" s="100">
        <f t="shared" si="17"/>
        <v>0</v>
      </c>
      <c r="X44" s="110">
        <f t="shared" si="18"/>
        <v>0</v>
      </c>
      <c r="Y44" s="136">
        <f t="shared" si="19"/>
        <v>0</v>
      </c>
    </row>
    <row r="45" spans="1:25" x14ac:dyDescent="0.25">
      <c r="A45" s="164" t="b">
        <f t="shared" si="14"/>
        <v>0</v>
      </c>
      <c r="B45" s="88"/>
      <c r="C45" s="89"/>
      <c r="D45" s="89"/>
      <c r="E45" s="88"/>
      <c r="F45" s="158" t="str">
        <f t="shared" si="20"/>
        <v>Agr ungültig</v>
      </c>
      <c r="G45" s="103"/>
      <c r="H45" s="88"/>
      <c r="I45" s="160"/>
      <c r="J45" s="135">
        <f>IF(OR(B45=0,C45=0,F45=0,F45="Agr ungültig"),0,IF(F45="keine","keine",IF(A_Stammdaten!$B$12-C45&lt;0,0,MAX(0,F45-(A_Stammdaten!$B$12-D_SAV!C45)))))</f>
        <v>0</v>
      </c>
      <c r="K45" s="415">
        <f>IF(J45=0,0,IF(J45="keine",0,IF(A_Stammdaten!$B$12-C45&lt;0,0,SUM(G45-(G45/F45)*(F45-J45),D_SAV!$H45:$H45)-D_SAV!$I45)))</f>
        <v>0</v>
      </c>
      <c r="L45" s="100">
        <f t="shared" si="21"/>
        <v>0</v>
      </c>
      <c r="M45" s="137">
        <f t="shared" si="22"/>
        <v>0</v>
      </c>
      <c r="N45" s="154">
        <v>1</v>
      </c>
      <c r="O45" s="100">
        <f t="shared" si="23"/>
        <v>0</v>
      </c>
      <c r="P45" s="110">
        <f t="shared" si="15"/>
        <v>0</v>
      </c>
      <c r="Q45" s="136">
        <f t="shared" si="24"/>
        <v>0</v>
      </c>
      <c r="R45" s="135">
        <f>IF(OR(B45=0,C45=0,F45=0,F45="Agr ungültig"),0,IF(F45="keine","keine",IF(A_Stammdaten!$B$12-2&lt;C45,"keine",IF(A_Stammdaten!$B$12-C45&lt;0,0,MAX(0,F45-(A_Stammdaten!$B$12-2-D_SAV!C45))))))</f>
        <v>0</v>
      </c>
      <c r="S45" s="415">
        <f>IF(R45=0,0,IF(R45="keine",0,IF(A_Stammdaten!$B$12-2-C45&lt;0,0,SUM(G45-(G45/F45)*(F45-R45),D_SAV!$H45)-D_SAV!$I45)))</f>
        <v>0</v>
      </c>
      <c r="T45" s="100">
        <f t="shared" si="16"/>
        <v>0</v>
      </c>
      <c r="U45" s="137">
        <f t="shared" si="13"/>
        <v>0</v>
      </c>
      <c r="V45" s="154">
        <v>1</v>
      </c>
      <c r="W45" s="100">
        <f t="shared" si="17"/>
        <v>0</v>
      </c>
      <c r="X45" s="110">
        <f t="shared" si="18"/>
        <v>0</v>
      </c>
      <c r="Y45" s="136">
        <f t="shared" si="19"/>
        <v>0</v>
      </c>
    </row>
    <row r="46" spans="1:25" x14ac:dyDescent="0.25">
      <c r="A46" s="164" t="b">
        <f t="shared" si="14"/>
        <v>0</v>
      </c>
      <c r="B46" s="88"/>
      <c r="C46" s="89"/>
      <c r="D46" s="89"/>
      <c r="E46" s="88"/>
      <c r="F46" s="158" t="str">
        <f t="shared" si="20"/>
        <v>Agr ungültig</v>
      </c>
      <c r="G46" s="103"/>
      <c r="H46" s="88"/>
      <c r="I46" s="160"/>
      <c r="J46" s="135">
        <f>IF(OR(B46=0,C46=0,F46=0,F46="Agr ungültig"),0,IF(F46="keine","keine",IF(A_Stammdaten!$B$12-C46&lt;0,0,MAX(0,F46-(A_Stammdaten!$B$12-D_SAV!C46)))))</f>
        <v>0</v>
      </c>
      <c r="K46" s="415">
        <f>IF(J46=0,0,IF(J46="keine",0,IF(A_Stammdaten!$B$12-C46&lt;0,0,SUM(G46-(G46/F46)*(F46-J46),D_SAV!$H46:$H46)-D_SAV!$I46)))</f>
        <v>0</v>
      </c>
      <c r="L46" s="100">
        <f t="shared" si="21"/>
        <v>0</v>
      </c>
      <c r="M46" s="137">
        <f t="shared" si="22"/>
        <v>0</v>
      </c>
      <c r="N46" s="154">
        <v>1</v>
      </c>
      <c r="O46" s="100">
        <f t="shared" si="23"/>
        <v>0</v>
      </c>
      <c r="P46" s="110">
        <f t="shared" si="15"/>
        <v>0</v>
      </c>
      <c r="Q46" s="136">
        <f t="shared" si="24"/>
        <v>0</v>
      </c>
      <c r="R46" s="135">
        <f>IF(OR(B46=0,C46=0,F46=0,F46="Agr ungültig"),0,IF(F46="keine","keine",IF(A_Stammdaten!$B$12-2&lt;C46,"keine",IF(A_Stammdaten!$B$12-C46&lt;0,0,MAX(0,F46-(A_Stammdaten!$B$12-2-D_SAV!C46))))))</f>
        <v>0</v>
      </c>
      <c r="S46" s="415">
        <f>IF(R46=0,0,IF(R46="keine",0,IF(A_Stammdaten!$B$12-2-C46&lt;0,0,SUM(G46-(G46/F46)*(F46-R46),D_SAV!$H46)-D_SAV!$I46)))</f>
        <v>0</v>
      </c>
      <c r="T46" s="100">
        <f t="shared" si="16"/>
        <v>0</v>
      </c>
      <c r="U46" s="137">
        <f t="shared" si="13"/>
        <v>0</v>
      </c>
      <c r="V46" s="154">
        <v>1</v>
      </c>
      <c r="W46" s="100">
        <f t="shared" si="17"/>
        <v>0</v>
      </c>
      <c r="X46" s="110">
        <f t="shared" si="18"/>
        <v>0</v>
      </c>
      <c r="Y46" s="136">
        <f t="shared" si="19"/>
        <v>0</v>
      </c>
    </row>
    <row r="47" spans="1:25" x14ac:dyDescent="0.25">
      <c r="A47" s="164" t="b">
        <f t="shared" si="14"/>
        <v>0</v>
      </c>
      <c r="B47" s="88"/>
      <c r="C47" s="89"/>
      <c r="D47" s="89"/>
      <c r="E47" s="88"/>
      <c r="F47" s="158" t="str">
        <f t="shared" si="20"/>
        <v>Agr ungültig</v>
      </c>
      <c r="G47" s="103"/>
      <c r="H47" s="88"/>
      <c r="I47" s="160"/>
      <c r="J47" s="135">
        <f>IF(OR(B47=0,C47=0,F47=0,F47="Agr ungültig"),0,IF(F47="keine","keine",IF(A_Stammdaten!$B$12-C47&lt;0,0,MAX(0,F47-(A_Stammdaten!$B$12-D_SAV!C47)))))</f>
        <v>0</v>
      </c>
      <c r="K47" s="415">
        <f>IF(J47=0,0,IF(J47="keine",0,IF(A_Stammdaten!$B$12-C47&lt;0,0,SUM(G47-(G47/F47)*(F47-J47),D_SAV!$H47:$H47)-D_SAV!$I47)))</f>
        <v>0</v>
      </c>
      <c r="L47" s="100">
        <f t="shared" si="21"/>
        <v>0</v>
      </c>
      <c r="M47" s="137">
        <f t="shared" si="22"/>
        <v>0</v>
      </c>
      <c r="N47" s="154">
        <v>1</v>
      </c>
      <c r="O47" s="100">
        <f t="shared" si="23"/>
        <v>0</v>
      </c>
      <c r="P47" s="110">
        <f t="shared" si="15"/>
        <v>0</v>
      </c>
      <c r="Q47" s="136">
        <f t="shared" si="24"/>
        <v>0</v>
      </c>
      <c r="R47" s="135">
        <f>IF(OR(B47=0,C47=0,F47=0,F47="Agr ungültig"),0,IF(F47="keine","keine",IF(A_Stammdaten!$B$12-2&lt;C47,"keine",IF(A_Stammdaten!$B$12-C47&lt;0,0,MAX(0,F47-(A_Stammdaten!$B$12-2-D_SAV!C47))))))</f>
        <v>0</v>
      </c>
      <c r="S47" s="415">
        <f>IF(R47=0,0,IF(R47="keine",0,IF(A_Stammdaten!$B$12-2-C47&lt;0,0,SUM(G47-(G47/F47)*(F47-R47),D_SAV!$H47)-D_SAV!$I47)))</f>
        <v>0</v>
      </c>
      <c r="T47" s="100">
        <f t="shared" si="16"/>
        <v>0</v>
      </c>
      <c r="U47" s="137">
        <f t="shared" si="13"/>
        <v>0</v>
      </c>
      <c r="V47" s="154">
        <v>1</v>
      </c>
      <c r="W47" s="100">
        <f t="shared" si="17"/>
        <v>0</v>
      </c>
      <c r="X47" s="110">
        <f t="shared" si="18"/>
        <v>0</v>
      </c>
      <c r="Y47" s="136">
        <f t="shared" si="19"/>
        <v>0</v>
      </c>
    </row>
    <row r="48" spans="1:25" x14ac:dyDescent="0.25">
      <c r="A48" s="164" t="b">
        <f t="shared" si="14"/>
        <v>0</v>
      </c>
      <c r="B48" s="88"/>
      <c r="C48" s="89"/>
      <c r="D48" s="89"/>
      <c r="E48" s="88"/>
      <c r="F48" s="158" t="str">
        <f t="shared" si="20"/>
        <v>Agr ungültig</v>
      </c>
      <c r="G48" s="103"/>
      <c r="H48" s="88"/>
      <c r="I48" s="160"/>
      <c r="J48" s="135">
        <f>IF(OR(B48=0,C48=0,F48=0,F48="Agr ungültig"),0,IF(F48="keine","keine",IF(A_Stammdaten!$B$12-C48&lt;0,0,MAX(0,F48-(A_Stammdaten!$B$12-D_SAV!C48)))))</f>
        <v>0</v>
      </c>
      <c r="K48" s="415">
        <f>IF(J48=0,0,IF(J48="keine",0,IF(A_Stammdaten!$B$12-C48&lt;0,0,SUM(G48-(G48/F48)*(F48-J48),D_SAV!$H48:$H48)-D_SAV!$I48)))</f>
        <v>0</v>
      </c>
      <c r="L48" s="100">
        <f t="shared" si="21"/>
        <v>0</v>
      </c>
      <c r="M48" s="137">
        <f t="shared" si="22"/>
        <v>0</v>
      </c>
      <c r="N48" s="154">
        <v>1</v>
      </c>
      <c r="O48" s="100">
        <f t="shared" si="23"/>
        <v>0</v>
      </c>
      <c r="P48" s="110">
        <f t="shared" si="15"/>
        <v>0</v>
      </c>
      <c r="Q48" s="136">
        <f t="shared" si="24"/>
        <v>0</v>
      </c>
      <c r="R48" s="135">
        <f>IF(OR(B48=0,C48=0,F48=0,F48="Agr ungültig"),0,IF(F48="keine","keine",IF(A_Stammdaten!$B$12-2&lt;C48,"keine",IF(A_Stammdaten!$B$12-C48&lt;0,0,MAX(0,F48-(A_Stammdaten!$B$12-2-D_SAV!C48))))))</f>
        <v>0</v>
      </c>
      <c r="S48" s="415">
        <f>IF(R48=0,0,IF(R48="keine",0,IF(A_Stammdaten!$B$12-2-C48&lt;0,0,SUM(G48-(G48/F48)*(F48-R48),D_SAV!$H48)-D_SAV!$I48)))</f>
        <v>0</v>
      </c>
      <c r="T48" s="100">
        <f t="shared" si="16"/>
        <v>0</v>
      </c>
      <c r="U48" s="137">
        <f t="shared" si="13"/>
        <v>0</v>
      </c>
      <c r="V48" s="154">
        <v>1</v>
      </c>
      <c r="W48" s="100">
        <f t="shared" si="17"/>
        <v>0</v>
      </c>
      <c r="X48" s="110">
        <f t="shared" si="18"/>
        <v>0</v>
      </c>
      <c r="Y48" s="136">
        <f t="shared" si="19"/>
        <v>0</v>
      </c>
    </row>
    <row r="49" spans="1:25" x14ac:dyDescent="0.25">
      <c r="A49" s="164" t="b">
        <f t="shared" si="14"/>
        <v>0</v>
      </c>
      <c r="B49" s="88"/>
      <c r="C49" s="89"/>
      <c r="D49" s="89"/>
      <c r="E49" s="88"/>
      <c r="F49" s="158" t="str">
        <f t="shared" si="20"/>
        <v>Agr ungültig</v>
      </c>
      <c r="G49" s="103"/>
      <c r="H49" s="88"/>
      <c r="I49" s="160"/>
      <c r="J49" s="135">
        <f>IF(OR(B49=0,C49=0,F49=0,F49="Agr ungültig"),0,IF(F49="keine","keine",IF(A_Stammdaten!$B$12-C49&lt;0,0,MAX(0,F49-(A_Stammdaten!$B$12-D_SAV!C49)))))</f>
        <v>0</v>
      </c>
      <c r="K49" s="415">
        <f>IF(J49=0,0,IF(J49="keine",0,IF(A_Stammdaten!$B$12-C49&lt;0,0,SUM(G49-(G49/F49)*(F49-J49),D_SAV!$H49:$H49)-D_SAV!$I49)))</f>
        <v>0</v>
      </c>
      <c r="L49" s="100">
        <f t="shared" si="21"/>
        <v>0</v>
      </c>
      <c r="M49" s="137">
        <f t="shared" si="22"/>
        <v>0</v>
      </c>
      <c r="N49" s="154">
        <v>1</v>
      </c>
      <c r="O49" s="100">
        <f t="shared" si="23"/>
        <v>0</v>
      </c>
      <c r="P49" s="110">
        <f t="shared" si="15"/>
        <v>0</v>
      </c>
      <c r="Q49" s="136">
        <f t="shared" si="24"/>
        <v>0</v>
      </c>
      <c r="R49" s="135">
        <f>IF(OR(B49=0,C49=0,F49=0,F49="Agr ungültig"),0,IF(F49="keine","keine",IF(A_Stammdaten!$B$12-2&lt;C49,"keine",IF(A_Stammdaten!$B$12-C49&lt;0,0,MAX(0,F49-(A_Stammdaten!$B$12-2-D_SAV!C49))))))</f>
        <v>0</v>
      </c>
      <c r="S49" s="415">
        <f>IF(R49=0,0,IF(R49="keine",0,IF(A_Stammdaten!$B$12-2-C49&lt;0,0,SUM(G49-(G49/F49)*(F49-R49),D_SAV!$H49)-D_SAV!$I49)))</f>
        <v>0</v>
      </c>
      <c r="T49" s="100">
        <f t="shared" si="16"/>
        <v>0</v>
      </c>
      <c r="U49" s="137">
        <f t="shared" si="13"/>
        <v>0</v>
      </c>
      <c r="V49" s="154">
        <v>1</v>
      </c>
      <c r="W49" s="100">
        <f t="shared" si="17"/>
        <v>0</v>
      </c>
      <c r="X49" s="110">
        <f t="shared" si="18"/>
        <v>0</v>
      </c>
      <c r="Y49" s="136">
        <f t="shared" si="19"/>
        <v>0</v>
      </c>
    </row>
    <row r="50" spans="1:25" x14ac:dyDescent="0.25">
      <c r="A50" s="164" t="b">
        <f t="shared" si="14"/>
        <v>0</v>
      </c>
      <c r="B50" s="88"/>
      <c r="C50" s="89"/>
      <c r="D50" s="89"/>
      <c r="E50" s="88"/>
      <c r="F50" s="158" t="str">
        <f t="shared" si="20"/>
        <v>Agr ungültig</v>
      </c>
      <c r="G50" s="103"/>
      <c r="H50" s="88"/>
      <c r="I50" s="160"/>
      <c r="J50" s="135">
        <f>IF(OR(B50=0,C50=0,F50=0,F50="Agr ungültig"),0,IF(F50="keine","keine",IF(A_Stammdaten!$B$12-C50&lt;0,0,MAX(0,F50-(A_Stammdaten!$B$12-D_SAV!C50)))))</f>
        <v>0</v>
      </c>
      <c r="K50" s="415">
        <f>IF(J50=0,0,IF(J50="keine",0,IF(A_Stammdaten!$B$12-C50&lt;0,0,SUM(G50-(G50/F50)*(F50-J50),D_SAV!$H50:$H50)-D_SAV!$I50)))</f>
        <v>0</v>
      </c>
      <c r="L50" s="100">
        <f t="shared" si="21"/>
        <v>0</v>
      </c>
      <c r="M50" s="137">
        <f t="shared" si="22"/>
        <v>0</v>
      </c>
      <c r="N50" s="154">
        <v>1</v>
      </c>
      <c r="O50" s="100">
        <f t="shared" si="23"/>
        <v>0</v>
      </c>
      <c r="P50" s="110">
        <f t="shared" si="15"/>
        <v>0</v>
      </c>
      <c r="Q50" s="136">
        <f t="shared" si="24"/>
        <v>0</v>
      </c>
      <c r="R50" s="135">
        <f>IF(OR(B50=0,C50=0,F50=0,F50="Agr ungültig"),0,IF(F50="keine","keine",IF(A_Stammdaten!$B$12-2&lt;C50,"keine",IF(A_Stammdaten!$B$12-C50&lt;0,0,MAX(0,F50-(A_Stammdaten!$B$12-2-D_SAV!C50))))))</f>
        <v>0</v>
      </c>
      <c r="S50" s="415">
        <f>IF(R50=0,0,IF(R50="keine",0,IF(A_Stammdaten!$B$12-2-C50&lt;0,0,SUM(G50-(G50/F50)*(F50-R50),D_SAV!$H50)-D_SAV!$I50)))</f>
        <v>0</v>
      </c>
      <c r="T50" s="100">
        <f t="shared" si="16"/>
        <v>0</v>
      </c>
      <c r="U50" s="137">
        <f t="shared" si="13"/>
        <v>0</v>
      </c>
      <c r="V50" s="154">
        <v>1</v>
      </c>
      <c r="W50" s="100">
        <f t="shared" si="17"/>
        <v>0</v>
      </c>
      <c r="X50" s="110">
        <f t="shared" si="18"/>
        <v>0</v>
      </c>
      <c r="Y50" s="136">
        <f t="shared" si="19"/>
        <v>0</v>
      </c>
    </row>
    <row r="51" spans="1:25" x14ac:dyDescent="0.25">
      <c r="A51" s="164" t="b">
        <f t="shared" si="14"/>
        <v>0</v>
      </c>
      <c r="B51" s="88"/>
      <c r="C51" s="89"/>
      <c r="D51" s="89"/>
      <c r="E51" s="88"/>
      <c r="F51" s="158" t="str">
        <f t="shared" si="20"/>
        <v>Agr ungültig</v>
      </c>
      <c r="G51" s="103"/>
      <c r="H51" s="88"/>
      <c r="I51" s="160"/>
      <c r="J51" s="135">
        <f>IF(OR(B51=0,C51=0,F51=0,F51="Agr ungültig"),0,IF(F51="keine","keine",IF(A_Stammdaten!$B$12-C51&lt;0,0,MAX(0,F51-(A_Stammdaten!$B$12-D_SAV!C51)))))</f>
        <v>0</v>
      </c>
      <c r="K51" s="415">
        <f>IF(J51=0,0,IF(J51="keine",0,IF(A_Stammdaten!$B$12-C51&lt;0,0,SUM(G51-(G51/F51)*(F51-J51),D_SAV!$H51:$H51)-D_SAV!$I51)))</f>
        <v>0</v>
      </c>
      <c r="L51" s="100">
        <f t="shared" si="21"/>
        <v>0</v>
      </c>
      <c r="M51" s="137">
        <f t="shared" si="22"/>
        <v>0</v>
      </c>
      <c r="N51" s="154">
        <v>1</v>
      </c>
      <c r="O51" s="100">
        <f t="shared" si="23"/>
        <v>0</v>
      </c>
      <c r="P51" s="110">
        <f t="shared" si="15"/>
        <v>0</v>
      </c>
      <c r="Q51" s="136">
        <f t="shared" si="24"/>
        <v>0</v>
      </c>
      <c r="R51" s="135">
        <f>IF(OR(B51=0,C51=0,F51=0,F51="Agr ungültig"),0,IF(F51="keine","keine",IF(A_Stammdaten!$B$12-2&lt;C51,"keine",IF(A_Stammdaten!$B$12-C51&lt;0,0,MAX(0,F51-(A_Stammdaten!$B$12-2-D_SAV!C51))))))</f>
        <v>0</v>
      </c>
      <c r="S51" s="415">
        <f>IF(R51=0,0,IF(R51="keine",0,IF(A_Stammdaten!$B$12-2-C51&lt;0,0,SUM(G51-(G51/F51)*(F51-R51),D_SAV!$H51)-D_SAV!$I51)))</f>
        <v>0</v>
      </c>
      <c r="T51" s="100">
        <f t="shared" si="16"/>
        <v>0</v>
      </c>
      <c r="U51" s="137">
        <f t="shared" si="13"/>
        <v>0</v>
      </c>
      <c r="V51" s="154">
        <v>1</v>
      </c>
      <c r="W51" s="100">
        <f t="shared" si="17"/>
        <v>0</v>
      </c>
      <c r="X51" s="110">
        <f t="shared" si="18"/>
        <v>0</v>
      </c>
      <c r="Y51" s="136">
        <f t="shared" si="19"/>
        <v>0</v>
      </c>
    </row>
    <row r="52" spans="1:25" x14ac:dyDescent="0.25">
      <c r="A52" s="164" t="b">
        <f t="shared" si="14"/>
        <v>0</v>
      </c>
      <c r="B52" s="88"/>
      <c r="C52" s="89"/>
      <c r="D52" s="89"/>
      <c r="E52" s="88"/>
      <c r="F52" s="158" t="str">
        <f t="shared" si="20"/>
        <v>Agr ungültig</v>
      </c>
      <c r="G52" s="103"/>
      <c r="H52" s="88"/>
      <c r="I52" s="160"/>
      <c r="J52" s="135">
        <f>IF(OR(B52=0,C52=0,F52=0,F52="Agr ungültig"),0,IF(F52="keine","keine",IF(A_Stammdaten!$B$12-C52&lt;0,0,MAX(0,F52-(A_Stammdaten!$B$12-D_SAV!C52)))))</f>
        <v>0</v>
      </c>
      <c r="K52" s="415">
        <f>IF(J52=0,0,IF(J52="keine",0,IF(A_Stammdaten!$B$12-C52&lt;0,0,SUM(G52-(G52/F52)*(F52-J52),D_SAV!$H52:$H52)-D_SAV!$I52)))</f>
        <v>0</v>
      </c>
      <c r="L52" s="100">
        <f t="shared" si="21"/>
        <v>0</v>
      </c>
      <c r="M52" s="137">
        <f t="shared" si="22"/>
        <v>0</v>
      </c>
      <c r="N52" s="154">
        <v>1</v>
      </c>
      <c r="O52" s="100">
        <f t="shared" si="23"/>
        <v>0</v>
      </c>
      <c r="P52" s="110">
        <f t="shared" si="15"/>
        <v>0</v>
      </c>
      <c r="Q52" s="136">
        <f t="shared" si="24"/>
        <v>0</v>
      </c>
      <c r="R52" s="135">
        <f>IF(OR(B52=0,C52=0,F52=0,F52="Agr ungültig"),0,IF(F52="keine","keine",IF(A_Stammdaten!$B$12-2&lt;C52,"keine",IF(A_Stammdaten!$B$12-C52&lt;0,0,MAX(0,F52-(A_Stammdaten!$B$12-2-D_SAV!C52))))))</f>
        <v>0</v>
      </c>
      <c r="S52" s="415">
        <f>IF(R52=0,0,IF(R52="keine",0,IF(A_Stammdaten!$B$12-2-C52&lt;0,0,SUM(G52-(G52/F52)*(F52-R52),D_SAV!$H52)-D_SAV!$I52)))</f>
        <v>0</v>
      </c>
      <c r="T52" s="100">
        <f t="shared" si="16"/>
        <v>0</v>
      </c>
      <c r="U52" s="137">
        <f t="shared" si="13"/>
        <v>0</v>
      </c>
      <c r="V52" s="154">
        <v>1</v>
      </c>
      <c r="W52" s="100">
        <f t="shared" si="17"/>
        <v>0</v>
      </c>
      <c r="X52" s="110">
        <f t="shared" si="18"/>
        <v>0</v>
      </c>
      <c r="Y52" s="136">
        <f t="shared" si="19"/>
        <v>0</v>
      </c>
    </row>
    <row r="53" spans="1:25" x14ac:dyDescent="0.25">
      <c r="A53" s="164" t="b">
        <f t="shared" si="14"/>
        <v>0</v>
      </c>
      <c r="B53" s="88"/>
      <c r="C53" s="89"/>
      <c r="D53" s="89"/>
      <c r="E53" s="88"/>
      <c r="F53" s="158" t="str">
        <f t="shared" si="20"/>
        <v>Agr ungültig</v>
      </c>
      <c r="G53" s="103"/>
      <c r="H53" s="88"/>
      <c r="I53" s="160"/>
      <c r="J53" s="135">
        <f>IF(OR(B53=0,C53=0,F53=0,F53="Agr ungültig"),0,IF(F53="keine","keine",IF(A_Stammdaten!$B$12-C53&lt;0,0,MAX(0,F53-(A_Stammdaten!$B$12-D_SAV!C53)))))</f>
        <v>0</v>
      </c>
      <c r="K53" s="415">
        <f>IF(J53=0,0,IF(J53="keine",0,IF(A_Stammdaten!$B$12-C53&lt;0,0,SUM(G53-(G53/F53)*(F53-J53),D_SAV!$H53:$H53)-D_SAV!$I53)))</f>
        <v>0</v>
      </c>
      <c r="L53" s="100">
        <f t="shared" si="21"/>
        <v>0</v>
      </c>
      <c r="M53" s="137">
        <f t="shared" si="22"/>
        <v>0</v>
      </c>
      <c r="N53" s="154">
        <v>1</v>
      </c>
      <c r="O53" s="100">
        <f t="shared" si="23"/>
        <v>0</v>
      </c>
      <c r="P53" s="110">
        <f t="shared" si="15"/>
        <v>0</v>
      </c>
      <c r="Q53" s="136">
        <f t="shared" si="24"/>
        <v>0</v>
      </c>
      <c r="R53" s="135">
        <f>IF(OR(B53=0,C53=0,F53=0,F53="Agr ungültig"),0,IF(F53="keine","keine",IF(A_Stammdaten!$B$12-2&lt;C53,"keine",IF(A_Stammdaten!$B$12-C53&lt;0,0,MAX(0,F53-(A_Stammdaten!$B$12-2-D_SAV!C53))))))</f>
        <v>0</v>
      </c>
      <c r="S53" s="415">
        <f>IF(R53=0,0,IF(R53="keine",0,IF(A_Stammdaten!$B$12-2-C53&lt;0,0,SUM(G53-(G53/F53)*(F53-R53),D_SAV!$H53)-D_SAV!$I53)))</f>
        <v>0</v>
      </c>
      <c r="T53" s="100">
        <f t="shared" si="16"/>
        <v>0</v>
      </c>
      <c r="U53" s="137">
        <f t="shared" si="13"/>
        <v>0</v>
      </c>
      <c r="V53" s="154">
        <v>1</v>
      </c>
      <c r="W53" s="100">
        <f t="shared" si="17"/>
        <v>0</v>
      </c>
      <c r="X53" s="110">
        <f t="shared" si="18"/>
        <v>0</v>
      </c>
      <c r="Y53" s="136">
        <f t="shared" si="19"/>
        <v>0</v>
      </c>
    </row>
    <row r="54" spans="1:25" x14ac:dyDescent="0.25">
      <c r="A54" s="164" t="b">
        <f t="shared" si="14"/>
        <v>0</v>
      </c>
      <c r="B54" s="88"/>
      <c r="C54" s="89"/>
      <c r="D54" s="89"/>
      <c r="E54" s="88"/>
      <c r="F54" s="158" t="str">
        <f t="shared" si="20"/>
        <v>Agr ungültig</v>
      </c>
      <c r="G54" s="103"/>
      <c r="H54" s="88"/>
      <c r="I54" s="160"/>
      <c r="J54" s="135">
        <f>IF(OR(B54=0,C54=0,F54=0,F54="Agr ungültig"),0,IF(F54="keine","keine",IF(A_Stammdaten!$B$12-C54&lt;0,0,MAX(0,F54-(A_Stammdaten!$B$12-D_SAV!C54)))))</f>
        <v>0</v>
      </c>
      <c r="K54" s="415">
        <f>IF(J54=0,0,IF(J54="keine",0,IF(A_Stammdaten!$B$12-C54&lt;0,0,SUM(G54-(G54/F54)*(F54-J54),D_SAV!$H54:$H54)-D_SAV!$I54)))</f>
        <v>0</v>
      </c>
      <c r="L54" s="100">
        <f t="shared" si="21"/>
        <v>0</v>
      </c>
      <c r="M54" s="137">
        <f t="shared" si="22"/>
        <v>0</v>
      </c>
      <c r="N54" s="154">
        <v>1</v>
      </c>
      <c r="O54" s="100">
        <f t="shared" si="23"/>
        <v>0</v>
      </c>
      <c r="P54" s="110">
        <f t="shared" si="15"/>
        <v>0</v>
      </c>
      <c r="Q54" s="136">
        <f t="shared" si="24"/>
        <v>0</v>
      </c>
      <c r="R54" s="135">
        <f>IF(OR(B54=0,C54=0,F54=0,F54="Agr ungültig"),0,IF(F54="keine","keine",IF(A_Stammdaten!$B$12-2&lt;C54,"keine",IF(A_Stammdaten!$B$12-C54&lt;0,0,MAX(0,F54-(A_Stammdaten!$B$12-2-D_SAV!C54))))))</f>
        <v>0</v>
      </c>
      <c r="S54" s="415">
        <f>IF(R54=0,0,IF(R54="keine",0,IF(A_Stammdaten!$B$12-2-C54&lt;0,0,SUM(G54-(G54/F54)*(F54-R54),D_SAV!$H54)-D_SAV!$I54)))</f>
        <v>0</v>
      </c>
      <c r="T54" s="100">
        <f t="shared" si="16"/>
        <v>0</v>
      </c>
      <c r="U54" s="137">
        <f t="shared" si="13"/>
        <v>0</v>
      </c>
      <c r="V54" s="154">
        <v>1</v>
      </c>
      <c r="W54" s="100">
        <f t="shared" si="17"/>
        <v>0</v>
      </c>
      <c r="X54" s="110">
        <f t="shared" si="18"/>
        <v>0</v>
      </c>
      <c r="Y54" s="136">
        <f t="shared" si="19"/>
        <v>0</v>
      </c>
    </row>
    <row r="55" spans="1:25" x14ac:dyDescent="0.25">
      <c r="A55" s="164" t="b">
        <f t="shared" si="14"/>
        <v>0</v>
      </c>
      <c r="B55" s="88"/>
      <c r="C55" s="89"/>
      <c r="D55" s="89"/>
      <c r="E55" s="88"/>
      <c r="F55" s="158" t="str">
        <f t="shared" si="20"/>
        <v>Agr ungültig</v>
      </c>
      <c r="G55" s="103"/>
      <c r="H55" s="88"/>
      <c r="I55" s="160"/>
      <c r="J55" s="135">
        <f>IF(OR(B55=0,C55=0,F55=0,F55="Agr ungültig"),0,IF(F55="keine","keine",IF(A_Stammdaten!$B$12-C55&lt;0,0,MAX(0,F55-(A_Stammdaten!$B$12-D_SAV!C55)))))</f>
        <v>0</v>
      </c>
      <c r="K55" s="415">
        <f>IF(J55=0,0,IF(J55="keine",0,IF(A_Stammdaten!$B$12-C55&lt;0,0,SUM(G55-(G55/F55)*(F55-J55),D_SAV!$H55:$H55)-D_SAV!$I55)))</f>
        <v>0</v>
      </c>
      <c r="L55" s="100">
        <f t="shared" si="21"/>
        <v>0</v>
      </c>
      <c r="M55" s="137">
        <f t="shared" si="22"/>
        <v>0</v>
      </c>
      <c r="N55" s="154">
        <v>1</v>
      </c>
      <c r="O55" s="100">
        <f t="shared" si="23"/>
        <v>0</v>
      </c>
      <c r="P55" s="110">
        <f t="shared" si="15"/>
        <v>0</v>
      </c>
      <c r="Q55" s="136">
        <f t="shared" si="24"/>
        <v>0</v>
      </c>
      <c r="R55" s="135">
        <f>IF(OR(B55=0,C55=0,F55=0,F55="Agr ungültig"),0,IF(F55="keine","keine",IF(A_Stammdaten!$B$12-2&lt;C55,"keine",IF(A_Stammdaten!$B$12-C55&lt;0,0,MAX(0,F55-(A_Stammdaten!$B$12-2-D_SAV!C55))))))</f>
        <v>0</v>
      </c>
      <c r="S55" s="415">
        <f>IF(R55=0,0,IF(R55="keine",0,IF(A_Stammdaten!$B$12-2-C55&lt;0,0,SUM(G55-(G55/F55)*(F55-R55),D_SAV!$H55)-D_SAV!$I55)))</f>
        <v>0</v>
      </c>
      <c r="T55" s="100">
        <f t="shared" si="16"/>
        <v>0</v>
      </c>
      <c r="U55" s="137">
        <f t="shared" si="13"/>
        <v>0</v>
      </c>
      <c r="V55" s="154">
        <v>1</v>
      </c>
      <c r="W55" s="100">
        <f t="shared" si="17"/>
        <v>0</v>
      </c>
      <c r="X55" s="110">
        <f t="shared" si="18"/>
        <v>0</v>
      </c>
      <c r="Y55" s="136">
        <f t="shared" si="19"/>
        <v>0</v>
      </c>
    </row>
    <row r="56" spans="1:25" x14ac:dyDescent="0.25">
      <c r="A56" s="164" t="b">
        <f t="shared" si="14"/>
        <v>0</v>
      </c>
      <c r="B56" s="88"/>
      <c r="C56" s="89"/>
      <c r="D56" s="89"/>
      <c r="E56" s="88"/>
      <c r="F56" s="158" t="str">
        <f t="shared" si="20"/>
        <v>Agr ungültig</v>
      </c>
      <c r="G56" s="103"/>
      <c r="H56" s="88"/>
      <c r="I56" s="160"/>
      <c r="J56" s="135">
        <f>IF(OR(B56=0,C56=0,F56=0,F56="Agr ungültig"),0,IF(F56="keine","keine",IF(A_Stammdaten!$B$12-C56&lt;0,0,MAX(0,F56-(A_Stammdaten!$B$12-D_SAV!C56)))))</f>
        <v>0</v>
      </c>
      <c r="K56" s="415">
        <f>IF(J56=0,0,IF(J56="keine",0,IF(A_Stammdaten!$B$12-C56&lt;0,0,SUM(G56-(G56/F56)*(F56-J56),D_SAV!$H56:$H56)-D_SAV!$I56)))</f>
        <v>0</v>
      </c>
      <c r="L56" s="100">
        <f t="shared" si="21"/>
        <v>0</v>
      </c>
      <c r="M56" s="137">
        <f t="shared" si="22"/>
        <v>0</v>
      </c>
      <c r="N56" s="154">
        <v>1</v>
      </c>
      <c r="O56" s="100">
        <f t="shared" si="23"/>
        <v>0</v>
      </c>
      <c r="P56" s="110">
        <f t="shared" si="15"/>
        <v>0</v>
      </c>
      <c r="Q56" s="136">
        <f t="shared" si="24"/>
        <v>0</v>
      </c>
      <c r="R56" s="135">
        <f>IF(OR(B56=0,C56=0,F56=0,F56="Agr ungültig"),0,IF(F56="keine","keine",IF(A_Stammdaten!$B$12-2&lt;C56,"keine",IF(A_Stammdaten!$B$12-C56&lt;0,0,MAX(0,F56-(A_Stammdaten!$B$12-2-D_SAV!C56))))))</f>
        <v>0</v>
      </c>
      <c r="S56" s="415">
        <f>IF(R56=0,0,IF(R56="keine",0,IF(A_Stammdaten!$B$12-2-C56&lt;0,0,SUM(G56-(G56/F56)*(F56-R56),D_SAV!$H56)-D_SAV!$I56)))</f>
        <v>0</v>
      </c>
      <c r="T56" s="100">
        <f t="shared" si="16"/>
        <v>0</v>
      </c>
      <c r="U56" s="137">
        <f t="shared" si="13"/>
        <v>0</v>
      </c>
      <c r="V56" s="154">
        <v>1</v>
      </c>
      <c r="W56" s="100">
        <f t="shared" si="17"/>
        <v>0</v>
      </c>
      <c r="X56" s="110">
        <f t="shared" si="18"/>
        <v>0</v>
      </c>
      <c r="Y56" s="136">
        <f t="shared" si="19"/>
        <v>0</v>
      </c>
    </row>
    <row r="57" spans="1:25" x14ac:dyDescent="0.25">
      <c r="A57" s="164" t="b">
        <f t="shared" si="14"/>
        <v>0</v>
      </c>
      <c r="B57" s="88"/>
      <c r="C57" s="89"/>
      <c r="D57" s="89"/>
      <c r="E57" s="88"/>
      <c r="F57" s="158" t="str">
        <f t="shared" si="20"/>
        <v>Agr ungültig</v>
      </c>
      <c r="G57" s="103"/>
      <c r="H57" s="88"/>
      <c r="I57" s="160"/>
      <c r="J57" s="135">
        <f>IF(OR(B57=0,C57=0,F57=0,F57="Agr ungültig"),0,IF(F57="keine","keine",IF(A_Stammdaten!$B$12-C57&lt;0,0,MAX(0,F57-(A_Stammdaten!$B$12-D_SAV!C57)))))</f>
        <v>0</v>
      </c>
      <c r="K57" s="415">
        <f>IF(J57=0,0,IF(J57="keine",0,IF(A_Stammdaten!$B$12-C57&lt;0,0,SUM(G57-(G57/F57)*(F57-J57),D_SAV!$H57:$H57)-D_SAV!$I57)))</f>
        <v>0</v>
      </c>
      <c r="L57" s="100">
        <f t="shared" si="21"/>
        <v>0</v>
      </c>
      <c r="M57" s="137">
        <f t="shared" si="22"/>
        <v>0</v>
      </c>
      <c r="N57" s="154">
        <v>1</v>
      </c>
      <c r="O57" s="100">
        <f t="shared" si="23"/>
        <v>0</v>
      </c>
      <c r="P57" s="110">
        <f t="shared" si="15"/>
        <v>0</v>
      </c>
      <c r="Q57" s="136">
        <f t="shared" si="24"/>
        <v>0</v>
      </c>
      <c r="R57" s="135">
        <f>IF(OR(B57=0,C57=0,F57=0,F57="Agr ungültig"),0,IF(F57="keine","keine",IF(A_Stammdaten!$B$12-2&lt;C57,"keine",IF(A_Stammdaten!$B$12-C57&lt;0,0,MAX(0,F57-(A_Stammdaten!$B$12-2-D_SAV!C57))))))</f>
        <v>0</v>
      </c>
      <c r="S57" s="415">
        <f>IF(R57=0,0,IF(R57="keine",0,IF(A_Stammdaten!$B$12-2-C57&lt;0,0,SUM(G57-(G57/F57)*(F57-R57),D_SAV!$H57)-D_SAV!$I57)))</f>
        <v>0</v>
      </c>
      <c r="T57" s="100">
        <f t="shared" si="16"/>
        <v>0</v>
      </c>
      <c r="U57" s="137">
        <f t="shared" si="13"/>
        <v>0</v>
      </c>
      <c r="V57" s="154">
        <v>1</v>
      </c>
      <c r="W57" s="100">
        <f t="shared" si="17"/>
        <v>0</v>
      </c>
      <c r="X57" s="110">
        <f t="shared" si="18"/>
        <v>0</v>
      </c>
      <c r="Y57" s="136">
        <f t="shared" si="19"/>
        <v>0</v>
      </c>
    </row>
    <row r="58" spans="1:25" ht="15.75" thickBot="1" x14ac:dyDescent="0.3">
      <c r="A58" s="165" t="b">
        <f t="shared" si="14"/>
        <v>0</v>
      </c>
      <c r="B58" s="105"/>
      <c r="C58" s="106"/>
      <c r="D58" s="106"/>
      <c r="E58" s="105"/>
      <c r="F58" s="166" t="str">
        <f t="shared" si="20"/>
        <v>Agr ungültig</v>
      </c>
      <c r="G58" s="104"/>
      <c r="H58" s="105"/>
      <c r="I58" s="161"/>
      <c r="J58" s="138">
        <f>IF(OR(B58=0,C58=0,F58=0,F58="Agr ungültig"),0,IF(F58="keine","keine",IF(A_Stammdaten!$B$12-C58&lt;0,0,MAX(0,F58-(A_Stammdaten!$B$12-D_SAV!C58)))))</f>
        <v>0</v>
      </c>
      <c r="K58" s="412">
        <f>IF(J58=0,0,IF(J58="keine",0,IF(A_Stammdaten!$B$12-C58&lt;0,0,SUM(G58-(G58/F58)*(F58-J58),D_SAV!$H58:$H58)-D_SAV!$I58)))</f>
        <v>0</v>
      </c>
      <c r="L58" s="101">
        <f t="shared" si="21"/>
        <v>0</v>
      </c>
      <c r="M58" s="139">
        <f t="shared" si="22"/>
        <v>0</v>
      </c>
      <c r="N58" s="155">
        <v>1</v>
      </c>
      <c r="O58" s="101">
        <f t="shared" si="23"/>
        <v>0</v>
      </c>
      <c r="P58" s="156">
        <f t="shared" si="15"/>
        <v>0</v>
      </c>
      <c r="Q58" s="157">
        <f t="shared" si="24"/>
        <v>0</v>
      </c>
      <c r="R58" s="413">
        <f>IF(OR(B58=0,C58=0,F58=0,F58="Agr ungültig"),0,IF(F58="keine","keine",IF(A_Stammdaten!$B$12-2&lt;C58,"keine",IF(A_Stammdaten!$B$12-C58&lt;0,0,MAX(0,F58-(A_Stammdaten!$B$12-2-D_SAV!C58))))))</f>
        <v>0</v>
      </c>
      <c r="S58" s="412">
        <f>IF(R58=0,0,IF(R58="keine",0,IF(A_Stammdaten!$B$12-2-C58&lt;0,0,SUM(G58-(G58/F58)*(F58-R58),D_SAV!$H58)-D_SAV!$I58)))</f>
        <v>0</v>
      </c>
      <c r="T58" s="101">
        <f t="shared" si="16"/>
        <v>0</v>
      </c>
      <c r="U58" s="139">
        <f t="shared" si="13"/>
        <v>0</v>
      </c>
      <c r="V58" s="155">
        <v>1</v>
      </c>
      <c r="W58" s="101">
        <f t="shared" si="17"/>
        <v>0</v>
      </c>
      <c r="X58" s="156">
        <f t="shared" si="18"/>
        <v>0</v>
      </c>
      <c r="Y58" s="157">
        <f t="shared" si="19"/>
        <v>0</v>
      </c>
    </row>
    <row r="59" spans="1:25" x14ac:dyDescent="0.2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R59" s="245"/>
      <c r="S59" s="245"/>
      <c r="T59" s="245"/>
      <c r="U59" s="245"/>
    </row>
  </sheetData>
  <sheetProtection algorithmName="SHA-512" hashValue="Ze1F+52SZ0tFVtYlvAkvXB4iqQss7l4TlQbssrQdUiHp+y7abu/nEcIlqVG01BBKTOr3fJMHNn0fiwTrawuSDA==" saltValue="vMn5U5CP7kZUZZteOEWXxA==" spinCount="100000" sheet="1" formatCells="0" formatColumns="0" formatRows="0" selectLockedCells="1" sort="0" autoFilter="0" pivotTables="0"/>
  <autoFilter ref="A4:Q4"/>
  <customSheetViews>
    <customSheetView guid="{88C7CD93-4C5C-45F9-8E10-23D17A25DE06}" showAutoFilter="1" topLeftCell="C1">
      <pane ySplit="3" topLeftCell="A4" activePane="bottomLeft" state="frozen"/>
      <selection pane="bottomLeft" activeCell="Q5" sqref="Q5"/>
      <pageMargins left="0.7" right="0.7" top="0.75" bottom="0.75" header="0.3" footer="0.3"/>
      <pageSetup paperSize="9" orientation="portrait" r:id="rId1"/>
      <autoFilter ref="A3:AH2003"/>
    </customSheetView>
  </customSheetViews>
  <mergeCells count="5">
    <mergeCell ref="N2:Q2"/>
    <mergeCell ref="G2:I2"/>
    <mergeCell ref="V2:Y2"/>
    <mergeCell ref="R2:U2"/>
    <mergeCell ref="J2:M2"/>
  </mergeCells>
  <conditionalFormatting sqref="A6:A58">
    <cfRule type="duplicateValues" dxfId="0" priority="1"/>
  </conditionalFormatting>
  <dataValidations count="4">
    <dataValidation type="list" allowBlank="1" showInputMessage="1" sqref="E54:E58 E6:E51">
      <formula1>Anlagengruppen</formula1>
    </dataValidation>
    <dataValidation type="list" allowBlank="1" showInputMessage="1" showErrorMessage="1" sqref="E52:E53">
      <formula1>WAV_Positionen</formula1>
    </dataValidation>
    <dataValidation type="list" allowBlank="1" showInputMessage="1" showErrorMessage="1" sqref="B6:B58">
      <formula1>NetzId</formula1>
    </dataValidation>
    <dataValidation type="textLength" operator="lessThan" allowBlank="1" showInputMessage="1" showErrorMessage="1" sqref="D6:D58">
      <formula1>121</formula1>
    </dataValidation>
  </dataValidations>
  <pageMargins left="0.7" right="0.7" top="0.75" bottom="0.75" header="0.3" footer="0.3"/>
  <pageSetup paperSize="9" orientation="portrait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M51"/>
  <sheetViews>
    <sheetView zoomScaleNormal="100" zoomScaleSheetLayoutView="100" workbookViewId="0">
      <pane ySplit="1" topLeftCell="A2" activePane="bottomLeft" state="frozen"/>
      <selection activeCell="B6" sqref="B6"/>
      <selection pane="bottomLeft" activeCell="A3" sqref="A3"/>
    </sheetView>
  </sheetViews>
  <sheetFormatPr baseColWidth="10" defaultColWidth="11.42578125" defaultRowHeight="15" x14ac:dyDescent="0.25"/>
  <cols>
    <col min="1" max="1" width="86.85546875" style="86" customWidth="1"/>
    <col min="2" max="13" width="11.42578125" style="86"/>
    <col min="14" max="16384" width="11.42578125" style="30"/>
  </cols>
  <sheetData>
    <row r="1" spans="1:2" ht="18.75" x14ac:dyDescent="0.3">
      <c r="A1" s="140" t="s">
        <v>209</v>
      </c>
    </row>
    <row r="2" spans="1:2" ht="30" x14ac:dyDescent="0.25">
      <c r="A2" s="46" t="s">
        <v>217</v>
      </c>
      <c r="B2" s="46" t="s">
        <v>226</v>
      </c>
    </row>
    <row r="3" spans="1:2" x14ac:dyDescent="0.25">
      <c r="A3" s="150" t="s">
        <v>216</v>
      </c>
      <c r="B3" s="141">
        <v>20</v>
      </c>
    </row>
    <row r="4" spans="1:2" x14ac:dyDescent="0.25">
      <c r="A4" s="150" t="s">
        <v>173</v>
      </c>
      <c r="B4" s="25" t="s">
        <v>206</v>
      </c>
    </row>
    <row r="5" spans="1:2" x14ac:dyDescent="0.25">
      <c r="A5" s="150" t="s">
        <v>172</v>
      </c>
      <c r="B5" s="25">
        <v>20</v>
      </c>
    </row>
    <row r="6" spans="1:2" x14ac:dyDescent="0.25">
      <c r="A6" s="79" t="s">
        <v>205</v>
      </c>
      <c r="B6" s="25" t="s">
        <v>206</v>
      </c>
    </row>
    <row r="7" spans="1:2" x14ac:dyDescent="0.25">
      <c r="A7" s="79" t="s">
        <v>204</v>
      </c>
      <c r="B7" s="25" t="s">
        <v>206</v>
      </c>
    </row>
    <row r="8" spans="1:2" x14ac:dyDescent="0.25">
      <c r="A8" s="79" t="s">
        <v>370</v>
      </c>
      <c r="B8" s="25">
        <v>10</v>
      </c>
    </row>
    <row r="9" spans="1:2" x14ac:dyDescent="0.25">
      <c r="A9" s="79"/>
      <c r="B9" s="25"/>
    </row>
    <row r="10" spans="1:2" x14ac:dyDescent="0.25">
      <c r="A10" s="79"/>
      <c r="B10" s="25"/>
    </row>
    <row r="11" spans="1:2" x14ac:dyDescent="0.25">
      <c r="A11" s="79"/>
      <c r="B11" s="25"/>
    </row>
    <row r="12" spans="1:2" x14ac:dyDescent="0.25">
      <c r="A12" s="150"/>
      <c r="B12" s="25"/>
    </row>
    <row r="13" spans="1:2" x14ac:dyDescent="0.25">
      <c r="A13" s="79"/>
      <c r="B13" s="25"/>
    </row>
    <row r="14" spans="1:2" x14ac:dyDescent="0.25">
      <c r="A14" s="79"/>
      <c r="B14" s="25"/>
    </row>
    <row r="15" spans="1:2" x14ac:dyDescent="0.25">
      <c r="A15" s="79"/>
      <c r="B15" s="25"/>
    </row>
    <row r="16" spans="1:2" x14ac:dyDescent="0.25">
      <c r="A16" s="79"/>
      <c r="B16" s="25"/>
    </row>
    <row r="17" spans="1:2" x14ac:dyDescent="0.25">
      <c r="A17" s="79"/>
      <c r="B17" s="25"/>
    </row>
    <row r="18" spans="1:2" x14ac:dyDescent="0.25">
      <c r="A18" s="79"/>
      <c r="B18" s="25"/>
    </row>
    <row r="19" spans="1:2" x14ac:dyDescent="0.25">
      <c r="A19" s="79"/>
      <c r="B19" s="25"/>
    </row>
    <row r="20" spans="1:2" x14ac:dyDescent="0.25">
      <c r="A20" s="79"/>
      <c r="B20" s="25"/>
    </row>
    <row r="21" spans="1:2" x14ac:dyDescent="0.25">
      <c r="A21" s="79"/>
      <c r="B21" s="25"/>
    </row>
    <row r="22" spans="1:2" x14ac:dyDescent="0.25">
      <c r="A22" s="79"/>
      <c r="B22" s="25"/>
    </row>
    <row r="23" spans="1:2" x14ac:dyDescent="0.25">
      <c r="A23" s="79"/>
      <c r="B23" s="25"/>
    </row>
    <row r="24" spans="1:2" x14ac:dyDescent="0.25">
      <c r="A24" s="79"/>
      <c r="B24" s="25"/>
    </row>
    <row r="25" spans="1:2" x14ac:dyDescent="0.25">
      <c r="A25" s="79"/>
      <c r="B25" s="25"/>
    </row>
    <row r="26" spans="1:2" x14ac:dyDescent="0.25">
      <c r="A26" s="79"/>
      <c r="B26" s="25"/>
    </row>
    <row r="27" spans="1:2" x14ac:dyDescent="0.25">
      <c r="A27" s="79"/>
      <c r="B27" s="25"/>
    </row>
    <row r="28" spans="1:2" x14ac:dyDescent="0.25">
      <c r="A28" s="79"/>
      <c r="B28" s="25"/>
    </row>
    <row r="29" spans="1:2" x14ac:dyDescent="0.25">
      <c r="A29" s="79"/>
      <c r="B29" s="25"/>
    </row>
    <row r="30" spans="1:2" x14ac:dyDescent="0.25">
      <c r="A30" s="79"/>
      <c r="B30" s="25"/>
    </row>
    <row r="31" spans="1:2" x14ac:dyDescent="0.25">
      <c r="A31" s="79"/>
      <c r="B31" s="25"/>
    </row>
    <row r="32" spans="1:2" x14ac:dyDescent="0.25">
      <c r="A32" s="79"/>
      <c r="B32" s="25"/>
    </row>
    <row r="33" spans="1:2" x14ac:dyDescent="0.25">
      <c r="A33" s="79"/>
      <c r="B33" s="25"/>
    </row>
    <row r="34" spans="1:2" x14ac:dyDescent="0.25">
      <c r="A34" s="79"/>
      <c r="B34" s="25"/>
    </row>
    <row r="35" spans="1:2" x14ac:dyDescent="0.25">
      <c r="A35" s="79"/>
      <c r="B35" s="25"/>
    </row>
    <row r="36" spans="1:2" x14ac:dyDescent="0.25">
      <c r="A36" s="79"/>
      <c r="B36" s="25"/>
    </row>
    <row r="37" spans="1:2" x14ac:dyDescent="0.25">
      <c r="A37" s="79"/>
      <c r="B37" s="25"/>
    </row>
    <row r="38" spans="1:2" x14ac:dyDescent="0.25">
      <c r="A38" s="79"/>
      <c r="B38" s="25"/>
    </row>
    <row r="39" spans="1:2" x14ac:dyDescent="0.25">
      <c r="A39" s="79"/>
      <c r="B39" s="25"/>
    </row>
    <row r="40" spans="1:2" x14ac:dyDescent="0.25">
      <c r="A40" s="79"/>
      <c r="B40" s="25"/>
    </row>
    <row r="41" spans="1:2" x14ac:dyDescent="0.25">
      <c r="A41" s="79"/>
      <c r="B41" s="25"/>
    </row>
    <row r="42" spans="1:2" x14ac:dyDescent="0.25">
      <c r="A42" s="79"/>
      <c r="B42" s="25"/>
    </row>
    <row r="43" spans="1:2" x14ac:dyDescent="0.25">
      <c r="A43" s="79"/>
      <c r="B43" s="25"/>
    </row>
    <row r="44" spans="1:2" x14ac:dyDescent="0.25">
      <c r="A44" s="79"/>
      <c r="B44" s="25"/>
    </row>
    <row r="45" spans="1:2" x14ac:dyDescent="0.25">
      <c r="A45" s="79"/>
      <c r="B45" s="25"/>
    </row>
    <row r="46" spans="1:2" x14ac:dyDescent="0.25">
      <c r="A46" s="79"/>
      <c r="B46" s="25"/>
    </row>
    <row r="47" spans="1:2" x14ac:dyDescent="0.25">
      <c r="A47" s="79"/>
      <c r="B47" s="25"/>
    </row>
    <row r="48" spans="1:2" x14ac:dyDescent="0.25">
      <c r="A48" s="79"/>
      <c r="B48" s="25"/>
    </row>
    <row r="49" spans="1:2" x14ac:dyDescent="0.25">
      <c r="A49" s="79"/>
      <c r="B49" s="25"/>
    </row>
    <row r="50" spans="1:2" x14ac:dyDescent="0.25">
      <c r="A50" s="79"/>
      <c r="B50" s="25"/>
    </row>
    <row r="51" spans="1:2" x14ac:dyDescent="0.25">
      <c r="A51" s="79"/>
      <c r="B51" s="25"/>
    </row>
  </sheetData>
  <sheetProtection algorithmName="SHA-512" hashValue="oX66d2z4YEiNMAmAHhAz7+69ub+uml8wnGfiK9pUcVlHPX67gPrRIr46ARQjKr+9mj/oRspGkCfQboSqZnfGOQ==" saltValue="ux2R3mUtnihQswW6NfQ8Fw==" spinCount="100000" sheet="1" formatCells="0" formatColumns="0" formatRows="0" selectLockedCells="1" sort="0" autoFilter="0"/>
  <autoFilter ref="A2:B2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7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O44"/>
  <sheetViews>
    <sheetView workbookViewId="0">
      <pane xSplit="2" ySplit="2" topLeftCell="C3" activePane="bottomRight" state="frozen"/>
      <selection activeCell="B6" sqref="B6"/>
      <selection pane="topRight" activeCell="B6" sqref="B6"/>
      <selection pane="bottomLeft" activeCell="B6" sqref="B6"/>
      <selection pane="bottomRight" activeCell="C5" sqref="C5"/>
    </sheetView>
  </sheetViews>
  <sheetFormatPr baseColWidth="10" defaultRowHeight="15" x14ac:dyDescent="0.25"/>
  <cols>
    <col min="1" max="1" width="8.7109375" customWidth="1"/>
    <col min="2" max="2" width="100.7109375" customWidth="1"/>
    <col min="3" max="15" width="14.7109375" customWidth="1"/>
  </cols>
  <sheetData>
    <row r="1" spans="1:15" ht="23.25" x14ac:dyDescent="0.35">
      <c r="A1" s="358" t="str">
        <f>CONCATENATE("E Liquiditätsrechnung ",A_Stammdaten!B12-2)</f>
        <v>E Liquiditätsrechnung 2024</v>
      </c>
      <c r="B1" s="12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</row>
    <row r="2" spans="1:15" ht="15.75" x14ac:dyDescent="0.25">
      <c r="A2" s="47"/>
      <c r="B2" s="208"/>
      <c r="C2" s="208" t="s">
        <v>371</v>
      </c>
      <c r="D2" s="208" t="s">
        <v>372</v>
      </c>
      <c r="E2" s="208" t="s">
        <v>373</v>
      </c>
      <c r="F2" s="208" t="s">
        <v>374</v>
      </c>
      <c r="G2" s="208" t="s">
        <v>375</v>
      </c>
      <c r="H2" s="208" t="s">
        <v>376</v>
      </c>
      <c r="I2" s="208" t="s">
        <v>377</v>
      </c>
      <c r="J2" s="208" t="s">
        <v>378</v>
      </c>
      <c r="K2" s="208" t="s">
        <v>379</v>
      </c>
      <c r="L2" s="208" t="s">
        <v>380</v>
      </c>
      <c r="M2" s="208" t="s">
        <v>381</v>
      </c>
      <c r="N2" s="208" t="s">
        <v>382</v>
      </c>
      <c r="O2" s="44" t="s">
        <v>383</v>
      </c>
    </row>
    <row r="3" spans="1:15" x14ac:dyDescent="0.25">
      <c r="A3" s="360">
        <v>1</v>
      </c>
      <c r="B3" s="361" t="s">
        <v>384</v>
      </c>
      <c r="C3" s="362">
        <f>SUM(C4,C11:C12,C14:C15)</f>
        <v>0</v>
      </c>
      <c r="D3" s="362">
        <f t="shared" ref="D3:N3" si="0">SUM(D4,D11:D12,D14:D15)</f>
        <v>0</v>
      </c>
      <c r="E3" s="362">
        <f t="shared" si="0"/>
        <v>0</v>
      </c>
      <c r="F3" s="362">
        <f t="shared" si="0"/>
        <v>0</v>
      </c>
      <c r="G3" s="362">
        <f t="shared" si="0"/>
        <v>0</v>
      </c>
      <c r="H3" s="362">
        <f t="shared" si="0"/>
        <v>0</v>
      </c>
      <c r="I3" s="362">
        <f t="shared" si="0"/>
        <v>0</v>
      </c>
      <c r="J3" s="362">
        <f t="shared" si="0"/>
        <v>0</v>
      </c>
      <c r="K3" s="362">
        <f t="shared" si="0"/>
        <v>0</v>
      </c>
      <c r="L3" s="362">
        <f t="shared" si="0"/>
        <v>0</v>
      </c>
      <c r="M3" s="362">
        <f t="shared" si="0"/>
        <v>0</v>
      </c>
      <c r="N3" s="362">
        <f t="shared" si="0"/>
        <v>0</v>
      </c>
      <c r="O3" s="362">
        <f>SUM(C3:N3)</f>
        <v>0</v>
      </c>
    </row>
    <row r="4" spans="1:15" x14ac:dyDescent="0.25">
      <c r="A4" s="363" t="s">
        <v>19</v>
      </c>
      <c r="B4" s="364" t="s">
        <v>37</v>
      </c>
      <c r="C4" s="365">
        <f>SUM(C5:C6)</f>
        <v>0</v>
      </c>
      <c r="D4" s="365">
        <f t="shared" ref="D4:N4" si="1">SUM(D5:D6)</f>
        <v>0</v>
      </c>
      <c r="E4" s="365">
        <f t="shared" si="1"/>
        <v>0</v>
      </c>
      <c r="F4" s="365">
        <f t="shared" si="1"/>
        <v>0</v>
      </c>
      <c r="G4" s="365">
        <f t="shared" si="1"/>
        <v>0</v>
      </c>
      <c r="H4" s="365">
        <f t="shared" si="1"/>
        <v>0</v>
      </c>
      <c r="I4" s="365">
        <f t="shared" si="1"/>
        <v>0</v>
      </c>
      <c r="J4" s="365">
        <f t="shared" si="1"/>
        <v>0</v>
      </c>
      <c r="K4" s="365">
        <f t="shared" si="1"/>
        <v>0</v>
      </c>
      <c r="L4" s="365">
        <f t="shared" si="1"/>
        <v>0</v>
      </c>
      <c r="M4" s="365">
        <f t="shared" si="1"/>
        <v>0</v>
      </c>
      <c r="N4" s="365">
        <f t="shared" si="1"/>
        <v>0</v>
      </c>
      <c r="O4" s="365">
        <f t="shared" ref="O4:O26" si="2">SUM(C4:N4)</f>
        <v>0</v>
      </c>
    </row>
    <row r="5" spans="1:15" x14ac:dyDescent="0.25">
      <c r="A5" s="363" t="s">
        <v>20</v>
      </c>
      <c r="B5" s="366" t="s">
        <v>385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7">
        <f t="shared" si="2"/>
        <v>0</v>
      </c>
    </row>
    <row r="6" spans="1:15" x14ac:dyDescent="0.25">
      <c r="A6" s="368" t="s">
        <v>21</v>
      </c>
      <c r="B6" s="364" t="s">
        <v>386</v>
      </c>
      <c r="C6" s="365">
        <f>SUM(C7:C8,C10)</f>
        <v>0</v>
      </c>
      <c r="D6" s="365">
        <f t="shared" ref="D6:N6" si="3">SUM(D7:D8,D10)</f>
        <v>0</v>
      </c>
      <c r="E6" s="365">
        <f t="shared" si="3"/>
        <v>0</v>
      </c>
      <c r="F6" s="365">
        <f t="shared" si="3"/>
        <v>0</v>
      </c>
      <c r="G6" s="365">
        <f t="shared" si="3"/>
        <v>0</v>
      </c>
      <c r="H6" s="365">
        <f t="shared" si="3"/>
        <v>0</v>
      </c>
      <c r="I6" s="365">
        <f t="shared" si="3"/>
        <v>0</v>
      </c>
      <c r="J6" s="365">
        <f t="shared" si="3"/>
        <v>0</v>
      </c>
      <c r="K6" s="365">
        <f t="shared" si="3"/>
        <v>0</v>
      </c>
      <c r="L6" s="365">
        <f t="shared" si="3"/>
        <v>0</v>
      </c>
      <c r="M6" s="365">
        <f t="shared" si="3"/>
        <v>0</v>
      </c>
      <c r="N6" s="365">
        <f t="shared" si="3"/>
        <v>0</v>
      </c>
      <c r="O6" s="365">
        <f t="shared" si="2"/>
        <v>0</v>
      </c>
    </row>
    <row r="7" spans="1:15" x14ac:dyDescent="0.25">
      <c r="A7" s="368" t="s">
        <v>387</v>
      </c>
      <c r="B7" s="364" t="s">
        <v>388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7">
        <f t="shared" si="2"/>
        <v>0</v>
      </c>
    </row>
    <row r="8" spans="1:15" x14ac:dyDescent="0.25">
      <c r="A8" s="368" t="s">
        <v>389</v>
      </c>
      <c r="B8" s="364" t="s">
        <v>390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7">
        <f t="shared" si="2"/>
        <v>0</v>
      </c>
    </row>
    <row r="9" spans="1:15" x14ac:dyDescent="0.25">
      <c r="A9" s="368" t="s">
        <v>391</v>
      </c>
      <c r="B9" s="364" t="s">
        <v>392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7">
        <f t="shared" si="2"/>
        <v>0</v>
      </c>
    </row>
    <row r="10" spans="1:15" x14ac:dyDescent="0.25">
      <c r="A10" s="368" t="s">
        <v>393</v>
      </c>
      <c r="B10" s="364" t="s">
        <v>394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7">
        <f t="shared" si="2"/>
        <v>0</v>
      </c>
    </row>
    <row r="11" spans="1:15" x14ac:dyDescent="0.25">
      <c r="A11" s="368" t="s">
        <v>24</v>
      </c>
      <c r="B11" s="364" t="s">
        <v>45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7">
        <f t="shared" si="2"/>
        <v>0</v>
      </c>
    </row>
    <row r="12" spans="1:15" x14ac:dyDescent="0.25">
      <c r="A12" s="368" t="s">
        <v>29</v>
      </c>
      <c r="B12" s="364" t="s">
        <v>82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7">
        <f t="shared" si="2"/>
        <v>0</v>
      </c>
    </row>
    <row r="13" spans="1:15" x14ac:dyDescent="0.25">
      <c r="A13" s="368" t="s">
        <v>395</v>
      </c>
      <c r="B13" s="364" t="s">
        <v>396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7">
        <f t="shared" si="2"/>
        <v>0</v>
      </c>
    </row>
    <row r="14" spans="1:15" x14ac:dyDescent="0.25">
      <c r="A14" s="368" t="s">
        <v>397</v>
      </c>
      <c r="B14" s="364" t="s">
        <v>398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7">
        <f t="shared" si="2"/>
        <v>0</v>
      </c>
    </row>
    <row r="15" spans="1:15" x14ac:dyDescent="0.25">
      <c r="A15" s="369" t="s">
        <v>399</v>
      </c>
      <c r="B15" s="370" t="s">
        <v>400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7">
        <f t="shared" si="2"/>
        <v>0</v>
      </c>
    </row>
    <row r="16" spans="1:15" x14ac:dyDescent="0.25">
      <c r="A16" s="369" t="s">
        <v>401</v>
      </c>
      <c r="B16" s="370" t="s">
        <v>402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7">
        <f t="shared" si="2"/>
        <v>0</v>
      </c>
    </row>
    <row r="17" spans="1:15" x14ac:dyDescent="0.25">
      <c r="A17" s="369" t="s">
        <v>403</v>
      </c>
      <c r="B17" s="370" t="s">
        <v>404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7">
        <f t="shared" si="2"/>
        <v>0</v>
      </c>
    </row>
    <row r="18" spans="1:15" x14ac:dyDescent="0.25">
      <c r="A18" s="371" t="s">
        <v>30</v>
      </c>
      <c r="B18" s="372" t="s">
        <v>405</v>
      </c>
      <c r="C18" s="365">
        <f>C19+C20</f>
        <v>0</v>
      </c>
      <c r="D18" s="373">
        <f t="shared" ref="D18:N18" si="4">D19+D20</f>
        <v>0</v>
      </c>
      <c r="E18" s="373">
        <f t="shared" si="4"/>
        <v>0</v>
      </c>
      <c r="F18" s="373">
        <f t="shared" si="4"/>
        <v>0</v>
      </c>
      <c r="G18" s="373">
        <f t="shared" si="4"/>
        <v>0</v>
      </c>
      <c r="H18" s="373">
        <f t="shared" si="4"/>
        <v>0</v>
      </c>
      <c r="I18" s="373">
        <f t="shared" si="4"/>
        <v>0</v>
      </c>
      <c r="J18" s="373">
        <f t="shared" si="4"/>
        <v>0</v>
      </c>
      <c r="K18" s="373">
        <f t="shared" si="4"/>
        <v>0</v>
      </c>
      <c r="L18" s="373">
        <f t="shared" si="4"/>
        <v>0</v>
      </c>
      <c r="M18" s="373">
        <f t="shared" si="4"/>
        <v>0</v>
      </c>
      <c r="N18" s="373">
        <f t="shared" si="4"/>
        <v>0</v>
      </c>
      <c r="O18" s="373">
        <f t="shared" si="2"/>
        <v>0</v>
      </c>
    </row>
    <row r="19" spans="1:15" x14ac:dyDescent="0.25">
      <c r="A19" s="369" t="s">
        <v>104</v>
      </c>
      <c r="B19" s="370" t="s">
        <v>406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7">
        <f t="shared" si="2"/>
        <v>0</v>
      </c>
    </row>
    <row r="20" spans="1:15" x14ac:dyDescent="0.25">
      <c r="A20" s="369" t="s">
        <v>106</v>
      </c>
      <c r="B20" s="370" t="s">
        <v>407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7">
        <f t="shared" si="2"/>
        <v>0</v>
      </c>
    </row>
    <row r="21" spans="1:15" x14ac:dyDescent="0.25">
      <c r="A21" s="371" t="s">
        <v>32</v>
      </c>
      <c r="B21" s="372" t="s">
        <v>408</v>
      </c>
      <c r="C21" s="365">
        <f>SUM(C22:C25)</f>
        <v>0</v>
      </c>
      <c r="D21" s="365">
        <f t="shared" ref="D21:O21" si="5">SUM(D22:D25)</f>
        <v>0</v>
      </c>
      <c r="E21" s="365">
        <f t="shared" si="5"/>
        <v>0</v>
      </c>
      <c r="F21" s="365">
        <f t="shared" si="5"/>
        <v>0</v>
      </c>
      <c r="G21" s="365">
        <f t="shared" si="5"/>
        <v>0</v>
      </c>
      <c r="H21" s="365">
        <f t="shared" si="5"/>
        <v>0</v>
      </c>
      <c r="I21" s="365">
        <f t="shared" si="5"/>
        <v>0</v>
      </c>
      <c r="J21" s="365">
        <f t="shared" si="5"/>
        <v>0</v>
      </c>
      <c r="K21" s="365">
        <f t="shared" si="5"/>
        <v>0</v>
      </c>
      <c r="L21" s="365">
        <f t="shared" si="5"/>
        <v>0</v>
      </c>
      <c r="M21" s="365">
        <f t="shared" si="5"/>
        <v>0</v>
      </c>
      <c r="N21" s="365">
        <f t="shared" si="5"/>
        <v>0</v>
      </c>
      <c r="O21" s="365">
        <f t="shared" si="5"/>
        <v>0</v>
      </c>
    </row>
    <row r="22" spans="1:15" x14ac:dyDescent="0.25">
      <c r="A22" s="369" t="s">
        <v>409</v>
      </c>
      <c r="B22" s="370" t="s">
        <v>410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7">
        <f t="shared" si="2"/>
        <v>0</v>
      </c>
    </row>
    <row r="23" spans="1:15" x14ac:dyDescent="0.25">
      <c r="A23" s="369" t="s">
        <v>411</v>
      </c>
      <c r="B23" s="370" t="s">
        <v>412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7">
        <f t="shared" si="2"/>
        <v>0</v>
      </c>
    </row>
    <row r="24" spans="1:15" x14ac:dyDescent="0.25">
      <c r="A24" s="369" t="s">
        <v>413</v>
      </c>
      <c r="B24" s="370" t="s">
        <v>414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7">
        <f t="shared" si="2"/>
        <v>0</v>
      </c>
    </row>
    <row r="25" spans="1:15" x14ac:dyDescent="0.25">
      <c r="A25" s="369" t="s">
        <v>415</v>
      </c>
      <c r="B25" s="370" t="s">
        <v>416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7">
        <f t="shared" si="2"/>
        <v>0</v>
      </c>
    </row>
    <row r="26" spans="1:15" x14ac:dyDescent="0.25">
      <c r="A26" s="371" t="s">
        <v>33</v>
      </c>
      <c r="B26" s="372" t="s">
        <v>417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7">
        <f t="shared" si="2"/>
        <v>0</v>
      </c>
    </row>
    <row r="27" spans="1:15" x14ac:dyDescent="0.25">
      <c r="A27" s="374" t="s">
        <v>418</v>
      </c>
      <c r="B27" s="375" t="s">
        <v>419</v>
      </c>
      <c r="C27" s="373">
        <f t="shared" ref="C27:N27" si="6">SUM(C3,C18,C21,C26:C26)</f>
        <v>0</v>
      </c>
      <c r="D27" s="373">
        <f t="shared" si="6"/>
        <v>0</v>
      </c>
      <c r="E27" s="373">
        <f t="shared" si="6"/>
        <v>0</v>
      </c>
      <c r="F27" s="373">
        <f t="shared" si="6"/>
        <v>0</v>
      </c>
      <c r="G27" s="373">
        <f t="shared" si="6"/>
        <v>0</v>
      </c>
      <c r="H27" s="373">
        <f t="shared" si="6"/>
        <v>0</v>
      </c>
      <c r="I27" s="373">
        <f t="shared" si="6"/>
        <v>0</v>
      </c>
      <c r="J27" s="373">
        <f t="shared" si="6"/>
        <v>0</v>
      </c>
      <c r="K27" s="373">
        <f t="shared" si="6"/>
        <v>0</v>
      </c>
      <c r="L27" s="373">
        <f t="shared" si="6"/>
        <v>0</v>
      </c>
      <c r="M27" s="373">
        <f t="shared" si="6"/>
        <v>0</v>
      </c>
      <c r="N27" s="373">
        <f t="shared" si="6"/>
        <v>0</v>
      </c>
      <c r="O27" s="373">
        <f>SUM(O3,O18,O21,O26)</f>
        <v>0</v>
      </c>
    </row>
    <row r="28" spans="1:15" ht="23.25" x14ac:dyDescent="0.35">
      <c r="A28" s="376"/>
      <c r="B28" s="377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</row>
    <row r="29" spans="1:15" x14ac:dyDescent="0.25">
      <c r="A29" s="371" t="s">
        <v>36</v>
      </c>
      <c r="B29" s="372" t="s">
        <v>420</v>
      </c>
      <c r="C29" s="379">
        <f>SUM(C30:C34)</f>
        <v>0</v>
      </c>
      <c r="D29" s="379">
        <f t="shared" ref="D29:N29" si="7">SUM(D30:D34)</f>
        <v>0</v>
      </c>
      <c r="E29" s="379">
        <f t="shared" si="7"/>
        <v>0</v>
      </c>
      <c r="F29" s="379">
        <f t="shared" si="7"/>
        <v>0</v>
      </c>
      <c r="G29" s="379">
        <f t="shared" si="7"/>
        <v>0</v>
      </c>
      <c r="H29" s="379">
        <f t="shared" si="7"/>
        <v>0</v>
      </c>
      <c r="I29" s="379">
        <f t="shared" si="7"/>
        <v>0</v>
      </c>
      <c r="J29" s="379">
        <f t="shared" si="7"/>
        <v>0</v>
      </c>
      <c r="K29" s="379">
        <f t="shared" si="7"/>
        <v>0</v>
      </c>
      <c r="L29" s="379">
        <f t="shared" si="7"/>
        <v>0</v>
      </c>
      <c r="M29" s="379">
        <f t="shared" si="7"/>
        <v>0</v>
      </c>
      <c r="N29" s="379">
        <f t="shared" si="7"/>
        <v>0</v>
      </c>
      <c r="O29" s="379">
        <f t="shared" ref="O29:O41" si="8">SUM(C29:N29)</f>
        <v>0</v>
      </c>
    </row>
    <row r="30" spans="1:15" ht="18" x14ac:dyDescent="0.35">
      <c r="A30" s="380" t="s">
        <v>38</v>
      </c>
      <c r="B30" s="381" t="s">
        <v>421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382">
        <f t="shared" si="8"/>
        <v>0</v>
      </c>
    </row>
    <row r="31" spans="1:15" x14ac:dyDescent="0.25">
      <c r="A31" s="369" t="s">
        <v>39</v>
      </c>
      <c r="B31" s="370" t="s">
        <v>422</v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7">
        <f t="shared" si="8"/>
        <v>0</v>
      </c>
    </row>
    <row r="32" spans="1:15" x14ac:dyDescent="0.25">
      <c r="A32" s="369" t="s">
        <v>423</v>
      </c>
      <c r="B32" s="370" t="s">
        <v>424</v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7">
        <f>SUM(C32:N32)</f>
        <v>0</v>
      </c>
    </row>
    <row r="33" spans="1:15" x14ac:dyDescent="0.25">
      <c r="A33" s="369" t="s">
        <v>425</v>
      </c>
      <c r="B33" s="370" t="s">
        <v>426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7">
        <f>SUM(C33:N33)</f>
        <v>0</v>
      </c>
    </row>
    <row r="34" spans="1:15" x14ac:dyDescent="0.25">
      <c r="A34" s="368" t="s">
        <v>427</v>
      </c>
      <c r="B34" s="364" t="s">
        <v>428</v>
      </c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7">
        <f>SUM(C34:N34)</f>
        <v>0</v>
      </c>
    </row>
    <row r="35" spans="1:15" x14ac:dyDescent="0.25">
      <c r="A35" s="383" t="s">
        <v>117</v>
      </c>
      <c r="B35" s="384" t="s">
        <v>429</v>
      </c>
      <c r="C35" s="365">
        <f>SUM(C36:C37)</f>
        <v>0</v>
      </c>
      <c r="D35" s="365">
        <f t="shared" ref="D35:N35" si="9">SUM(D36:D37)</f>
        <v>0</v>
      </c>
      <c r="E35" s="365">
        <f t="shared" si="9"/>
        <v>0</v>
      </c>
      <c r="F35" s="365">
        <f t="shared" si="9"/>
        <v>0</v>
      </c>
      <c r="G35" s="365">
        <f t="shared" si="9"/>
        <v>0</v>
      </c>
      <c r="H35" s="365">
        <f t="shared" si="9"/>
        <v>0</v>
      </c>
      <c r="I35" s="365">
        <f t="shared" si="9"/>
        <v>0</v>
      </c>
      <c r="J35" s="365">
        <f t="shared" si="9"/>
        <v>0</v>
      </c>
      <c r="K35" s="365">
        <f t="shared" si="9"/>
        <v>0</v>
      </c>
      <c r="L35" s="365">
        <f t="shared" si="9"/>
        <v>0</v>
      </c>
      <c r="M35" s="365">
        <f t="shared" si="9"/>
        <v>0</v>
      </c>
      <c r="N35" s="365">
        <f t="shared" si="9"/>
        <v>0</v>
      </c>
      <c r="O35" s="365">
        <f t="shared" si="8"/>
        <v>0</v>
      </c>
    </row>
    <row r="36" spans="1:15" x14ac:dyDescent="0.25">
      <c r="A36" s="368" t="s">
        <v>44</v>
      </c>
      <c r="B36" s="364" t="s">
        <v>430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7">
        <f t="shared" si="8"/>
        <v>0</v>
      </c>
    </row>
    <row r="37" spans="1:15" x14ac:dyDescent="0.25">
      <c r="A37" s="368" t="s">
        <v>46</v>
      </c>
      <c r="B37" s="364" t="s">
        <v>431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7">
        <f t="shared" si="8"/>
        <v>0</v>
      </c>
    </row>
    <row r="38" spans="1:15" x14ac:dyDescent="0.25">
      <c r="A38" s="383" t="s">
        <v>123</v>
      </c>
      <c r="B38" s="384" t="s">
        <v>432</v>
      </c>
      <c r="C38" s="365">
        <f>SUM(C39:C41)</f>
        <v>0</v>
      </c>
      <c r="D38" s="365">
        <f t="shared" ref="D38:N38" si="10">SUM(D39:D41)</f>
        <v>0</v>
      </c>
      <c r="E38" s="365">
        <f t="shared" si="10"/>
        <v>0</v>
      </c>
      <c r="F38" s="365">
        <f t="shared" si="10"/>
        <v>0</v>
      </c>
      <c r="G38" s="365">
        <f t="shared" si="10"/>
        <v>0</v>
      </c>
      <c r="H38" s="365">
        <f t="shared" si="10"/>
        <v>0</v>
      </c>
      <c r="I38" s="365">
        <f t="shared" si="10"/>
        <v>0</v>
      </c>
      <c r="J38" s="365">
        <f t="shared" si="10"/>
        <v>0</v>
      </c>
      <c r="K38" s="365">
        <f t="shared" si="10"/>
        <v>0</v>
      </c>
      <c r="L38" s="365">
        <f t="shared" si="10"/>
        <v>0</v>
      </c>
      <c r="M38" s="365">
        <f t="shared" si="10"/>
        <v>0</v>
      </c>
      <c r="N38" s="365">
        <f t="shared" si="10"/>
        <v>0</v>
      </c>
      <c r="O38" s="365">
        <f t="shared" si="8"/>
        <v>0</v>
      </c>
    </row>
    <row r="39" spans="1:15" x14ac:dyDescent="0.25">
      <c r="A39" s="368" t="s">
        <v>49</v>
      </c>
      <c r="B39" s="364" t="s">
        <v>433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7">
        <f t="shared" si="8"/>
        <v>0</v>
      </c>
    </row>
    <row r="40" spans="1:15" x14ac:dyDescent="0.25">
      <c r="A40" s="368" t="s">
        <v>50</v>
      </c>
      <c r="B40" s="364" t="s">
        <v>434</v>
      </c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7">
        <f t="shared" si="8"/>
        <v>0</v>
      </c>
    </row>
    <row r="41" spans="1:15" x14ac:dyDescent="0.25">
      <c r="A41" s="368" t="s">
        <v>52</v>
      </c>
      <c r="B41" s="364" t="s">
        <v>435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7">
        <f t="shared" si="8"/>
        <v>0</v>
      </c>
    </row>
    <row r="42" spans="1:15" x14ac:dyDescent="0.25">
      <c r="A42" s="383" t="s">
        <v>124</v>
      </c>
      <c r="B42" s="372" t="s">
        <v>436</v>
      </c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7">
        <f>SUM(C42:N42)</f>
        <v>0</v>
      </c>
    </row>
    <row r="43" spans="1:15" x14ac:dyDescent="0.25">
      <c r="A43" s="385" t="s">
        <v>437</v>
      </c>
      <c r="B43" s="386" t="s">
        <v>438</v>
      </c>
      <c r="C43" s="373">
        <f t="shared" ref="C43:N43" si="11">SUM(C29,C35,C38,C42:C42)</f>
        <v>0</v>
      </c>
      <c r="D43" s="373">
        <f t="shared" si="11"/>
        <v>0</v>
      </c>
      <c r="E43" s="373">
        <f t="shared" si="11"/>
        <v>0</v>
      </c>
      <c r="F43" s="373">
        <f t="shared" si="11"/>
        <v>0</v>
      </c>
      <c r="G43" s="373">
        <f t="shared" si="11"/>
        <v>0</v>
      </c>
      <c r="H43" s="373">
        <f t="shared" si="11"/>
        <v>0</v>
      </c>
      <c r="I43" s="373">
        <f t="shared" si="11"/>
        <v>0</v>
      </c>
      <c r="J43" s="373">
        <f t="shared" si="11"/>
        <v>0</v>
      </c>
      <c r="K43" s="373">
        <f t="shared" si="11"/>
        <v>0</v>
      </c>
      <c r="L43" s="373">
        <f t="shared" si="11"/>
        <v>0</v>
      </c>
      <c r="M43" s="373">
        <f t="shared" si="11"/>
        <v>0</v>
      </c>
      <c r="N43" s="373">
        <f t="shared" si="11"/>
        <v>0</v>
      </c>
      <c r="O43" s="373">
        <f>SUM(C43:N43)</f>
        <v>0</v>
      </c>
    </row>
    <row r="44" spans="1:15" x14ac:dyDescent="0.25">
      <c r="A44" s="387"/>
      <c r="B44" s="388" t="s">
        <v>439</v>
      </c>
      <c r="C44" s="389">
        <f t="shared" ref="C44:N44" si="12">C43-C27</f>
        <v>0</v>
      </c>
      <c r="D44" s="389">
        <f t="shared" si="12"/>
        <v>0</v>
      </c>
      <c r="E44" s="389">
        <f t="shared" si="12"/>
        <v>0</v>
      </c>
      <c r="F44" s="389">
        <f t="shared" si="12"/>
        <v>0</v>
      </c>
      <c r="G44" s="389">
        <f t="shared" si="12"/>
        <v>0</v>
      </c>
      <c r="H44" s="389">
        <f t="shared" si="12"/>
        <v>0</v>
      </c>
      <c r="I44" s="389">
        <f t="shared" si="12"/>
        <v>0</v>
      </c>
      <c r="J44" s="389">
        <f t="shared" si="12"/>
        <v>0</v>
      </c>
      <c r="K44" s="389">
        <f t="shared" si="12"/>
        <v>0</v>
      </c>
      <c r="L44" s="389">
        <f t="shared" si="12"/>
        <v>0</v>
      </c>
      <c r="M44" s="389">
        <f t="shared" si="12"/>
        <v>0</v>
      </c>
      <c r="N44" s="389">
        <f t="shared" si="12"/>
        <v>0</v>
      </c>
      <c r="O44" s="389">
        <f>SUM(C44:N44)</f>
        <v>0</v>
      </c>
    </row>
  </sheetData>
  <sheetProtection algorithmName="SHA-512" hashValue="3CLv66/Ru7/ZykBcG+xiS9wTLdX11zULtkSx7xrTuPPFVBK+kJWVE05E9tDB3CfkmkKh0TFuXMuCcRBH6Z/0HQ==" saltValue="J6i+PIiH7R1dYpe8DNrQGQ==" spinCount="100000" sheet="1" objects="1" scenarios="1" formatCells="0" formatColumns="0" formatRows="0" selectLockedCells="1" sort="0" autoFilter="0"/>
  <autoFilter ref="A2:O2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theme="5" tint="0.39997558519241921"/>
  </sheetPr>
  <dimension ref="A1:J225"/>
  <sheetViews>
    <sheetView tabSelected="1" zoomScaleNormal="100" workbookViewId="0">
      <pane ySplit="3" topLeftCell="A4" activePane="bottomLeft" state="frozen"/>
      <selection pane="bottomLeft" activeCell="B6" sqref="B6"/>
    </sheetView>
  </sheetViews>
  <sheetFormatPr baseColWidth="10" defaultColWidth="11.42578125" defaultRowHeight="15" x14ac:dyDescent="0.25"/>
  <cols>
    <col min="1" max="1" width="21.5703125" style="84" customWidth="1"/>
    <col min="2" max="2" width="45.7109375" style="84" customWidth="1"/>
    <col min="3" max="3" width="24.7109375" style="84" bestFit="1" customWidth="1"/>
    <col min="4" max="4" width="22" style="84" customWidth="1"/>
    <col min="5" max="5" width="29.140625" style="84" customWidth="1"/>
    <col min="6" max="6" width="38.28515625" style="84" customWidth="1"/>
    <col min="7" max="7" width="20.5703125" style="84" customWidth="1"/>
    <col min="8" max="8" width="5.7109375" style="12" customWidth="1"/>
    <col min="9" max="9" width="7.140625" style="12" customWidth="1"/>
    <col min="10" max="10" width="49.7109375" style="12" customWidth="1"/>
    <col min="11" max="16384" width="11.42578125" style="12"/>
  </cols>
  <sheetData>
    <row r="1" spans="1:10" x14ac:dyDescent="0.25">
      <c r="A1" s="13" t="s">
        <v>463</v>
      </c>
      <c r="B1" s="12"/>
      <c r="C1" s="12"/>
      <c r="D1" s="12"/>
      <c r="E1" s="12"/>
      <c r="F1" s="12"/>
      <c r="G1" s="12"/>
      <c r="H1" s="24"/>
    </row>
    <row r="2" spans="1:10" ht="21" x14ac:dyDescent="0.35">
      <c r="A2" s="163" t="s">
        <v>225</v>
      </c>
      <c r="B2" s="12"/>
      <c r="C2" s="12"/>
      <c r="D2" s="12"/>
      <c r="E2" s="12"/>
      <c r="F2" s="12"/>
      <c r="G2" s="12"/>
    </row>
    <row r="3" spans="1:10" x14ac:dyDescent="0.25">
      <c r="A3" t="s">
        <v>211</v>
      </c>
      <c r="B3" s="12"/>
      <c r="C3" s="12"/>
      <c r="D3" s="12"/>
      <c r="E3" s="12"/>
      <c r="F3" s="12"/>
      <c r="G3" s="12"/>
      <c r="H3" s="24"/>
    </row>
    <row r="4" spans="1:10" ht="33.75" customHeight="1" x14ac:dyDescent="0.25">
      <c r="A4" s="43" t="s">
        <v>212</v>
      </c>
      <c r="B4" s="44"/>
      <c r="C4" s="12"/>
      <c r="D4" s="91" t="s">
        <v>193</v>
      </c>
      <c r="E4" s="92"/>
      <c r="F4" s="93"/>
      <c r="G4" s="12"/>
      <c r="I4" s="430" t="s">
        <v>231</v>
      </c>
      <c r="J4" s="431"/>
    </row>
    <row r="5" spans="1:10" x14ac:dyDescent="0.25">
      <c r="A5" s="39"/>
      <c r="B5" s="41"/>
      <c r="C5" s="12"/>
      <c r="D5" s="39"/>
      <c r="E5" s="40"/>
      <c r="F5" s="41"/>
      <c r="G5" s="12"/>
      <c r="I5" s="33" t="s">
        <v>232</v>
      </c>
      <c r="J5" s="33" t="s">
        <v>157</v>
      </c>
    </row>
    <row r="6" spans="1:10" x14ac:dyDescent="0.25">
      <c r="A6" s="14" t="s">
        <v>4</v>
      </c>
      <c r="B6" s="27"/>
      <c r="C6" s="12"/>
      <c r="D6" s="94"/>
      <c r="E6" s="95" t="s">
        <v>191</v>
      </c>
      <c r="F6" s="96"/>
      <c r="G6" s="12"/>
      <c r="I6" s="27">
        <v>1</v>
      </c>
      <c r="J6" s="27" t="s">
        <v>220</v>
      </c>
    </row>
    <row r="7" spans="1:10" x14ac:dyDescent="0.25">
      <c r="A7" s="14" t="s">
        <v>166</v>
      </c>
      <c r="B7" s="29"/>
      <c r="C7" s="12"/>
      <c r="D7" s="69"/>
      <c r="E7" s="73" t="s">
        <v>227</v>
      </c>
      <c r="F7" s="74"/>
      <c r="G7" s="12"/>
      <c r="I7" s="27"/>
      <c r="J7" s="27"/>
    </row>
    <row r="8" spans="1:10" x14ac:dyDescent="0.25">
      <c r="A8" s="14" t="s">
        <v>167</v>
      </c>
      <c r="B8" s="25"/>
      <c r="C8" s="12"/>
      <c r="D8" s="70">
        <v>123</v>
      </c>
      <c r="E8" s="73" t="s">
        <v>192</v>
      </c>
      <c r="F8" s="74"/>
      <c r="G8" s="12"/>
      <c r="I8" s="25"/>
      <c r="J8" s="27"/>
    </row>
    <row r="9" spans="1:10" x14ac:dyDescent="0.25">
      <c r="A9" s="15" t="s">
        <v>168</v>
      </c>
      <c r="B9" s="48"/>
      <c r="C9" s="12"/>
      <c r="D9" s="75">
        <v>123</v>
      </c>
      <c r="E9" s="71" t="s">
        <v>228</v>
      </c>
      <c r="F9" s="72"/>
      <c r="G9" s="12"/>
      <c r="I9" s="25"/>
      <c r="J9" s="27"/>
    </row>
    <row r="10" spans="1:10" x14ac:dyDescent="0.25">
      <c r="A10" s="14" t="s">
        <v>169</v>
      </c>
      <c r="B10" s="36" t="s">
        <v>224</v>
      </c>
      <c r="C10" s="12"/>
      <c r="D10" s="76"/>
      <c r="E10" s="71" t="s">
        <v>194</v>
      </c>
      <c r="F10" s="72"/>
      <c r="G10" s="12"/>
      <c r="I10" s="25"/>
      <c r="J10" s="25"/>
    </row>
    <row r="11" spans="1:10" x14ac:dyDescent="0.25">
      <c r="A11" s="39" t="s">
        <v>207</v>
      </c>
      <c r="B11" s="41"/>
      <c r="C11" s="30"/>
      <c r="D11" s="30"/>
      <c r="E11" s="30"/>
      <c r="F11" s="30"/>
      <c r="G11" s="30"/>
      <c r="I11" s="25"/>
      <c r="J11" s="25"/>
    </row>
    <row r="12" spans="1:10" x14ac:dyDescent="0.25">
      <c r="A12" s="18" t="s">
        <v>219</v>
      </c>
      <c r="B12" s="128">
        <v>2026</v>
      </c>
      <c r="C12" s="30"/>
      <c r="D12" s="30"/>
      <c r="E12" s="30"/>
      <c r="F12" s="30"/>
      <c r="G12" s="30"/>
      <c r="I12" s="25"/>
      <c r="J12" s="25"/>
    </row>
    <row r="13" spans="1:10" x14ac:dyDescent="0.25">
      <c r="C13" s="12"/>
      <c r="F13" s="12"/>
      <c r="G13" s="12"/>
      <c r="I13" s="25"/>
      <c r="J13" s="25"/>
    </row>
    <row r="14" spans="1:10" ht="15.75" x14ac:dyDescent="0.25">
      <c r="A14" s="21" t="s">
        <v>170</v>
      </c>
      <c r="B14" s="27" t="s">
        <v>213</v>
      </c>
      <c r="C14" s="12"/>
      <c r="F14" s="12"/>
      <c r="G14" s="12"/>
      <c r="I14" s="25"/>
      <c r="J14" s="25"/>
    </row>
    <row r="15" spans="1:10" x14ac:dyDescent="0.25">
      <c r="A15" s="12"/>
      <c r="B15" s="12"/>
      <c r="C15" s="12"/>
      <c r="F15" s="12"/>
      <c r="G15" s="12"/>
      <c r="I15" s="25"/>
      <c r="J15" s="25"/>
    </row>
    <row r="16" spans="1:10" ht="15.75" x14ac:dyDescent="0.25">
      <c r="A16" s="31" t="str">
        <f>CONCATENATE("II. Angaben zum ",B14)</f>
        <v>II. Angaben zum LNG-Anlagenbetreiber/Pächter</v>
      </c>
      <c r="B16" s="32"/>
      <c r="C16" s="12"/>
      <c r="D16" s="167" t="s">
        <v>229</v>
      </c>
      <c r="E16" s="92"/>
      <c r="F16" s="93"/>
      <c r="G16" s="12"/>
      <c r="I16" s="25"/>
      <c r="J16" s="25"/>
    </row>
    <row r="17" spans="1:10" s="22" customFormat="1" ht="18" customHeight="1" x14ac:dyDescent="0.25">
      <c r="A17" s="18" t="s">
        <v>0</v>
      </c>
      <c r="B17" s="25"/>
      <c r="D17" s="33" t="s">
        <v>230</v>
      </c>
      <c r="E17" s="39" t="s">
        <v>157</v>
      </c>
      <c r="F17" s="41"/>
      <c r="I17" s="25"/>
      <c r="J17" s="25"/>
    </row>
    <row r="18" spans="1:10" ht="15.75" thickBot="1" x14ac:dyDescent="0.3">
      <c r="A18" s="144" t="str">
        <f>IF(B14="Subverpächter","Subverpächternummer:",IF(B14="Dienstleister","Dienstleisternummer:","Verpächternummer:"))</f>
        <v>Verpächternummer:</v>
      </c>
      <c r="B18" s="145"/>
      <c r="C18" s="12"/>
      <c r="D18" s="27">
        <v>1</v>
      </c>
      <c r="E18" s="168"/>
      <c r="F18" s="169"/>
      <c r="G18" s="12"/>
      <c r="I18" s="25"/>
      <c r="J18" s="25"/>
    </row>
    <row r="19" spans="1:10" ht="15.75" thickBot="1" x14ac:dyDescent="0.3">
      <c r="A19" s="148" t="s">
        <v>165</v>
      </c>
      <c r="B19" s="149" t="str">
        <f>IF(B14="Subverpächter",CONCATENATE("SVP",B18),IF(B14="Dienstleister",CONCATENATE("DL",B18),IF(B14="Verpächter",CONCATENATE("VP",B18),CONCATENATE("LNG-AB",B8))))</f>
        <v>LNG-AB</v>
      </c>
      <c r="C19" s="12"/>
      <c r="D19" s="27">
        <v>2</v>
      </c>
      <c r="E19" s="168"/>
      <c r="F19" s="169"/>
      <c r="G19" s="12"/>
      <c r="I19" s="25"/>
      <c r="J19" s="25"/>
    </row>
    <row r="20" spans="1:10" x14ac:dyDescent="0.25">
      <c r="A20" s="146" t="s">
        <v>1</v>
      </c>
      <c r="B20" s="147"/>
      <c r="C20" s="12"/>
      <c r="D20" s="27">
        <v>3</v>
      </c>
      <c r="E20" s="168"/>
      <c r="F20" s="169"/>
      <c r="G20" s="12"/>
      <c r="I20" s="25"/>
      <c r="J20" s="25"/>
    </row>
    <row r="21" spans="1:10" x14ac:dyDescent="0.25">
      <c r="A21" s="18" t="s">
        <v>2</v>
      </c>
      <c r="B21" s="77"/>
      <c r="C21" s="12"/>
      <c r="D21" s="27">
        <v>4</v>
      </c>
      <c r="E21" s="168"/>
      <c r="F21" s="169"/>
      <c r="G21" s="12"/>
      <c r="I21" s="25"/>
      <c r="J21" s="25"/>
    </row>
    <row r="22" spans="1:10" x14ac:dyDescent="0.25">
      <c r="A22" s="18" t="s">
        <v>3</v>
      </c>
      <c r="B22" s="77"/>
      <c r="C22" s="12"/>
      <c r="D22" s="27">
        <v>5</v>
      </c>
      <c r="E22" s="168"/>
      <c r="F22" s="169"/>
      <c r="G22" s="12"/>
      <c r="I22" s="25"/>
      <c r="J22" s="25"/>
    </row>
    <row r="23" spans="1:10" x14ac:dyDescent="0.25">
      <c r="A23" s="12"/>
      <c r="B23" s="12"/>
      <c r="C23" s="16"/>
      <c r="D23" s="12"/>
      <c r="E23" s="12"/>
      <c r="F23" s="12"/>
      <c r="G23" s="12"/>
      <c r="I23" s="25"/>
      <c r="J23" s="25"/>
    </row>
    <row r="24" spans="1:10" ht="18" customHeight="1" x14ac:dyDescent="0.25">
      <c r="A24" s="47" t="str">
        <f>IF($B$14="LNG-Anlagenbetreiber/Pächter","IV. Informationen zur an den LNG-Anlagenbetreiber überlassenen Infrastruktur (VP) und zu Vertragsverhältnissen zum Bezug von Dienstleistungen",IF(B14="Dienstleister","III. nicht relevant","III. Informationen zur an den Verpächter überlassenen Netzinfrastruktur (SVP)"))</f>
        <v>IV. Informationen zur an den LNG-Anlagenbetreiber überlassenen Infrastruktur (VP) und zu Vertragsverhältnissen zum Bezug von Dienstleistungen</v>
      </c>
      <c r="B24" s="35"/>
      <c r="C24" s="35"/>
      <c r="D24" s="35"/>
      <c r="E24" s="35"/>
      <c r="F24" s="35"/>
      <c r="G24" s="42"/>
      <c r="I24" s="25"/>
      <c r="J24" s="25"/>
    </row>
    <row r="25" spans="1:10" ht="30" x14ac:dyDescent="0.25">
      <c r="A25" s="34" t="s">
        <v>175</v>
      </c>
      <c r="B25" s="33" t="s">
        <v>4</v>
      </c>
      <c r="C25" s="33" t="s">
        <v>171</v>
      </c>
      <c r="D25" s="34" t="str">
        <f>CONCATENATE("abgerechnete Kosten im ",B10)</f>
        <v>abgerechnete Kosten im Kalenderjahr</v>
      </c>
      <c r="E25" s="33" t="s">
        <v>5</v>
      </c>
      <c r="F25" s="33" t="s">
        <v>156</v>
      </c>
      <c r="G25" s="34" t="s">
        <v>180</v>
      </c>
      <c r="I25" s="25"/>
      <c r="J25" s="25"/>
    </row>
    <row r="26" spans="1:10" s="22" customFormat="1" ht="18" customHeight="1" x14ac:dyDescent="0.25">
      <c r="A26" s="25"/>
      <c r="B26" s="27"/>
      <c r="C26" s="25"/>
      <c r="D26" s="25"/>
      <c r="E26" s="25"/>
      <c r="F26" s="25"/>
      <c r="G26" s="28"/>
      <c r="I26" s="25"/>
      <c r="J26" s="25"/>
    </row>
    <row r="27" spans="1:10" x14ac:dyDescent="0.25">
      <c r="A27" s="25"/>
      <c r="B27" s="25"/>
      <c r="C27" s="25"/>
      <c r="D27" s="25"/>
      <c r="E27" s="25"/>
      <c r="F27" s="25"/>
      <c r="G27" s="26"/>
      <c r="I27" s="25"/>
      <c r="J27" s="25"/>
    </row>
    <row r="28" spans="1:10" x14ac:dyDescent="0.25">
      <c r="A28" s="25"/>
      <c r="B28" s="27"/>
      <c r="C28" s="25"/>
      <c r="D28" s="25"/>
      <c r="E28" s="25"/>
      <c r="F28" s="25"/>
      <c r="G28" s="26"/>
      <c r="I28" s="25"/>
      <c r="J28" s="25"/>
    </row>
    <row r="29" spans="1:10" x14ac:dyDescent="0.25">
      <c r="A29" s="25"/>
      <c r="B29" s="27"/>
      <c r="C29" s="25"/>
      <c r="D29" s="25"/>
      <c r="E29" s="25"/>
      <c r="F29" s="25"/>
      <c r="G29" s="28"/>
      <c r="I29" s="25"/>
      <c r="J29" s="25"/>
    </row>
    <row r="30" spans="1:10" x14ac:dyDescent="0.25">
      <c r="A30" s="25"/>
      <c r="B30" s="27"/>
      <c r="C30" s="25"/>
      <c r="D30" s="25"/>
      <c r="E30" s="25"/>
      <c r="F30" s="25"/>
      <c r="G30" s="28"/>
      <c r="I30" s="25"/>
      <c r="J30" s="25"/>
    </row>
    <row r="31" spans="1:10" x14ac:dyDescent="0.25">
      <c r="A31" s="25"/>
      <c r="B31" s="27"/>
      <c r="C31" s="25"/>
      <c r="D31" s="25"/>
      <c r="E31" s="25"/>
      <c r="F31" s="25"/>
      <c r="G31" s="28"/>
      <c r="I31" s="25"/>
      <c r="J31" s="25"/>
    </row>
    <row r="32" spans="1:10" x14ac:dyDescent="0.25">
      <c r="A32" s="25"/>
      <c r="B32" s="27"/>
      <c r="C32" s="25"/>
      <c r="D32" s="25"/>
      <c r="E32" s="25"/>
      <c r="F32" s="25"/>
      <c r="G32" s="28"/>
      <c r="I32" s="25"/>
      <c r="J32" s="25"/>
    </row>
    <row r="33" spans="1:10" x14ac:dyDescent="0.25">
      <c r="A33" s="25"/>
      <c r="B33" s="27"/>
      <c r="C33" s="25"/>
      <c r="D33" s="25"/>
      <c r="E33" s="25"/>
      <c r="F33" s="25"/>
      <c r="G33" s="28"/>
      <c r="I33" s="25"/>
      <c r="J33" s="25"/>
    </row>
    <row r="34" spans="1:10" x14ac:dyDescent="0.25">
      <c r="A34" s="25"/>
      <c r="B34" s="27"/>
      <c r="C34" s="25"/>
      <c r="D34" s="25"/>
      <c r="E34" s="25"/>
      <c r="F34" s="25"/>
      <c r="G34" s="28"/>
      <c r="I34" s="25"/>
      <c r="J34" s="25"/>
    </row>
    <row r="35" spans="1:10" x14ac:dyDescent="0.25">
      <c r="A35" s="25"/>
      <c r="B35" s="27"/>
      <c r="C35" s="25"/>
      <c r="D35" s="25"/>
      <c r="E35" s="25"/>
      <c r="F35" s="25"/>
      <c r="G35" s="28"/>
      <c r="I35" s="25"/>
      <c r="J35" s="25"/>
    </row>
    <row r="36" spans="1:10" x14ac:dyDescent="0.25">
      <c r="A36" s="25"/>
      <c r="B36" s="27"/>
      <c r="C36" s="25"/>
      <c r="D36" s="25"/>
      <c r="E36" s="25"/>
      <c r="F36" s="25"/>
      <c r="G36" s="28"/>
      <c r="I36" s="25"/>
      <c r="J36" s="25"/>
    </row>
    <row r="37" spans="1:10" x14ac:dyDescent="0.25">
      <c r="A37" s="25"/>
      <c r="B37" s="27"/>
      <c r="C37" s="25"/>
      <c r="D37" s="25"/>
      <c r="E37" s="25"/>
      <c r="F37" s="25"/>
      <c r="G37" s="28"/>
      <c r="I37" s="25"/>
      <c r="J37" s="25"/>
    </row>
    <row r="38" spans="1:10" x14ac:dyDescent="0.25">
      <c r="A38" s="25"/>
      <c r="B38" s="27"/>
      <c r="C38" s="25"/>
      <c r="D38" s="25"/>
      <c r="E38" s="25"/>
      <c r="F38" s="25"/>
      <c r="G38" s="28"/>
      <c r="I38" s="25"/>
      <c r="J38" s="25"/>
    </row>
    <row r="39" spans="1:10" x14ac:dyDescent="0.25">
      <c r="A39" s="25"/>
      <c r="B39" s="27"/>
      <c r="C39" s="25"/>
      <c r="D39" s="25"/>
      <c r="E39" s="25"/>
      <c r="F39" s="25"/>
      <c r="G39" s="28"/>
      <c r="I39" s="25"/>
      <c r="J39" s="25"/>
    </row>
    <row r="40" spans="1:10" x14ac:dyDescent="0.25">
      <c r="A40" s="25"/>
      <c r="B40" s="27"/>
      <c r="C40" s="25"/>
      <c r="D40" s="25"/>
      <c r="E40" s="25"/>
      <c r="F40" s="25"/>
      <c r="G40" s="28"/>
      <c r="I40" s="25"/>
      <c r="J40" s="25"/>
    </row>
    <row r="41" spans="1:10" x14ac:dyDescent="0.25">
      <c r="A41" s="25"/>
      <c r="B41" s="27"/>
      <c r="C41" s="25"/>
      <c r="D41" s="25"/>
      <c r="E41" s="25"/>
      <c r="F41" s="25"/>
      <c r="G41" s="28"/>
      <c r="I41" s="25"/>
      <c r="J41" s="25"/>
    </row>
    <row r="42" spans="1:10" x14ac:dyDescent="0.25">
      <c r="A42" s="25"/>
      <c r="B42" s="27"/>
      <c r="C42" s="25"/>
      <c r="D42" s="25"/>
      <c r="E42" s="25"/>
      <c r="F42" s="25"/>
      <c r="G42" s="28"/>
      <c r="I42" s="25"/>
      <c r="J42" s="25"/>
    </row>
    <row r="43" spans="1:10" x14ac:dyDescent="0.25">
      <c r="A43" s="25"/>
      <c r="B43" s="27"/>
      <c r="C43" s="25"/>
      <c r="D43" s="25"/>
      <c r="E43" s="25"/>
      <c r="F43" s="25"/>
      <c r="G43" s="28"/>
      <c r="I43" s="25"/>
      <c r="J43" s="25"/>
    </row>
    <row r="44" spans="1:10" x14ac:dyDescent="0.25">
      <c r="A44" s="25"/>
      <c r="B44" s="27"/>
      <c r="C44" s="25"/>
      <c r="D44" s="25"/>
      <c r="E44" s="25"/>
      <c r="F44" s="25"/>
      <c r="G44" s="28"/>
      <c r="I44" s="25"/>
      <c r="J44" s="25"/>
    </row>
    <row r="45" spans="1:10" x14ac:dyDescent="0.25">
      <c r="A45" s="25"/>
      <c r="B45" s="27"/>
      <c r="C45" s="25"/>
      <c r="D45" s="25"/>
      <c r="E45" s="25"/>
      <c r="F45" s="25"/>
      <c r="G45" s="28"/>
      <c r="I45" s="25"/>
      <c r="J45" s="25"/>
    </row>
    <row r="46" spans="1:10" x14ac:dyDescent="0.25">
      <c r="A46" s="25"/>
      <c r="B46" s="27"/>
      <c r="C46" s="25"/>
      <c r="D46" s="25"/>
      <c r="E46" s="25"/>
      <c r="F46" s="25"/>
      <c r="G46" s="28"/>
      <c r="I46" s="25"/>
      <c r="J46" s="25"/>
    </row>
    <row r="47" spans="1:10" x14ac:dyDescent="0.25">
      <c r="A47" s="25"/>
      <c r="B47" s="27"/>
      <c r="C47" s="25"/>
      <c r="D47" s="25"/>
      <c r="E47" s="25"/>
      <c r="F47" s="25"/>
      <c r="G47" s="28"/>
      <c r="I47" s="25"/>
      <c r="J47" s="25"/>
    </row>
    <row r="48" spans="1:10" x14ac:dyDescent="0.25">
      <c r="A48" s="25"/>
      <c r="B48" s="27"/>
      <c r="C48" s="25"/>
      <c r="D48" s="25"/>
      <c r="E48" s="25"/>
      <c r="F48" s="25"/>
      <c r="G48" s="28"/>
      <c r="I48" s="25"/>
      <c r="J48" s="25"/>
    </row>
    <row r="49" spans="1:10" x14ac:dyDescent="0.25">
      <c r="A49" s="25"/>
      <c r="B49" s="27"/>
      <c r="C49" s="25"/>
      <c r="D49" s="25"/>
      <c r="E49" s="25"/>
      <c r="F49" s="25"/>
      <c r="G49" s="28"/>
      <c r="I49" s="25"/>
      <c r="J49" s="25"/>
    </row>
    <row r="50" spans="1:10" x14ac:dyDescent="0.25">
      <c r="A50" s="25"/>
      <c r="B50" s="27"/>
      <c r="C50" s="25"/>
      <c r="D50" s="25"/>
      <c r="E50" s="25"/>
      <c r="F50" s="25"/>
      <c r="G50" s="28"/>
      <c r="I50" s="25"/>
      <c r="J50" s="25"/>
    </row>
    <row r="51" spans="1:10" x14ac:dyDescent="0.25">
      <c r="A51" s="25"/>
      <c r="B51" s="27"/>
      <c r="C51" s="25"/>
      <c r="D51" s="25"/>
      <c r="E51" s="25"/>
      <c r="F51" s="25"/>
      <c r="G51" s="28"/>
      <c r="I51" s="25"/>
      <c r="J51" s="25"/>
    </row>
    <row r="52" spans="1:10" x14ac:dyDescent="0.25">
      <c r="A52" s="25"/>
      <c r="B52" s="27"/>
      <c r="C52" s="25"/>
      <c r="D52" s="25"/>
      <c r="E52" s="25"/>
      <c r="F52" s="25"/>
      <c r="G52" s="28"/>
      <c r="I52" s="25"/>
      <c r="J52" s="25"/>
    </row>
    <row r="53" spans="1:10" x14ac:dyDescent="0.25">
      <c r="A53" s="25"/>
      <c r="B53" s="27"/>
      <c r="C53" s="25"/>
      <c r="D53" s="25"/>
      <c r="E53" s="25"/>
      <c r="F53" s="25"/>
      <c r="G53" s="28"/>
      <c r="I53" s="25"/>
      <c r="J53" s="25"/>
    </row>
    <row r="54" spans="1:10" x14ac:dyDescent="0.25">
      <c r="A54" s="25"/>
      <c r="B54" s="27"/>
      <c r="C54" s="25"/>
      <c r="D54" s="25"/>
      <c r="E54" s="25"/>
      <c r="F54" s="25"/>
      <c r="G54" s="28"/>
      <c r="I54" s="25"/>
      <c r="J54" s="25"/>
    </row>
    <row r="55" spans="1:10" x14ac:dyDescent="0.25">
      <c r="A55" s="25"/>
      <c r="B55" s="27"/>
      <c r="C55" s="25"/>
      <c r="D55" s="25"/>
      <c r="E55" s="25"/>
      <c r="F55" s="25"/>
      <c r="G55" s="28"/>
      <c r="I55" s="25"/>
      <c r="J55" s="25"/>
    </row>
    <row r="56" spans="1:10" x14ac:dyDescent="0.25">
      <c r="A56" s="25"/>
      <c r="B56" s="27"/>
      <c r="C56" s="25"/>
      <c r="D56" s="25"/>
      <c r="E56" s="25"/>
      <c r="F56" s="25"/>
      <c r="G56" s="28"/>
      <c r="I56" s="25"/>
      <c r="J56" s="25"/>
    </row>
    <row r="57" spans="1:10" x14ac:dyDescent="0.25">
      <c r="A57" s="25"/>
      <c r="B57" s="27"/>
      <c r="C57" s="25"/>
      <c r="D57" s="25"/>
      <c r="E57" s="25"/>
      <c r="F57" s="25"/>
      <c r="G57" s="28"/>
      <c r="I57" s="25"/>
      <c r="J57" s="25"/>
    </row>
    <row r="58" spans="1:10" x14ac:dyDescent="0.25">
      <c r="A58" s="25"/>
      <c r="B58" s="27"/>
      <c r="C58" s="25"/>
      <c r="D58" s="25"/>
      <c r="E58" s="25"/>
      <c r="F58" s="25"/>
      <c r="G58" s="28"/>
      <c r="I58" s="25"/>
      <c r="J58" s="25"/>
    </row>
    <row r="59" spans="1:10" x14ac:dyDescent="0.25">
      <c r="A59" s="25"/>
      <c r="B59" s="27"/>
      <c r="C59" s="25"/>
      <c r="D59" s="25"/>
      <c r="E59" s="25"/>
      <c r="F59" s="25"/>
      <c r="G59" s="28"/>
      <c r="I59" s="25"/>
      <c r="J59" s="25"/>
    </row>
    <row r="60" spans="1:10" x14ac:dyDescent="0.25">
      <c r="A60" s="25"/>
      <c r="B60" s="27"/>
      <c r="C60" s="25"/>
      <c r="D60" s="25"/>
      <c r="E60" s="25"/>
      <c r="F60" s="25"/>
      <c r="G60" s="28"/>
      <c r="I60" s="25"/>
      <c r="J60" s="25"/>
    </row>
    <row r="61" spans="1:10" x14ac:dyDescent="0.25">
      <c r="A61" s="25"/>
      <c r="B61" s="27"/>
      <c r="C61" s="25"/>
      <c r="D61" s="25"/>
      <c r="E61" s="25"/>
      <c r="F61" s="25"/>
      <c r="G61" s="28"/>
      <c r="I61" s="25"/>
      <c r="J61" s="25"/>
    </row>
    <row r="62" spans="1:10" x14ac:dyDescent="0.25">
      <c r="A62" s="25"/>
      <c r="B62" s="27"/>
      <c r="C62" s="25"/>
      <c r="D62" s="25"/>
      <c r="E62" s="25"/>
      <c r="F62" s="25"/>
      <c r="G62" s="28"/>
      <c r="I62" s="25"/>
      <c r="J62" s="25"/>
    </row>
    <row r="63" spans="1:10" x14ac:dyDescent="0.25">
      <c r="A63" s="25"/>
      <c r="B63" s="27"/>
      <c r="C63" s="25"/>
      <c r="D63" s="25"/>
      <c r="E63" s="25"/>
      <c r="F63" s="25"/>
      <c r="G63" s="28"/>
      <c r="I63" s="25"/>
      <c r="J63" s="25"/>
    </row>
    <row r="64" spans="1:10" x14ac:dyDescent="0.25">
      <c r="A64" s="25"/>
      <c r="B64" s="27"/>
      <c r="C64" s="25"/>
      <c r="D64" s="25"/>
      <c r="E64" s="25"/>
      <c r="F64" s="25"/>
      <c r="G64" s="28"/>
      <c r="I64" s="25"/>
      <c r="J64" s="25"/>
    </row>
    <row r="65" spans="1:10" x14ac:dyDescent="0.25">
      <c r="A65" s="25"/>
      <c r="B65" s="27"/>
      <c r="C65" s="25"/>
      <c r="D65" s="25"/>
      <c r="E65" s="25"/>
      <c r="F65" s="25"/>
      <c r="G65" s="28"/>
      <c r="I65" s="25"/>
      <c r="J65" s="25"/>
    </row>
    <row r="66" spans="1:10" x14ac:dyDescent="0.25">
      <c r="A66" s="25"/>
      <c r="B66" s="27"/>
      <c r="C66" s="25"/>
      <c r="D66" s="25"/>
      <c r="E66" s="25"/>
      <c r="F66" s="25"/>
      <c r="G66" s="28"/>
      <c r="I66" s="25"/>
      <c r="J66" s="25"/>
    </row>
    <row r="67" spans="1:10" x14ac:dyDescent="0.25">
      <c r="A67" s="25"/>
      <c r="B67" s="27"/>
      <c r="C67" s="25"/>
      <c r="D67" s="25"/>
      <c r="E67" s="25"/>
      <c r="F67" s="25"/>
      <c r="G67" s="28"/>
      <c r="I67" s="25"/>
      <c r="J67" s="25"/>
    </row>
    <row r="68" spans="1:10" x14ac:dyDescent="0.25">
      <c r="A68" s="25"/>
      <c r="B68" s="27"/>
      <c r="C68" s="25"/>
      <c r="D68" s="25"/>
      <c r="E68" s="25"/>
      <c r="F68" s="25"/>
      <c r="G68" s="28"/>
      <c r="I68" s="25"/>
      <c r="J68" s="25"/>
    </row>
    <row r="69" spans="1:10" x14ac:dyDescent="0.25">
      <c r="A69" s="25"/>
      <c r="B69" s="27"/>
      <c r="C69" s="25"/>
      <c r="D69" s="25"/>
      <c r="E69" s="25"/>
      <c r="F69" s="25"/>
      <c r="G69" s="28"/>
      <c r="I69" s="25"/>
      <c r="J69" s="25"/>
    </row>
    <row r="70" spans="1:10" x14ac:dyDescent="0.25">
      <c r="A70" s="25"/>
      <c r="B70" s="27"/>
      <c r="C70" s="25"/>
      <c r="D70" s="25"/>
      <c r="E70" s="25"/>
      <c r="F70" s="25"/>
      <c r="G70" s="28"/>
      <c r="I70" s="25"/>
      <c r="J70" s="25"/>
    </row>
    <row r="71" spans="1:10" x14ac:dyDescent="0.25">
      <c r="A71" s="25"/>
      <c r="B71" s="27"/>
      <c r="C71" s="25"/>
      <c r="D71" s="25"/>
      <c r="E71" s="25"/>
      <c r="F71" s="25"/>
      <c r="G71" s="28"/>
      <c r="I71" s="25"/>
      <c r="J71" s="25"/>
    </row>
    <row r="72" spans="1:10" x14ac:dyDescent="0.25">
      <c r="A72" s="25"/>
      <c r="B72" s="27"/>
      <c r="C72" s="25"/>
      <c r="D72" s="25"/>
      <c r="E72" s="25"/>
      <c r="F72" s="25"/>
      <c r="G72" s="28"/>
      <c r="I72" s="25"/>
      <c r="J72" s="25"/>
    </row>
    <row r="73" spans="1:10" x14ac:dyDescent="0.25">
      <c r="A73" s="25"/>
      <c r="B73" s="27"/>
      <c r="C73" s="25"/>
      <c r="D73" s="25"/>
      <c r="E73" s="25"/>
      <c r="F73" s="25"/>
      <c r="G73" s="28"/>
      <c r="I73" s="25"/>
      <c r="J73" s="25"/>
    </row>
    <row r="74" spans="1:10" x14ac:dyDescent="0.25">
      <c r="A74" s="25"/>
      <c r="B74" s="27"/>
      <c r="C74" s="25"/>
      <c r="D74" s="25"/>
      <c r="E74" s="25"/>
      <c r="F74" s="25"/>
      <c r="G74" s="28"/>
      <c r="I74" s="25"/>
      <c r="J74" s="25"/>
    </row>
    <row r="75" spans="1:10" x14ac:dyDescent="0.25">
      <c r="A75" s="25"/>
      <c r="B75" s="27"/>
      <c r="C75" s="25"/>
      <c r="D75" s="25"/>
      <c r="E75" s="25"/>
      <c r="F75" s="25"/>
      <c r="G75" s="28"/>
      <c r="I75" s="25"/>
      <c r="J75" s="25"/>
    </row>
    <row r="76" spans="1:10" x14ac:dyDescent="0.25">
      <c r="A76" s="25"/>
      <c r="B76" s="27"/>
      <c r="C76" s="25"/>
      <c r="D76" s="25"/>
      <c r="E76" s="25"/>
      <c r="F76" s="25"/>
      <c r="G76" s="28"/>
      <c r="I76" s="25"/>
      <c r="J76" s="25"/>
    </row>
    <row r="77" spans="1:10" x14ac:dyDescent="0.25">
      <c r="A77" s="25"/>
      <c r="B77" s="27"/>
      <c r="C77" s="25"/>
      <c r="D77" s="25"/>
      <c r="E77" s="25"/>
      <c r="F77" s="25"/>
      <c r="G77" s="28"/>
      <c r="I77" s="25"/>
      <c r="J77" s="25"/>
    </row>
    <row r="78" spans="1:10" x14ac:dyDescent="0.25">
      <c r="A78" s="25"/>
      <c r="B78" s="27"/>
      <c r="C78" s="25"/>
      <c r="D78" s="25"/>
      <c r="E78" s="25"/>
      <c r="F78" s="25"/>
      <c r="G78" s="28"/>
      <c r="I78" s="25"/>
      <c r="J78" s="25"/>
    </row>
    <row r="79" spans="1:10" x14ac:dyDescent="0.25">
      <c r="A79" s="25"/>
      <c r="B79" s="27"/>
      <c r="C79" s="25"/>
      <c r="D79" s="25"/>
      <c r="E79" s="25"/>
      <c r="F79" s="25"/>
      <c r="G79" s="28"/>
      <c r="I79" s="25"/>
      <c r="J79" s="25"/>
    </row>
    <row r="80" spans="1:10" x14ac:dyDescent="0.25">
      <c r="A80" s="25"/>
      <c r="B80" s="27"/>
      <c r="C80" s="25"/>
      <c r="D80" s="25"/>
      <c r="E80" s="25"/>
      <c r="F80" s="25"/>
      <c r="G80" s="28"/>
      <c r="I80" s="25"/>
      <c r="J80" s="25"/>
    </row>
    <row r="81" spans="1:10" x14ac:dyDescent="0.25">
      <c r="A81" s="25"/>
      <c r="B81" s="27"/>
      <c r="C81" s="25"/>
      <c r="D81" s="25"/>
      <c r="E81" s="25"/>
      <c r="F81" s="25"/>
      <c r="G81" s="28"/>
      <c r="I81" s="25"/>
      <c r="J81" s="25"/>
    </row>
    <row r="82" spans="1:10" x14ac:dyDescent="0.25">
      <c r="A82" s="25"/>
      <c r="B82" s="27"/>
      <c r="C82" s="25"/>
      <c r="D82" s="25"/>
      <c r="E82" s="25"/>
      <c r="F82" s="25"/>
      <c r="G82" s="28"/>
      <c r="I82" s="25"/>
      <c r="J82" s="25"/>
    </row>
    <row r="83" spans="1:10" x14ac:dyDescent="0.25">
      <c r="A83" s="25"/>
      <c r="B83" s="27"/>
      <c r="C83" s="25"/>
      <c r="D83" s="25"/>
      <c r="E83" s="25"/>
      <c r="F83" s="25"/>
      <c r="G83" s="28"/>
      <c r="I83" s="25"/>
      <c r="J83" s="25"/>
    </row>
    <row r="84" spans="1:10" x14ac:dyDescent="0.25">
      <c r="A84" s="25"/>
      <c r="B84" s="27"/>
      <c r="C84" s="25"/>
      <c r="D84" s="25"/>
      <c r="E84" s="25"/>
      <c r="F84" s="25"/>
      <c r="G84" s="28"/>
      <c r="I84" s="25"/>
      <c r="J84" s="25"/>
    </row>
    <row r="85" spans="1:10" x14ac:dyDescent="0.25">
      <c r="A85" s="25"/>
      <c r="B85" s="27"/>
      <c r="C85" s="25"/>
      <c r="D85" s="25"/>
      <c r="E85" s="25"/>
      <c r="F85" s="25"/>
      <c r="G85" s="28"/>
      <c r="I85" s="25"/>
      <c r="J85" s="25"/>
    </row>
    <row r="86" spans="1:10" x14ac:dyDescent="0.25">
      <c r="A86" s="25"/>
      <c r="B86" s="27"/>
      <c r="C86" s="25"/>
      <c r="D86" s="25"/>
      <c r="E86" s="25"/>
      <c r="F86" s="25"/>
      <c r="G86" s="28"/>
      <c r="I86" s="25"/>
      <c r="J86" s="25"/>
    </row>
    <row r="87" spans="1:10" x14ac:dyDescent="0.25">
      <c r="A87" s="25"/>
      <c r="B87" s="27"/>
      <c r="C87" s="25"/>
      <c r="D87" s="25"/>
      <c r="E87" s="25"/>
      <c r="F87" s="25"/>
      <c r="G87" s="28"/>
      <c r="I87" s="25"/>
      <c r="J87" s="25"/>
    </row>
    <row r="88" spans="1:10" x14ac:dyDescent="0.25">
      <c r="A88" s="25"/>
      <c r="B88" s="27"/>
      <c r="C88" s="25"/>
      <c r="D88" s="25"/>
      <c r="E88" s="25"/>
      <c r="F88" s="25"/>
      <c r="G88" s="28"/>
      <c r="I88" s="25"/>
      <c r="J88" s="25"/>
    </row>
    <row r="89" spans="1:10" x14ac:dyDescent="0.25">
      <c r="A89" s="25"/>
      <c r="B89" s="27"/>
      <c r="C89" s="25"/>
      <c r="D89" s="25"/>
      <c r="E89" s="25"/>
      <c r="F89" s="25"/>
      <c r="G89" s="28"/>
      <c r="I89" s="25"/>
      <c r="J89" s="25"/>
    </row>
    <row r="90" spans="1:10" x14ac:dyDescent="0.25">
      <c r="A90" s="25"/>
      <c r="B90" s="27"/>
      <c r="C90" s="25"/>
      <c r="D90" s="25"/>
      <c r="E90" s="25"/>
      <c r="F90" s="25"/>
      <c r="G90" s="28"/>
      <c r="I90" s="25"/>
      <c r="J90" s="25"/>
    </row>
    <row r="91" spans="1:10" x14ac:dyDescent="0.25">
      <c r="A91" s="25"/>
      <c r="B91" s="27"/>
      <c r="C91" s="25"/>
      <c r="D91" s="25"/>
      <c r="E91" s="25"/>
      <c r="F91" s="25"/>
      <c r="G91" s="28"/>
      <c r="I91" s="25"/>
      <c r="J91" s="25"/>
    </row>
    <row r="92" spans="1:10" x14ac:dyDescent="0.25">
      <c r="A92" s="25"/>
      <c r="B92" s="27"/>
      <c r="C92" s="25"/>
      <c r="D92" s="25"/>
      <c r="E92" s="25"/>
      <c r="F92" s="25"/>
      <c r="G92" s="28"/>
      <c r="I92" s="25"/>
      <c r="J92" s="25"/>
    </row>
    <row r="93" spans="1:10" x14ac:dyDescent="0.25">
      <c r="A93" s="25"/>
      <c r="B93" s="27"/>
      <c r="C93" s="25"/>
      <c r="D93" s="25"/>
      <c r="E93" s="25"/>
      <c r="F93" s="25"/>
      <c r="G93" s="28"/>
      <c r="I93" s="25"/>
      <c r="J93" s="25"/>
    </row>
    <row r="94" spans="1:10" x14ac:dyDescent="0.25">
      <c r="A94" s="25"/>
      <c r="B94" s="27"/>
      <c r="C94" s="25"/>
      <c r="D94" s="25"/>
      <c r="E94" s="25"/>
      <c r="F94" s="25"/>
      <c r="G94" s="28"/>
      <c r="I94" s="25"/>
      <c r="J94" s="25"/>
    </row>
    <row r="95" spans="1:10" x14ac:dyDescent="0.25">
      <c r="A95" s="25"/>
      <c r="B95" s="27"/>
      <c r="C95" s="25"/>
      <c r="D95" s="25"/>
      <c r="E95" s="25"/>
      <c r="F95" s="25"/>
      <c r="G95" s="28"/>
      <c r="I95" s="25"/>
      <c r="J95" s="25"/>
    </row>
    <row r="96" spans="1:10" x14ac:dyDescent="0.25">
      <c r="A96" s="25"/>
      <c r="B96" s="27"/>
      <c r="C96" s="25"/>
      <c r="D96" s="25"/>
      <c r="E96" s="25"/>
      <c r="F96" s="25"/>
      <c r="G96" s="28"/>
      <c r="I96" s="25"/>
      <c r="J96" s="25"/>
    </row>
    <row r="97" spans="1:10" x14ac:dyDescent="0.25">
      <c r="A97" s="25"/>
      <c r="B97" s="27"/>
      <c r="C97" s="25"/>
      <c r="D97" s="25"/>
      <c r="E97" s="25"/>
      <c r="F97" s="25"/>
      <c r="G97" s="28"/>
      <c r="I97" s="25"/>
      <c r="J97" s="25"/>
    </row>
    <row r="98" spans="1:10" x14ac:dyDescent="0.25">
      <c r="A98" s="25"/>
      <c r="B98" s="27"/>
      <c r="C98" s="25"/>
      <c r="D98" s="25"/>
      <c r="E98" s="25"/>
      <c r="F98" s="25"/>
      <c r="G98" s="28"/>
      <c r="I98" s="25"/>
      <c r="J98" s="25"/>
    </row>
    <row r="99" spans="1:10" x14ac:dyDescent="0.25">
      <c r="A99" s="25"/>
      <c r="B99" s="27"/>
      <c r="C99" s="25"/>
      <c r="D99" s="25"/>
      <c r="E99" s="25"/>
      <c r="F99" s="25"/>
      <c r="G99" s="28"/>
      <c r="I99" s="25"/>
      <c r="J99" s="25"/>
    </row>
    <row r="100" spans="1:10" x14ac:dyDescent="0.25">
      <c r="A100" s="25"/>
      <c r="B100" s="27"/>
      <c r="C100" s="25"/>
      <c r="D100" s="25"/>
      <c r="E100" s="25"/>
      <c r="F100" s="25"/>
      <c r="G100" s="28"/>
      <c r="I100" s="25"/>
      <c r="J100" s="25"/>
    </row>
    <row r="101" spans="1:10" x14ac:dyDescent="0.25">
      <c r="A101" s="25"/>
      <c r="B101" s="27"/>
      <c r="C101" s="25"/>
      <c r="D101" s="25"/>
      <c r="E101" s="25"/>
      <c r="F101" s="25"/>
      <c r="G101" s="28"/>
      <c r="I101" s="25"/>
      <c r="J101" s="25"/>
    </row>
    <row r="102" spans="1:10" x14ac:dyDescent="0.25">
      <c r="A102" s="25"/>
      <c r="B102" s="27"/>
      <c r="C102" s="25"/>
      <c r="D102" s="25"/>
      <c r="E102" s="25"/>
      <c r="F102" s="25"/>
      <c r="G102" s="28"/>
      <c r="I102" s="25"/>
      <c r="J102" s="25"/>
    </row>
    <row r="103" spans="1:10" x14ac:dyDescent="0.25">
      <c r="A103" s="25"/>
      <c r="B103" s="27"/>
      <c r="C103" s="25"/>
      <c r="D103" s="25"/>
      <c r="E103" s="25"/>
      <c r="F103" s="25"/>
      <c r="G103" s="28"/>
      <c r="I103" s="25"/>
      <c r="J103" s="25"/>
    </row>
    <row r="104" spans="1:10" x14ac:dyDescent="0.25">
      <c r="A104" s="25"/>
      <c r="B104" s="27"/>
      <c r="C104" s="25"/>
      <c r="D104" s="25"/>
      <c r="E104" s="25"/>
      <c r="F104" s="25"/>
      <c r="G104" s="28"/>
      <c r="I104" s="25"/>
      <c r="J104" s="25"/>
    </row>
    <row r="105" spans="1:10" x14ac:dyDescent="0.25">
      <c r="A105" s="25"/>
      <c r="B105" s="27"/>
      <c r="C105" s="25"/>
      <c r="D105" s="25"/>
      <c r="E105" s="25"/>
      <c r="F105" s="25"/>
      <c r="G105" s="28"/>
      <c r="I105" s="25"/>
      <c r="J105" s="25"/>
    </row>
    <row r="106" spans="1:10" x14ac:dyDescent="0.25">
      <c r="A106" s="25"/>
      <c r="B106" s="27"/>
      <c r="C106" s="25"/>
      <c r="D106" s="25"/>
      <c r="E106" s="25"/>
      <c r="F106" s="25"/>
      <c r="G106" s="28"/>
    </row>
    <row r="107" spans="1:10" x14ac:dyDescent="0.25">
      <c r="A107" s="25"/>
      <c r="B107" s="27"/>
      <c r="C107" s="25"/>
      <c r="D107" s="25"/>
      <c r="E107" s="25"/>
      <c r="F107" s="25"/>
      <c r="G107" s="28"/>
    </row>
    <row r="108" spans="1:10" x14ac:dyDescent="0.25">
      <c r="A108" s="25"/>
      <c r="B108" s="27"/>
      <c r="C108" s="25"/>
      <c r="D108" s="25"/>
      <c r="E108" s="25"/>
      <c r="F108" s="25"/>
      <c r="G108" s="28"/>
    </row>
    <row r="109" spans="1:10" x14ac:dyDescent="0.25">
      <c r="A109" s="25"/>
      <c r="B109" s="27"/>
      <c r="C109" s="25"/>
      <c r="D109" s="25"/>
      <c r="E109" s="25"/>
      <c r="F109" s="25"/>
      <c r="G109" s="28"/>
    </row>
    <row r="110" spans="1:10" x14ac:dyDescent="0.25">
      <c r="A110" s="25"/>
      <c r="B110" s="27"/>
      <c r="C110" s="25"/>
      <c r="D110" s="25"/>
      <c r="E110" s="25"/>
      <c r="F110" s="25"/>
      <c r="G110" s="28"/>
    </row>
    <row r="111" spans="1:10" x14ac:dyDescent="0.25">
      <c r="A111" s="25"/>
      <c r="B111" s="27"/>
      <c r="C111" s="25"/>
      <c r="D111" s="25"/>
      <c r="E111" s="25"/>
      <c r="F111" s="25"/>
      <c r="G111" s="28"/>
    </row>
    <row r="112" spans="1:10" x14ac:dyDescent="0.25">
      <c r="A112" s="25"/>
      <c r="B112" s="27"/>
      <c r="C112" s="25"/>
      <c r="D112" s="25"/>
      <c r="E112" s="25"/>
      <c r="F112" s="25"/>
      <c r="G112" s="28"/>
    </row>
    <row r="113" spans="1:7" x14ac:dyDescent="0.25">
      <c r="A113" s="25"/>
      <c r="B113" s="27"/>
      <c r="C113" s="25"/>
      <c r="D113" s="25"/>
      <c r="E113" s="25"/>
      <c r="F113" s="25"/>
      <c r="G113" s="28"/>
    </row>
    <row r="114" spans="1:7" x14ac:dyDescent="0.25">
      <c r="A114" s="25"/>
      <c r="B114" s="27"/>
      <c r="C114" s="25"/>
      <c r="D114" s="25"/>
      <c r="E114" s="25"/>
      <c r="F114" s="25"/>
      <c r="G114" s="28"/>
    </row>
    <row r="115" spans="1:7" x14ac:dyDescent="0.25">
      <c r="A115" s="25"/>
      <c r="B115" s="27"/>
      <c r="C115" s="25"/>
      <c r="D115" s="25"/>
      <c r="E115" s="25"/>
      <c r="F115" s="25"/>
      <c r="G115" s="28"/>
    </row>
    <row r="116" spans="1:7" x14ac:dyDescent="0.25">
      <c r="A116" s="25"/>
      <c r="B116" s="27"/>
      <c r="C116" s="25"/>
      <c r="D116" s="25"/>
      <c r="E116" s="25"/>
      <c r="F116" s="25"/>
      <c r="G116" s="28"/>
    </row>
    <row r="117" spans="1:7" x14ac:dyDescent="0.25">
      <c r="A117" s="25"/>
      <c r="B117" s="27"/>
      <c r="C117" s="25"/>
      <c r="D117" s="25"/>
      <c r="E117" s="25"/>
      <c r="F117" s="25"/>
      <c r="G117" s="28"/>
    </row>
    <row r="118" spans="1:7" x14ac:dyDescent="0.25">
      <c r="A118" s="25"/>
      <c r="B118" s="27"/>
      <c r="C118" s="25"/>
      <c r="D118" s="25"/>
      <c r="E118" s="25"/>
      <c r="F118" s="25"/>
      <c r="G118" s="28"/>
    </row>
    <row r="119" spans="1:7" x14ac:dyDescent="0.25">
      <c r="A119" s="25"/>
      <c r="B119" s="27"/>
      <c r="C119" s="25"/>
      <c r="D119" s="25"/>
      <c r="E119" s="25"/>
      <c r="F119" s="25"/>
      <c r="G119" s="28"/>
    </row>
    <row r="120" spans="1:7" x14ac:dyDescent="0.25">
      <c r="A120" s="25"/>
      <c r="B120" s="27"/>
      <c r="C120" s="25"/>
      <c r="D120" s="25"/>
      <c r="E120" s="25"/>
      <c r="F120" s="25"/>
      <c r="G120" s="28"/>
    </row>
    <row r="121" spans="1:7" x14ac:dyDescent="0.25">
      <c r="A121" s="25"/>
      <c r="B121" s="27"/>
      <c r="C121" s="25"/>
      <c r="D121" s="25"/>
      <c r="E121" s="25"/>
      <c r="F121" s="25"/>
      <c r="G121" s="28"/>
    </row>
    <row r="122" spans="1:7" x14ac:dyDescent="0.25">
      <c r="A122" s="25"/>
      <c r="B122" s="27"/>
      <c r="C122" s="25"/>
      <c r="D122" s="25"/>
      <c r="E122" s="25"/>
      <c r="F122" s="25"/>
      <c r="G122" s="28"/>
    </row>
    <row r="123" spans="1:7" x14ac:dyDescent="0.25">
      <c r="A123" s="25"/>
      <c r="B123" s="27"/>
      <c r="C123" s="25"/>
      <c r="D123" s="25"/>
      <c r="E123" s="25"/>
      <c r="F123" s="25"/>
      <c r="G123" s="28"/>
    </row>
    <row r="124" spans="1:7" x14ac:dyDescent="0.25">
      <c r="A124" s="25"/>
      <c r="B124" s="27"/>
      <c r="C124" s="25"/>
      <c r="D124" s="25"/>
      <c r="E124" s="25"/>
      <c r="F124" s="25"/>
      <c r="G124" s="28"/>
    </row>
    <row r="125" spans="1:7" x14ac:dyDescent="0.25">
      <c r="A125" s="25"/>
      <c r="B125" s="27"/>
      <c r="C125" s="25"/>
      <c r="D125" s="25"/>
      <c r="E125" s="25"/>
      <c r="F125" s="25"/>
      <c r="G125" s="28"/>
    </row>
    <row r="126" spans="1:7" x14ac:dyDescent="0.25">
      <c r="A126" s="25"/>
      <c r="B126" s="27"/>
      <c r="C126" s="25"/>
      <c r="D126" s="25"/>
      <c r="E126" s="25"/>
      <c r="F126" s="25"/>
      <c r="G126" s="28"/>
    </row>
    <row r="127" spans="1:7" x14ac:dyDescent="0.25">
      <c r="A127" s="25"/>
      <c r="B127" s="27"/>
      <c r="C127" s="25"/>
      <c r="D127" s="25"/>
      <c r="E127" s="25"/>
      <c r="F127" s="25"/>
      <c r="G127" s="28"/>
    </row>
    <row r="128" spans="1:7" x14ac:dyDescent="0.25">
      <c r="A128" s="25"/>
      <c r="B128" s="27"/>
      <c r="C128" s="25"/>
      <c r="D128" s="25"/>
      <c r="E128" s="25"/>
      <c r="F128" s="25"/>
      <c r="G128" s="28"/>
    </row>
    <row r="129" spans="1:7" x14ac:dyDescent="0.25">
      <c r="A129" s="25"/>
      <c r="B129" s="27"/>
      <c r="C129" s="25"/>
      <c r="D129" s="25"/>
      <c r="E129" s="25"/>
      <c r="F129" s="25"/>
      <c r="G129" s="28"/>
    </row>
    <row r="130" spans="1:7" x14ac:dyDescent="0.25">
      <c r="A130" s="25"/>
      <c r="B130" s="27"/>
      <c r="C130" s="25"/>
      <c r="D130" s="25"/>
      <c r="E130" s="25"/>
      <c r="F130" s="25"/>
      <c r="G130" s="28"/>
    </row>
    <row r="131" spans="1:7" x14ac:dyDescent="0.25">
      <c r="A131" s="25"/>
      <c r="B131" s="27"/>
      <c r="C131" s="25"/>
      <c r="D131" s="25"/>
      <c r="E131" s="25"/>
      <c r="F131" s="25"/>
      <c r="G131" s="28"/>
    </row>
    <row r="132" spans="1:7" x14ac:dyDescent="0.25">
      <c r="A132" s="25"/>
      <c r="B132" s="27"/>
      <c r="C132" s="25"/>
      <c r="D132" s="25"/>
      <c r="E132" s="25"/>
      <c r="F132" s="25"/>
      <c r="G132" s="28"/>
    </row>
    <row r="133" spans="1:7" x14ac:dyDescent="0.25">
      <c r="A133" s="25"/>
      <c r="B133" s="27"/>
      <c r="C133" s="25"/>
      <c r="D133" s="25"/>
      <c r="E133" s="25"/>
      <c r="F133" s="25"/>
      <c r="G133" s="28"/>
    </row>
    <row r="134" spans="1:7" x14ac:dyDescent="0.25">
      <c r="A134" s="25"/>
      <c r="B134" s="27"/>
      <c r="C134" s="25"/>
      <c r="D134" s="25"/>
      <c r="E134" s="25"/>
      <c r="F134" s="25"/>
      <c r="G134" s="28"/>
    </row>
    <row r="135" spans="1:7" x14ac:dyDescent="0.25">
      <c r="A135" s="25"/>
      <c r="B135" s="27"/>
      <c r="C135" s="25"/>
      <c r="D135" s="25"/>
      <c r="E135" s="25"/>
      <c r="F135" s="25"/>
      <c r="G135" s="28"/>
    </row>
    <row r="136" spans="1:7" x14ac:dyDescent="0.25">
      <c r="A136" s="25"/>
      <c r="B136" s="27"/>
      <c r="C136" s="25"/>
      <c r="D136" s="25"/>
      <c r="E136" s="25"/>
      <c r="F136" s="25"/>
      <c r="G136" s="28"/>
    </row>
    <row r="137" spans="1:7" x14ac:dyDescent="0.25">
      <c r="A137" s="25"/>
      <c r="B137" s="27"/>
      <c r="C137" s="25"/>
      <c r="D137" s="25"/>
      <c r="E137" s="25"/>
      <c r="F137" s="25"/>
      <c r="G137" s="28"/>
    </row>
    <row r="138" spans="1:7" x14ac:dyDescent="0.25">
      <c r="A138" s="25"/>
      <c r="B138" s="27"/>
      <c r="C138" s="25"/>
      <c r="D138" s="25"/>
      <c r="E138" s="25"/>
      <c r="F138" s="25"/>
      <c r="G138" s="28"/>
    </row>
    <row r="139" spans="1:7" x14ac:dyDescent="0.25">
      <c r="A139" s="25"/>
      <c r="B139" s="27"/>
      <c r="C139" s="25"/>
      <c r="D139" s="25"/>
      <c r="E139" s="25"/>
      <c r="F139" s="25"/>
      <c r="G139" s="28"/>
    </row>
    <row r="140" spans="1:7" x14ac:dyDescent="0.25">
      <c r="A140" s="25"/>
      <c r="B140" s="27"/>
      <c r="C140" s="25"/>
      <c r="D140" s="25"/>
      <c r="E140" s="25"/>
      <c r="F140" s="25"/>
      <c r="G140" s="28"/>
    </row>
    <row r="141" spans="1:7" x14ac:dyDescent="0.25">
      <c r="A141" s="25"/>
      <c r="B141" s="27"/>
      <c r="C141" s="25"/>
      <c r="D141" s="25"/>
      <c r="E141" s="25"/>
      <c r="F141" s="25"/>
      <c r="G141" s="28"/>
    </row>
    <row r="142" spans="1:7" x14ac:dyDescent="0.25">
      <c r="A142" s="25"/>
      <c r="B142" s="27"/>
      <c r="C142" s="25"/>
      <c r="D142" s="25"/>
      <c r="E142" s="25"/>
      <c r="F142" s="25"/>
      <c r="G142" s="28"/>
    </row>
    <row r="143" spans="1:7" x14ac:dyDescent="0.25">
      <c r="A143" s="25"/>
      <c r="B143" s="27"/>
      <c r="C143" s="25"/>
      <c r="D143" s="25"/>
      <c r="E143" s="25"/>
      <c r="F143" s="25"/>
      <c r="G143" s="28"/>
    </row>
    <row r="144" spans="1:7" x14ac:dyDescent="0.25">
      <c r="A144" s="25"/>
      <c r="B144" s="27"/>
      <c r="C144" s="25"/>
      <c r="D144" s="25"/>
      <c r="E144" s="25"/>
      <c r="F144" s="25"/>
      <c r="G144" s="28"/>
    </row>
    <row r="145" spans="1:7" x14ac:dyDescent="0.25">
      <c r="A145" s="25"/>
      <c r="B145" s="27"/>
      <c r="C145" s="25"/>
      <c r="D145" s="25"/>
      <c r="E145" s="25"/>
      <c r="F145" s="25"/>
      <c r="G145" s="28"/>
    </row>
    <row r="146" spans="1:7" x14ac:dyDescent="0.25">
      <c r="A146" s="25"/>
      <c r="B146" s="27"/>
      <c r="C146" s="25"/>
      <c r="D146" s="25"/>
      <c r="E146" s="25"/>
      <c r="F146" s="25"/>
      <c r="G146" s="28"/>
    </row>
    <row r="147" spans="1:7" x14ac:dyDescent="0.25">
      <c r="A147" s="25"/>
      <c r="B147" s="27"/>
      <c r="C147" s="25"/>
      <c r="D147" s="25"/>
      <c r="E147" s="25"/>
      <c r="F147" s="25"/>
      <c r="G147" s="28"/>
    </row>
    <row r="148" spans="1:7" x14ac:dyDescent="0.25">
      <c r="A148" s="25"/>
      <c r="B148" s="27"/>
      <c r="C148" s="25"/>
      <c r="D148" s="25"/>
      <c r="E148" s="25"/>
      <c r="F148" s="25"/>
      <c r="G148" s="28"/>
    </row>
    <row r="149" spans="1:7" x14ac:dyDescent="0.25">
      <c r="A149" s="25"/>
      <c r="B149" s="27"/>
      <c r="C149" s="25"/>
      <c r="D149" s="25"/>
      <c r="E149" s="25"/>
      <c r="F149" s="25"/>
      <c r="G149" s="28"/>
    </row>
    <row r="150" spans="1:7" x14ac:dyDescent="0.25">
      <c r="A150" s="25"/>
      <c r="B150" s="27"/>
      <c r="C150" s="25"/>
      <c r="D150" s="25"/>
      <c r="E150" s="25"/>
      <c r="F150" s="25"/>
      <c r="G150" s="28"/>
    </row>
    <row r="151" spans="1:7" x14ac:dyDescent="0.25">
      <c r="A151" s="25"/>
      <c r="B151" s="27"/>
      <c r="C151" s="25"/>
      <c r="D151" s="25"/>
      <c r="E151" s="25"/>
      <c r="F151" s="25"/>
      <c r="G151" s="28"/>
    </row>
    <row r="152" spans="1:7" x14ac:dyDescent="0.25">
      <c r="A152" s="25"/>
      <c r="B152" s="27"/>
      <c r="C152" s="25"/>
      <c r="D152" s="25"/>
      <c r="E152" s="25"/>
      <c r="F152" s="25"/>
      <c r="G152" s="28"/>
    </row>
    <row r="153" spans="1:7" x14ac:dyDescent="0.25">
      <c r="A153" s="25"/>
      <c r="B153" s="27"/>
      <c r="C153" s="25"/>
      <c r="D153" s="25"/>
      <c r="E153" s="25"/>
      <c r="F153" s="25"/>
      <c r="G153" s="28"/>
    </row>
    <row r="154" spans="1:7" x14ac:dyDescent="0.25">
      <c r="A154" s="25"/>
      <c r="B154" s="27"/>
      <c r="C154" s="25"/>
      <c r="D154" s="25"/>
      <c r="E154" s="25"/>
      <c r="F154" s="25"/>
      <c r="G154" s="28"/>
    </row>
    <row r="155" spans="1:7" x14ac:dyDescent="0.25">
      <c r="A155" s="25"/>
      <c r="B155" s="27"/>
      <c r="C155" s="25"/>
      <c r="D155" s="25"/>
      <c r="E155" s="25"/>
      <c r="F155" s="25"/>
      <c r="G155" s="28"/>
    </row>
    <row r="156" spans="1:7" x14ac:dyDescent="0.25">
      <c r="A156" s="25"/>
      <c r="B156" s="27"/>
      <c r="C156" s="25"/>
      <c r="D156" s="25"/>
      <c r="E156" s="25"/>
      <c r="F156" s="25"/>
      <c r="G156" s="28"/>
    </row>
    <row r="157" spans="1:7" x14ac:dyDescent="0.25">
      <c r="A157" s="25"/>
      <c r="B157" s="27"/>
      <c r="C157" s="25"/>
      <c r="D157" s="25"/>
      <c r="E157" s="25"/>
      <c r="F157" s="25"/>
      <c r="G157" s="28"/>
    </row>
    <row r="158" spans="1:7" x14ac:dyDescent="0.25">
      <c r="A158" s="25"/>
      <c r="B158" s="27"/>
      <c r="C158" s="25"/>
      <c r="D158" s="25"/>
      <c r="E158" s="25"/>
      <c r="F158" s="25"/>
      <c r="G158" s="28"/>
    </row>
    <row r="159" spans="1:7" x14ac:dyDescent="0.25">
      <c r="A159" s="25"/>
      <c r="B159" s="27"/>
      <c r="C159" s="25"/>
      <c r="D159" s="25"/>
      <c r="E159" s="25"/>
      <c r="F159" s="25"/>
      <c r="G159" s="28"/>
    </row>
    <row r="160" spans="1:7" x14ac:dyDescent="0.25">
      <c r="A160" s="25"/>
      <c r="B160" s="27"/>
      <c r="C160" s="25"/>
      <c r="D160" s="25"/>
      <c r="E160" s="25"/>
      <c r="F160" s="25"/>
      <c r="G160" s="28"/>
    </row>
    <row r="161" spans="1:7" x14ac:dyDescent="0.25">
      <c r="A161" s="25"/>
      <c r="B161" s="27"/>
      <c r="C161" s="25"/>
      <c r="D161" s="25"/>
      <c r="E161" s="25"/>
      <c r="F161" s="25"/>
      <c r="G161" s="28"/>
    </row>
    <row r="162" spans="1:7" x14ac:dyDescent="0.25">
      <c r="A162" s="25"/>
      <c r="B162" s="27"/>
      <c r="C162" s="25"/>
      <c r="D162" s="25"/>
      <c r="E162" s="25"/>
      <c r="F162" s="25"/>
      <c r="G162" s="28"/>
    </row>
    <row r="163" spans="1:7" x14ac:dyDescent="0.25">
      <c r="A163" s="25"/>
      <c r="B163" s="27"/>
      <c r="C163" s="25"/>
      <c r="D163" s="25"/>
      <c r="E163" s="25"/>
      <c r="F163" s="25"/>
      <c r="G163" s="28"/>
    </row>
    <row r="164" spans="1:7" x14ac:dyDescent="0.25">
      <c r="A164" s="25"/>
      <c r="B164" s="27"/>
      <c r="C164" s="25"/>
      <c r="D164" s="25"/>
      <c r="E164" s="25"/>
      <c r="F164" s="25"/>
      <c r="G164" s="28"/>
    </row>
    <row r="165" spans="1:7" x14ac:dyDescent="0.25">
      <c r="A165" s="25"/>
      <c r="B165" s="27"/>
      <c r="C165" s="25"/>
      <c r="D165" s="25"/>
      <c r="E165" s="25"/>
      <c r="F165" s="25"/>
      <c r="G165" s="28"/>
    </row>
    <row r="166" spans="1:7" x14ac:dyDescent="0.25">
      <c r="A166" s="25"/>
      <c r="B166" s="27"/>
      <c r="C166" s="25"/>
      <c r="D166" s="25"/>
      <c r="E166" s="25"/>
      <c r="F166" s="25"/>
      <c r="G166" s="28"/>
    </row>
    <row r="167" spans="1:7" x14ac:dyDescent="0.25">
      <c r="A167" s="25"/>
      <c r="B167" s="27"/>
      <c r="C167" s="25"/>
      <c r="D167" s="25"/>
      <c r="E167" s="25"/>
      <c r="F167" s="25"/>
      <c r="G167" s="28"/>
    </row>
    <row r="168" spans="1:7" x14ac:dyDescent="0.25">
      <c r="A168" s="25"/>
      <c r="B168" s="27"/>
      <c r="C168" s="25"/>
      <c r="D168" s="25"/>
      <c r="E168" s="25"/>
      <c r="F168" s="25"/>
      <c r="G168" s="28"/>
    </row>
    <row r="169" spans="1:7" x14ac:dyDescent="0.25">
      <c r="A169" s="25"/>
      <c r="B169" s="27"/>
      <c r="C169" s="25"/>
      <c r="D169" s="25"/>
      <c r="E169" s="25"/>
      <c r="F169" s="25"/>
      <c r="G169" s="28"/>
    </row>
    <row r="170" spans="1:7" x14ac:dyDescent="0.25">
      <c r="A170" s="25"/>
      <c r="B170" s="27"/>
      <c r="C170" s="25"/>
      <c r="D170" s="25"/>
      <c r="E170" s="25"/>
      <c r="F170" s="25"/>
      <c r="G170" s="28"/>
    </row>
    <row r="171" spans="1:7" x14ac:dyDescent="0.25">
      <c r="A171" s="25"/>
      <c r="B171" s="27"/>
      <c r="C171" s="25"/>
      <c r="D171" s="25"/>
      <c r="E171" s="25"/>
      <c r="F171" s="25"/>
      <c r="G171" s="28"/>
    </row>
    <row r="172" spans="1:7" x14ac:dyDescent="0.25">
      <c r="A172" s="25"/>
      <c r="B172" s="27"/>
      <c r="C172" s="25"/>
      <c r="D172" s="25"/>
      <c r="E172" s="25"/>
      <c r="F172" s="25"/>
      <c r="G172" s="28"/>
    </row>
    <row r="173" spans="1:7" x14ac:dyDescent="0.25">
      <c r="A173" s="25"/>
      <c r="B173" s="27"/>
      <c r="C173" s="25"/>
      <c r="D173" s="25"/>
      <c r="E173" s="25"/>
      <c r="F173" s="25"/>
      <c r="G173" s="28"/>
    </row>
    <row r="174" spans="1:7" x14ac:dyDescent="0.25">
      <c r="A174" s="25"/>
      <c r="B174" s="27"/>
      <c r="C174" s="25"/>
      <c r="D174" s="25"/>
      <c r="E174" s="25"/>
      <c r="F174" s="25"/>
      <c r="G174" s="28"/>
    </row>
    <row r="175" spans="1:7" x14ac:dyDescent="0.25">
      <c r="A175" s="25"/>
      <c r="B175" s="27"/>
      <c r="C175" s="25"/>
      <c r="D175" s="25"/>
      <c r="E175" s="25"/>
      <c r="F175" s="25"/>
      <c r="G175" s="28"/>
    </row>
    <row r="176" spans="1:7" x14ac:dyDescent="0.25">
      <c r="A176" s="25"/>
      <c r="B176" s="27"/>
      <c r="C176" s="25"/>
      <c r="D176" s="25"/>
      <c r="E176" s="25"/>
      <c r="F176" s="25"/>
      <c r="G176" s="28"/>
    </row>
    <row r="177" spans="1:7" x14ac:dyDescent="0.25">
      <c r="A177" s="25"/>
      <c r="B177" s="27"/>
      <c r="C177" s="25"/>
      <c r="D177" s="25"/>
      <c r="E177" s="25"/>
      <c r="F177" s="25"/>
      <c r="G177" s="28"/>
    </row>
    <row r="178" spans="1:7" x14ac:dyDescent="0.25">
      <c r="A178" s="25"/>
      <c r="B178" s="27"/>
      <c r="C178" s="25"/>
      <c r="D178" s="25"/>
      <c r="E178" s="25"/>
      <c r="F178" s="25"/>
      <c r="G178" s="28"/>
    </row>
    <row r="179" spans="1:7" x14ac:dyDescent="0.25">
      <c r="A179" s="25"/>
      <c r="B179" s="27"/>
      <c r="C179" s="25"/>
      <c r="D179" s="25"/>
      <c r="E179" s="25"/>
      <c r="F179" s="25"/>
      <c r="G179" s="28"/>
    </row>
    <row r="180" spans="1:7" x14ac:dyDescent="0.25">
      <c r="A180" s="25"/>
      <c r="B180" s="27"/>
      <c r="C180" s="25"/>
      <c r="D180" s="25"/>
      <c r="E180" s="25"/>
      <c r="F180" s="25"/>
      <c r="G180" s="28"/>
    </row>
    <row r="181" spans="1:7" x14ac:dyDescent="0.25">
      <c r="A181" s="25"/>
      <c r="B181" s="27"/>
      <c r="C181" s="25"/>
      <c r="D181" s="25"/>
      <c r="E181" s="25"/>
      <c r="F181" s="25"/>
      <c r="G181" s="28"/>
    </row>
    <row r="182" spans="1:7" x14ac:dyDescent="0.25">
      <c r="A182" s="25"/>
      <c r="B182" s="27"/>
      <c r="C182" s="25"/>
      <c r="D182" s="25"/>
      <c r="E182" s="25"/>
      <c r="F182" s="25"/>
      <c r="G182" s="28"/>
    </row>
    <row r="183" spans="1:7" x14ac:dyDescent="0.25">
      <c r="A183" s="25"/>
      <c r="B183" s="27"/>
      <c r="C183" s="25"/>
      <c r="D183" s="25"/>
      <c r="E183" s="25"/>
      <c r="F183" s="25"/>
      <c r="G183" s="28"/>
    </row>
    <row r="184" spans="1:7" x14ac:dyDescent="0.25">
      <c r="A184" s="25"/>
      <c r="B184" s="27"/>
      <c r="C184" s="25"/>
      <c r="D184" s="25"/>
      <c r="E184" s="25"/>
      <c r="F184" s="25"/>
      <c r="G184" s="28"/>
    </row>
    <row r="185" spans="1:7" x14ac:dyDescent="0.25">
      <c r="A185" s="25"/>
      <c r="B185" s="27"/>
      <c r="C185" s="25"/>
      <c r="D185" s="25"/>
      <c r="E185" s="25"/>
      <c r="F185" s="25"/>
      <c r="G185" s="28"/>
    </row>
    <row r="186" spans="1:7" x14ac:dyDescent="0.25">
      <c r="A186" s="25"/>
      <c r="B186" s="27"/>
      <c r="C186" s="25"/>
      <c r="D186" s="25"/>
      <c r="E186" s="25"/>
      <c r="F186" s="25"/>
      <c r="G186" s="28"/>
    </row>
    <row r="187" spans="1:7" x14ac:dyDescent="0.25">
      <c r="A187" s="25"/>
      <c r="B187" s="27"/>
      <c r="C187" s="25"/>
      <c r="D187" s="25"/>
      <c r="E187" s="25"/>
      <c r="F187" s="25"/>
      <c r="G187" s="28"/>
    </row>
    <row r="188" spans="1:7" x14ac:dyDescent="0.25">
      <c r="A188" s="25"/>
      <c r="B188" s="27"/>
      <c r="C188" s="25"/>
      <c r="D188" s="25"/>
      <c r="E188" s="25"/>
      <c r="F188" s="25"/>
      <c r="G188" s="28"/>
    </row>
    <row r="189" spans="1:7" x14ac:dyDescent="0.25">
      <c r="A189" s="25"/>
      <c r="B189" s="27"/>
      <c r="C189" s="25"/>
      <c r="D189" s="25"/>
      <c r="E189" s="25"/>
      <c r="F189" s="25"/>
      <c r="G189" s="28"/>
    </row>
    <row r="190" spans="1:7" x14ac:dyDescent="0.25">
      <c r="A190" s="25"/>
      <c r="B190" s="27"/>
      <c r="C190" s="25"/>
      <c r="D190" s="25"/>
      <c r="E190" s="25"/>
      <c r="F190" s="25"/>
      <c r="G190" s="28"/>
    </row>
    <row r="191" spans="1:7" x14ac:dyDescent="0.25">
      <c r="A191" s="25"/>
      <c r="B191" s="27"/>
      <c r="C191" s="25"/>
      <c r="D191" s="25"/>
      <c r="E191" s="25"/>
      <c r="F191" s="25"/>
      <c r="G191" s="28"/>
    </row>
    <row r="192" spans="1:7" x14ac:dyDescent="0.25">
      <c r="A192" s="25"/>
      <c r="B192" s="27"/>
      <c r="C192" s="25"/>
      <c r="D192" s="25"/>
      <c r="E192" s="25"/>
      <c r="F192" s="25"/>
      <c r="G192" s="28"/>
    </row>
    <row r="193" spans="1:7" x14ac:dyDescent="0.25">
      <c r="A193" s="25"/>
      <c r="B193" s="27"/>
      <c r="C193" s="25"/>
      <c r="D193" s="25"/>
      <c r="E193" s="25"/>
      <c r="F193" s="25"/>
      <c r="G193" s="28"/>
    </row>
    <row r="194" spans="1:7" x14ac:dyDescent="0.25">
      <c r="A194" s="25"/>
      <c r="B194" s="27"/>
      <c r="C194" s="25"/>
      <c r="D194" s="25"/>
      <c r="E194" s="25"/>
      <c r="F194" s="25"/>
      <c r="G194" s="28"/>
    </row>
    <row r="195" spans="1:7" x14ac:dyDescent="0.25">
      <c r="A195" s="25"/>
      <c r="B195" s="27"/>
      <c r="C195" s="25"/>
      <c r="D195" s="25"/>
      <c r="E195" s="25"/>
      <c r="F195" s="25"/>
      <c r="G195" s="28"/>
    </row>
    <row r="196" spans="1:7" x14ac:dyDescent="0.25">
      <c r="A196" s="25"/>
      <c r="B196" s="27"/>
      <c r="C196" s="25"/>
      <c r="D196" s="25"/>
      <c r="E196" s="25"/>
      <c r="F196" s="25"/>
      <c r="G196" s="28"/>
    </row>
    <row r="197" spans="1:7" x14ac:dyDescent="0.25">
      <c r="A197" s="25"/>
      <c r="B197" s="27"/>
      <c r="C197" s="25"/>
      <c r="D197" s="25"/>
      <c r="E197" s="25"/>
      <c r="F197" s="25"/>
      <c r="G197" s="28"/>
    </row>
    <row r="198" spans="1:7" x14ac:dyDescent="0.25">
      <c r="A198" s="25"/>
      <c r="B198" s="27"/>
      <c r="C198" s="25"/>
      <c r="D198" s="25"/>
      <c r="E198" s="25"/>
      <c r="F198" s="25"/>
      <c r="G198" s="28"/>
    </row>
    <row r="199" spans="1:7" x14ac:dyDescent="0.25">
      <c r="A199" s="25"/>
      <c r="B199" s="27"/>
      <c r="C199" s="25"/>
      <c r="D199" s="25"/>
      <c r="E199" s="25"/>
      <c r="F199" s="25"/>
      <c r="G199" s="28"/>
    </row>
    <row r="200" spans="1:7" x14ac:dyDescent="0.25">
      <c r="A200" s="25"/>
      <c r="B200" s="27"/>
      <c r="C200" s="25"/>
      <c r="D200" s="25"/>
      <c r="E200" s="25"/>
      <c r="F200" s="25"/>
      <c r="G200" s="28"/>
    </row>
    <row r="201" spans="1:7" x14ac:dyDescent="0.25">
      <c r="A201" s="25"/>
      <c r="B201" s="27"/>
      <c r="C201" s="25"/>
      <c r="D201" s="25"/>
      <c r="E201" s="25"/>
      <c r="F201" s="25"/>
      <c r="G201" s="28"/>
    </row>
    <row r="202" spans="1:7" x14ac:dyDescent="0.25">
      <c r="A202" s="25"/>
      <c r="B202" s="27"/>
      <c r="C202" s="25"/>
      <c r="D202" s="25"/>
      <c r="E202" s="25"/>
      <c r="F202" s="25"/>
      <c r="G202" s="28"/>
    </row>
    <row r="203" spans="1:7" x14ac:dyDescent="0.25">
      <c r="A203" s="25"/>
      <c r="B203" s="27"/>
      <c r="C203" s="25"/>
      <c r="D203" s="25"/>
      <c r="E203" s="25"/>
      <c r="F203" s="25"/>
      <c r="G203" s="28"/>
    </row>
    <row r="204" spans="1:7" x14ac:dyDescent="0.25">
      <c r="A204" s="25"/>
      <c r="B204" s="27"/>
      <c r="C204" s="25"/>
      <c r="D204" s="25"/>
      <c r="E204" s="25"/>
      <c r="F204" s="25"/>
      <c r="G204" s="28"/>
    </row>
    <row r="205" spans="1:7" x14ac:dyDescent="0.25">
      <c r="A205" s="25"/>
      <c r="B205" s="27"/>
      <c r="C205" s="25"/>
      <c r="D205" s="25"/>
      <c r="E205" s="25"/>
      <c r="F205" s="25"/>
      <c r="G205" s="28"/>
    </row>
    <row r="206" spans="1:7" x14ac:dyDescent="0.25">
      <c r="A206" s="25"/>
      <c r="B206" s="27"/>
      <c r="C206" s="25"/>
      <c r="D206" s="25"/>
      <c r="E206" s="25"/>
      <c r="F206" s="25"/>
      <c r="G206" s="28"/>
    </row>
    <row r="207" spans="1:7" x14ac:dyDescent="0.25">
      <c r="A207" s="25"/>
      <c r="B207" s="27"/>
      <c r="C207" s="25"/>
      <c r="D207" s="25"/>
      <c r="E207" s="25"/>
      <c r="F207" s="25"/>
      <c r="G207" s="28"/>
    </row>
    <row r="208" spans="1:7" x14ac:dyDescent="0.25">
      <c r="A208" s="25"/>
      <c r="B208" s="27"/>
      <c r="C208" s="25"/>
      <c r="D208" s="25"/>
      <c r="E208" s="25"/>
      <c r="F208" s="25"/>
      <c r="G208" s="28"/>
    </row>
    <row r="209" spans="1:7" x14ac:dyDescent="0.25">
      <c r="A209" s="25"/>
      <c r="B209" s="27"/>
      <c r="C209" s="25"/>
      <c r="D209" s="25"/>
      <c r="E209" s="25"/>
      <c r="F209" s="25"/>
      <c r="G209" s="28"/>
    </row>
    <row r="210" spans="1:7" x14ac:dyDescent="0.25">
      <c r="A210" s="25"/>
      <c r="B210" s="27"/>
      <c r="C210" s="25"/>
      <c r="D210" s="25"/>
      <c r="E210" s="25"/>
      <c r="F210" s="25"/>
      <c r="G210" s="28"/>
    </row>
    <row r="211" spans="1:7" x14ac:dyDescent="0.25">
      <c r="A211" s="25"/>
      <c r="B211" s="27"/>
      <c r="C211" s="25"/>
      <c r="D211" s="25"/>
      <c r="E211" s="25"/>
      <c r="F211" s="25"/>
      <c r="G211" s="28"/>
    </row>
    <row r="212" spans="1:7" x14ac:dyDescent="0.25">
      <c r="A212" s="25"/>
      <c r="B212" s="27"/>
      <c r="C212" s="25"/>
      <c r="D212" s="25"/>
      <c r="E212" s="25"/>
      <c r="F212" s="25"/>
      <c r="G212" s="28"/>
    </row>
    <row r="213" spans="1:7" x14ac:dyDescent="0.25">
      <c r="A213" s="25"/>
      <c r="B213" s="27"/>
      <c r="C213" s="25"/>
      <c r="D213" s="25"/>
      <c r="E213" s="25"/>
      <c r="F213" s="25"/>
      <c r="G213" s="28"/>
    </row>
    <row r="214" spans="1:7" x14ac:dyDescent="0.25">
      <c r="A214" s="25"/>
      <c r="B214" s="27"/>
      <c r="C214" s="25"/>
      <c r="D214" s="25"/>
      <c r="E214" s="25"/>
      <c r="F214" s="25"/>
      <c r="G214" s="28"/>
    </row>
    <row r="215" spans="1:7" x14ac:dyDescent="0.25">
      <c r="A215" s="25"/>
      <c r="B215" s="27"/>
      <c r="C215" s="25"/>
      <c r="D215" s="25"/>
      <c r="E215" s="25"/>
      <c r="F215" s="25"/>
      <c r="G215" s="28"/>
    </row>
    <row r="216" spans="1:7" x14ac:dyDescent="0.25">
      <c r="A216" s="25"/>
      <c r="B216" s="27"/>
      <c r="C216" s="25"/>
      <c r="D216" s="25"/>
      <c r="E216" s="25"/>
      <c r="F216" s="25"/>
      <c r="G216" s="28"/>
    </row>
    <row r="217" spans="1:7" x14ac:dyDescent="0.25">
      <c r="A217" s="25"/>
      <c r="B217" s="27"/>
      <c r="C217" s="25"/>
      <c r="D217" s="25"/>
      <c r="E217" s="25"/>
      <c r="F217" s="25"/>
      <c r="G217" s="28"/>
    </row>
    <row r="218" spans="1:7" x14ac:dyDescent="0.25">
      <c r="A218" s="25"/>
      <c r="B218" s="27"/>
      <c r="C218" s="25"/>
      <c r="D218" s="25"/>
      <c r="E218" s="25"/>
      <c r="F218" s="25"/>
      <c r="G218" s="28"/>
    </row>
    <row r="219" spans="1:7" x14ac:dyDescent="0.25">
      <c r="A219" s="25"/>
      <c r="B219" s="27"/>
      <c r="C219" s="25"/>
      <c r="D219" s="25"/>
      <c r="E219" s="25"/>
      <c r="F219" s="25"/>
      <c r="G219" s="28"/>
    </row>
    <row r="220" spans="1:7" x14ac:dyDescent="0.25">
      <c r="A220" s="25"/>
      <c r="B220" s="27"/>
      <c r="C220" s="25"/>
      <c r="D220" s="25"/>
      <c r="E220" s="25"/>
      <c r="F220" s="25"/>
      <c r="G220" s="28"/>
    </row>
    <row r="221" spans="1:7" x14ac:dyDescent="0.25">
      <c r="A221" s="25"/>
      <c r="B221" s="27"/>
      <c r="C221" s="25"/>
      <c r="D221" s="25"/>
      <c r="E221" s="25"/>
      <c r="F221" s="25"/>
      <c r="G221" s="28"/>
    </row>
    <row r="222" spans="1:7" x14ac:dyDescent="0.25">
      <c r="A222" s="25"/>
      <c r="B222" s="27"/>
      <c r="C222" s="25"/>
      <c r="D222" s="25"/>
      <c r="E222" s="25"/>
      <c r="F222" s="25"/>
      <c r="G222" s="28"/>
    </row>
    <row r="223" spans="1:7" x14ac:dyDescent="0.25">
      <c r="A223" s="25"/>
      <c r="B223" s="27"/>
      <c r="C223" s="25"/>
      <c r="D223" s="25"/>
      <c r="E223" s="25"/>
      <c r="F223" s="25"/>
      <c r="G223" s="28"/>
    </row>
    <row r="224" spans="1:7" x14ac:dyDescent="0.25">
      <c r="A224" s="25"/>
      <c r="B224" s="27"/>
      <c r="C224" s="25"/>
      <c r="D224" s="25"/>
      <c r="E224" s="25"/>
      <c r="F224" s="25"/>
      <c r="G224" s="28"/>
    </row>
    <row r="225" spans="1:7" x14ac:dyDescent="0.25">
      <c r="A225" s="25"/>
      <c r="B225" s="27"/>
      <c r="C225" s="25"/>
      <c r="D225" s="25"/>
      <c r="E225" s="25"/>
      <c r="F225" s="25"/>
      <c r="G225" s="28"/>
    </row>
  </sheetData>
  <sheetProtection algorithmName="SHA-512" hashValue="3q4lIRjgyQfIdVoRnmCuihMiFPmrg4BRJ1kVf6b0fXfXBSC+ZwQbJ4NSk+9o1ps4eKGrLOMIGciyJZfBKkEjiA==" saltValue="9rbMFtDEy6oryeuz+EPGOw==" spinCount="100000" sheet="1" formatCells="0" formatColumns="0" formatRows="0" selectLockedCells="1" autoFilter="0"/>
  <customSheetViews>
    <customSheetView guid="{88C7CD93-4C5C-45F9-8E10-23D17A25DE06}" topLeftCell="A4">
      <selection activeCell="E16" sqref="E16"/>
      <pageMargins left="0.7" right="0.7" top="0.78740157499999996" bottom="0.78740157499999996" header="0.3" footer="0.3"/>
      <pageSetup paperSize="9" orientation="portrait" r:id="rId1"/>
    </customSheetView>
  </customSheetViews>
  <mergeCells count="1">
    <mergeCell ref="I4:J4"/>
  </mergeCells>
  <conditionalFormatting sqref="B17:B18 B20:B22">
    <cfRule type="expression" dxfId="10" priority="23">
      <formula>$B$14="LNG-Anlagenbetreiber/Pächter"</formula>
    </cfRule>
  </conditionalFormatting>
  <conditionalFormatting sqref="A26:G225">
    <cfRule type="expression" dxfId="9" priority="2">
      <formula>$B$14="Dienstleister"</formula>
    </cfRule>
  </conditionalFormatting>
  <conditionalFormatting sqref="B12">
    <cfRule type="expression" dxfId="8" priority="1">
      <formula>$B$14="Dienstleister"</formula>
    </cfRule>
  </conditionalFormatting>
  <dataValidations xWindow="338" yWindow="478" count="12">
    <dataValidation allowBlank="1" showInputMessage="1" showErrorMessage="1" promptTitle="Firma" prompt="Geben Sie hier bitte die Firma einschließlich Rechtsform an." sqref="B6"/>
    <dataValidation type="decimal" allowBlank="1" showErrorMessage="1" sqref="B21:B22">
      <formula1>0</formula1>
      <formula2>100</formula2>
    </dataValidation>
    <dataValidation allowBlank="1" showInputMessage="1" showErrorMessage="1" promptTitle="Netznummer" prompt="Geben Sie hier ihre Netznummer ein. Sofern nur ein Netz besteht, geben Sie bitte die Netznummer 1 an." sqref="B8"/>
    <dataValidation type="whole" allowBlank="1" showInputMessage="1" showErrorMessage="1" promptTitle="Betriebsnummer" prompt="Geben Sie hier ihre achtstellige Betriebsnummer ein. z. B. 12XXXXXX" sqref="B7">
      <formula1>10000000</formula1>
      <formula2>99999999</formula2>
    </dataValidation>
    <dataValidation type="list" allowBlank="1" showInputMessage="1" showErrorMessage="1" promptTitle="Verbundendes Unternehmen?" prompt="Geben Sie hier bitte an, ob es sich bei dem Dienstleister um ein verbundendes Unternehmen handelt." sqref="A26:A225">
      <formula1>"Ja,Nein"</formula1>
    </dataValidation>
    <dataValidation type="list" allowBlank="1" showInputMessage="1" showErrorMessage="1" promptTitle="Geschäftsjahr" prompt="Geben Sie bitte hier an, ob ihrer Bilanz das Kalenderjahr, das Gaswirtschaftsjahr oder ein Rumpfgeschäftsjahr zu Grunde liegt." sqref="B10">
      <formula1>"Kalenderjahr,Gaswirtschaftsjahr,Rumpfgeschäftsjahr"</formula1>
    </dataValidation>
    <dataValidation type="list" allowBlank="1" showInputMessage="1" showErrorMessage="1" sqref="B14">
      <formula1>"LNG-Anlagenbetreiber/Pächter,Verpächter,Subverpächter,Dienstleister"</formula1>
    </dataValidation>
    <dataValidation type="decimal" allowBlank="1" showInputMessage="1" showErrorMessage="1" promptTitle="Gewerbesteuerhebesatz" prompt="Geben Sie hier den Gewerbesteuerhebesatz des Basisjahres an." sqref="B9">
      <formula1>0</formula1>
      <formula2>1000</formula2>
    </dataValidation>
    <dataValidation type="list" allowBlank="1" showInputMessage="1" showErrorMessage="1" promptTitle="Beschaffungsverfahren" prompt="Geben Sie hier bitte an, in welcher Form die Entscheidung zur Beauftragung des Dienstleisters erfolgte." sqref="E26:E225">
      <mc:AlternateContent xmlns:x12ac="http://schemas.microsoft.com/office/spreadsheetml/2011/1/ac" xmlns:mc="http://schemas.openxmlformats.org/markup-compatibility/2006">
        <mc:Choice Requires="x12ac">
          <x12ac:list>freihändige Vergabe,öffentliche Ausschreibung,"Anwendung von VOB,VOL,VOF", Sonstiges (zu erläutern)</x12ac:list>
        </mc:Choice>
        <mc:Fallback>
          <formula1>"freihändige Vergabe,öffentliche Ausschreibung,Anwendung von VOB,VOL,VOF, Sonstiges (zu erläutern)"</formula1>
        </mc:Fallback>
      </mc:AlternateContent>
    </dataValidation>
    <dataValidation allowBlank="1" showErrorMessage="1" sqref="G26:G225"/>
    <dataValidation type="list" allowBlank="1" showInputMessage="1" showErrorMessage="1" sqref="C26:C225">
      <formula1>"Pacht,Dienstleistung"</formula1>
    </dataValidation>
    <dataValidation allowBlank="1" showInputMessage="1" showErrorMessage="1" promptTitle="VP/DL/SVP-Nummer" prompt="Bitte vergeben sie eine Nummer, so dass eine eindeutige EHB-Id ausgegeben wird, welche zur Referenzierung dieses EHBs dient." sqref="B18"/>
  </dataValidations>
  <pageMargins left="0.7" right="0.7" top="0.78740157499999996" bottom="0.78740157499999996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xWindow="338" yWindow="478" count="1">
        <x14:dataValidation type="list" allowBlank="1" showErrorMessage="1">
          <x14:formula1>
            <xm:f>'C2_Hinzu_Kürz_Ist'!$H$3:$H$60</xm:f>
          </x14:formula1>
          <xm:sqref>F26:F225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K23"/>
  <sheetViews>
    <sheetView workbookViewId="0">
      <pane ySplit="1" topLeftCell="A2" activePane="bottomLeft" state="frozen"/>
      <selection activeCell="B6" sqref="B6"/>
      <selection pane="bottomLeft" activeCell="J4" sqref="J4"/>
    </sheetView>
  </sheetViews>
  <sheetFormatPr baseColWidth="10" defaultRowHeight="15" x14ac:dyDescent="0.25"/>
  <cols>
    <col min="1" max="1" width="4.42578125" customWidth="1"/>
    <col min="2" max="2" width="45.7109375" customWidth="1"/>
    <col min="11" max="11" width="21.7109375" customWidth="1"/>
  </cols>
  <sheetData>
    <row r="1" spans="1:11" ht="30" x14ac:dyDescent="0.25">
      <c r="A1" s="171" t="s">
        <v>233</v>
      </c>
      <c r="J1" s="282" t="s">
        <v>234</v>
      </c>
      <c r="K1" s="282" t="s">
        <v>235</v>
      </c>
    </row>
    <row r="2" spans="1:11" x14ac:dyDescent="0.25">
      <c r="A2" s="172"/>
      <c r="J2" s="172"/>
      <c r="K2" s="174"/>
    </row>
    <row r="3" spans="1:11" x14ac:dyDescent="0.25">
      <c r="A3" s="2" t="s">
        <v>236</v>
      </c>
      <c r="J3" s="175"/>
      <c r="K3" s="175"/>
    </row>
    <row r="4" spans="1:11" x14ac:dyDescent="0.25">
      <c r="A4" s="176" t="s">
        <v>237</v>
      </c>
      <c r="B4" s="432" t="s">
        <v>238</v>
      </c>
      <c r="C4" s="432"/>
      <c r="D4" s="432"/>
      <c r="E4" s="432"/>
      <c r="F4" s="432"/>
      <c r="G4" s="432"/>
      <c r="H4" s="432"/>
      <c r="I4" s="433"/>
      <c r="J4" s="36"/>
      <c r="K4" s="36"/>
    </row>
    <row r="5" spans="1:11" x14ac:dyDescent="0.25">
      <c r="A5" s="176" t="s">
        <v>239</v>
      </c>
      <c r="B5" s="432" t="s">
        <v>240</v>
      </c>
      <c r="C5" s="432"/>
      <c r="D5" s="432"/>
      <c r="E5" s="432"/>
      <c r="F5" s="432"/>
      <c r="G5" s="432"/>
      <c r="H5" s="432"/>
      <c r="I5" s="433"/>
      <c r="J5" s="36"/>
      <c r="K5" s="36"/>
    </row>
    <row r="6" spans="1:11" x14ac:dyDescent="0.25">
      <c r="A6" s="176"/>
      <c r="J6" s="177"/>
      <c r="K6" s="176"/>
    </row>
    <row r="7" spans="1:11" x14ac:dyDescent="0.25">
      <c r="A7" s="178" t="s">
        <v>241</v>
      </c>
      <c r="J7" s="175"/>
      <c r="K7" s="175"/>
    </row>
    <row r="8" spans="1:11" x14ac:dyDescent="0.25">
      <c r="A8" s="176" t="s">
        <v>237</v>
      </c>
      <c r="B8" s="432" t="s">
        <v>242</v>
      </c>
      <c r="C8" s="432"/>
      <c r="D8" s="432"/>
      <c r="E8" s="432"/>
      <c r="F8" s="432"/>
      <c r="G8" s="432"/>
      <c r="H8" s="432"/>
      <c r="I8" s="433"/>
      <c r="J8" s="36"/>
      <c r="K8" s="36"/>
    </row>
    <row r="9" spans="1:11" x14ac:dyDescent="0.25">
      <c r="A9" s="176" t="s">
        <v>239</v>
      </c>
      <c r="B9" s="432" t="s">
        <v>243</v>
      </c>
      <c r="C9" s="432"/>
      <c r="D9" s="432"/>
      <c r="E9" s="432"/>
      <c r="F9" s="432"/>
      <c r="G9" s="432"/>
      <c r="H9" s="432"/>
      <c r="I9" s="433"/>
      <c r="J9" s="36"/>
      <c r="K9" s="36"/>
    </row>
    <row r="10" spans="1:11" x14ac:dyDescent="0.25">
      <c r="A10" s="176"/>
      <c r="J10" s="177"/>
      <c r="K10" s="176"/>
    </row>
    <row r="11" spans="1:11" x14ac:dyDescent="0.25">
      <c r="A11" s="179" t="s">
        <v>244</v>
      </c>
      <c r="J11" s="175"/>
      <c r="K11" s="175"/>
    </row>
    <row r="12" spans="1:11" x14ac:dyDescent="0.25">
      <c r="A12" s="176" t="s">
        <v>237</v>
      </c>
      <c r="B12" s="432" t="s">
        <v>245</v>
      </c>
      <c r="C12" s="432"/>
      <c r="D12" s="432"/>
      <c r="E12" s="432"/>
      <c r="F12" s="432"/>
      <c r="G12" s="432"/>
      <c r="H12" s="432"/>
      <c r="I12" s="433"/>
      <c r="J12" s="36"/>
      <c r="K12" s="36"/>
    </row>
    <row r="13" spans="1:11" x14ac:dyDescent="0.25">
      <c r="A13" s="175" t="s">
        <v>246</v>
      </c>
      <c r="B13" s="432" t="s">
        <v>247</v>
      </c>
      <c r="C13" s="432"/>
      <c r="D13" s="432"/>
      <c r="E13" s="432"/>
      <c r="F13" s="432"/>
      <c r="G13" s="432"/>
      <c r="H13" s="432"/>
      <c r="I13" s="433"/>
      <c r="J13" s="36"/>
      <c r="K13" s="36"/>
    </row>
    <row r="14" spans="1:11" x14ac:dyDescent="0.25">
      <c r="A14" s="176" t="s">
        <v>239</v>
      </c>
      <c r="B14" s="432" t="s">
        <v>248</v>
      </c>
      <c r="C14" s="432"/>
      <c r="D14" s="432"/>
      <c r="E14" s="432"/>
      <c r="F14" s="432"/>
      <c r="G14" s="432"/>
      <c r="H14" s="432"/>
      <c r="I14" s="433"/>
      <c r="J14" s="36"/>
      <c r="K14" s="36"/>
    </row>
    <row r="15" spans="1:11" x14ac:dyDescent="0.25">
      <c r="A15" s="175"/>
      <c r="J15" s="180"/>
      <c r="K15" s="180"/>
    </row>
    <row r="16" spans="1:11" x14ac:dyDescent="0.25">
      <c r="A16" s="178" t="s">
        <v>249</v>
      </c>
      <c r="J16" s="282" t="s">
        <v>250</v>
      </c>
      <c r="K16" s="282" t="s">
        <v>251</v>
      </c>
    </row>
    <row r="17" spans="1:11" x14ac:dyDescent="0.25">
      <c r="A17" s="176" t="s">
        <v>237</v>
      </c>
      <c r="B17" s="432" t="str">
        <f>CONCATENATE("Im welchem Umfang konnten Terminalkapazitäten im Jahr ",A_Stammdaten!B12-2," erfolgreich vermarktet werden?")</f>
        <v>Im welchem Umfang konnten Terminalkapazitäten im Jahr 2024 erfolgreich vermarktet werden?</v>
      </c>
      <c r="C17" s="432"/>
      <c r="D17" s="432"/>
      <c r="E17" s="432"/>
      <c r="F17" s="432"/>
      <c r="G17" s="432"/>
      <c r="H17" s="432"/>
      <c r="I17" s="433"/>
      <c r="J17" s="201"/>
      <c r="K17" s="202"/>
    </row>
    <row r="18" spans="1:11" x14ac:dyDescent="0.25">
      <c r="A18" s="175"/>
      <c r="J18" s="180"/>
      <c r="K18" s="180"/>
    </row>
    <row r="19" spans="1:11" ht="30" x14ac:dyDescent="0.25">
      <c r="A19" s="178" t="s">
        <v>252</v>
      </c>
      <c r="J19" s="282" t="s">
        <v>253</v>
      </c>
      <c r="K19" s="175"/>
    </row>
    <row r="20" spans="1:11" x14ac:dyDescent="0.25">
      <c r="A20" s="176" t="s">
        <v>237</v>
      </c>
      <c r="B20" s="432" t="str">
        <f>CONCATENATE("Über wie viele Jahre soll der ermittelte verzinste Differenzbetrag ",A_Stammdaten!B12-2," gemäß § 21 LNGV annuitätisch verteilt werden?")</f>
        <v>Über wie viele Jahre soll der ermittelte verzinste Differenzbetrag 2024 gemäß § 21 LNGV annuitätisch verteilt werden?</v>
      </c>
      <c r="C20" s="432"/>
      <c r="D20" s="432"/>
      <c r="E20" s="432"/>
      <c r="F20" s="432"/>
      <c r="G20" s="432"/>
      <c r="H20" s="432"/>
      <c r="I20" s="433"/>
      <c r="J20" s="36"/>
      <c r="K20" s="175"/>
    </row>
    <row r="21" spans="1:11" ht="18.75" x14ac:dyDescent="0.25">
      <c r="A21" s="171"/>
      <c r="J21" s="173"/>
      <c r="K21" s="173"/>
    </row>
    <row r="22" spans="1:11" x14ac:dyDescent="0.25">
      <c r="A22" s="172"/>
    </row>
    <row r="23" spans="1:11" x14ac:dyDescent="0.25">
      <c r="A23" s="2"/>
    </row>
  </sheetData>
  <sheetProtection algorithmName="SHA-512" hashValue="5ytc24qp6xF23/SDDDlswZd+1D3VwAimRkG63WypW70putkGH8dUUPQsWzpImNRAGClGe6H97Xlg5JHAgxGdhQ==" saltValue="TpyAftyPbGYTHwv+48eSjg==" spinCount="100000" sheet="1" objects="1" scenarios="1" formatCells="0" formatColumns="0" formatRows="0" selectLockedCells="1"/>
  <mergeCells count="9">
    <mergeCell ref="B14:I14"/>
    <mergeCell ref="B17:I17"/>
    <mergeCell ref="B20:I20"/>
    <mergeCell ref="B4:I4"/>
    <mergeCell ref="B5:I5"/>
    <mergeCell ref="B8:I8"/>
    <mergeCell ref="B9:I9"/>
    <mergeCell ref="B12:I12"/>
    <mergeCell ref="B13:I13"/>
  </mergeCells>
  <dataValidations count="2">
    <dataValidation type="list" allowBlank="1" showInputMessage="1" showErrorMessage="1" sqref="J4:J5 J8 J9 J12 J13 J14">
      <formula1>"Ja,Nein"</formula1>
    </dataValidation>
    <dataValidation type="list" allowBlank="1" showInputMessage="1" showErrorMessage="1" sqref="J20">
      <formula1>"1,2,3,4,5"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outlinePr summaryBelow="0" summaryRight="0"/>
  </sheetPr>
  <dimension ref="A1:L111"/>
  <sheetViews>
    <sheetView zoomScaleNormal="100" zoomScaleSheetLayoutView="115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D9" sqref="D9"/>
    </sheetView>
  </sheetViews>
  <sheetFormatPr baseColWidth="10" defaultColWidth="12.5703125" defaultRowHeight="15" x14ac:dyDescent="0.25"/>
  <cols>
    <col min="1" max="1" width="4.85546875" style="1" customWidth="1"/>
    <col min="2" max="2" width="5.85546875" style="51" customWidth="1"/>
    <col min="3" max="3" width="70" style="1" customWidth="1"/>
    <col min="4" max="4" width="23.7109375" style="170" customWidth="1"/>
    <col min="5" max="10" width="17.7109375" style="170" customWidth="1"/>
    <col min="11" max="11" width="20.7109375" style="170" customWidth="1"/>
    <col min="12" max="12" width="17.7109375" style="170" customWidth="1"/>
    <col min="13" max="16384" width="12.5703125" style="1"/>
  </cols>
  <sheetData>
    <row r="1" spans="1:12" ht="18.75" x14ac:dyDescent="0.25">
      <c r="A1" s="8" t="s">
        <v>174</v>
      </c>
      <c r="C1" s="2"/>
    </row>
    <row r="2" spans="1:12" s="52" customFormat="1" ht="35.25" customHeight="1" x14ac:dyDescent="0.25">
      <c r="B2" s="53"/>
      <c r="C2" s="54" t="s">
        <v>144</v>
      </c>
      <c r="D2" s="192" t="s">
        <v>274</v>
      </c>
      <c r="E2" s="434" t="s">
        <v>275</v>
      </c>
      <c r="F2" s="435"/>
      <c r="G2" s="435"/>
      <c r="H2" s="435"/>
      <c r="I2" s="435"/>
      <c r="J2" s="430" t="s">
        <v>276</v>
      </c>
      <c r="K2" s="436"/>
      <c r="L2" s="431"/>
    </row>
    <row r="3" spans="1:12" s="55" customFormat="1" ht="60" x14ac:dyDescent="0.25">
      <c r="B3" s="56"/>
      <c r="C3" s="57"/>
      <c r="D3" s="193" t="s">
        <v>277</v>
      </c>
      <c r="E3" s="193" t="s">
        <v>278</v>
      </c>
      <c r="F3" s="193" t="str">
        <f>CONCATENATE("Sonstiges LNG-Terminal ",A_Stammdaten!E19)</f>
        <v xml:space="preserve">Sonstiges LNG-Terminal </v>
      </c>
      <c r="G3" s="193" t="str">
        <f>CONCATENATE("Sonstiges LNG-Terminal ",A_Stammdaten!E20)</f>
        <v xml:space="preserve">Sonstiges LNG-Terminal </v>
      </c>
      <c r="H3" s="193" t="str">
        <f>CONCATENATE("Sonstiges LNG-Terminal ",A_Stammdaten!E21)</f>
        <v xml:space="preserve">Sonstiges LNG-Terminal </v>
      </c>
      <c r="I3" s="193" t="str">
        <f>CONCATENATE("Sonstiges LNG-Terminal ",A_Stammdaten!E22)</f>
        <v xml:space="preserve">Sonstiges LNG-Terminal </v>
      </c>
      <c r="J3" s="193" t="str">
        <f>CONCATENATE("LNG-Terminal ",A_Stammdaten!$E$18)</f>
        <v xml:space="preserve">LNG-Terminal </v>
      </c>
      <c r="K3" s="194" t="s">
        <v>257</v>
      </c>
      <c r="L3" s="193" t="str">
        <f>CONCATENATE("LNG-Terminal ",A_Stammdaten!$E$18," nach Hinzurechnung /Kürzung")</f>
        <v>LNG-Terminal  nach Hinzurechnung /Kürzung</v>
      </c>
    </row>
    <row r="4" spans="1:12" s="50" customFormat="1" ht="19.5" thickBot="1" x14ac:dyDescent="0.3">
      <c r="B4" s="58" t="str">
        <f>CONCATENATE("Bilanz des Jahres ",A6)</f>
        <v>Bilanz des Jahres 2024</v>
      </c>
      <c r="C4" s="1"/>
      <c r="D4" s="170"/>
      <c r="E4" s="170"/>
      <c r="F4" s="170"/>
      <c r="G4" s="170"/>
      <c r="H4" s="170"/>
      <c r="I4" s="170"/>
      <c r="J4" s="170"/>
      <c r="K4" s="170"/>
      <c r="L4" s="170"/>
    </row>
    <row r="5" spans="1:12" s="52" customFormat="1" ht="15.75" thickTop="1" x14ac:dyDescent="0.25">
      <c r="B5" s="258"/>
      <c r="C5" s="184" t="s">
        <v>99</v>
      </c>
      <c r="D5" s="215" t="str">
        <f>IF(ISERROR(D33/D32),"",D33/D32)</f>
        <v/>
      </c>
      <c r="E5" s="197" t="str">
        <f>IF(ISERROR(E33/E32),"",E33/E32)</f>
        <v/>
      </c>
      <c r="F5" s="197" t="str">
        <f t="shared" ref="F5:J5" si="0">IF(ISERROR(F33/F32),"",F33/F32)</f>
        <v/>
      </c>
      <c r="G5" s="197" t="str">
        <f t="shared" si="0"/>
        <v/>
      </c>
      <c r="H5" s="197" t="str">
        <f t="shared" si="0"/>
        <v/>
      </c>
      <c r="I5" s="197" t="str">
        <f t="shared" si="0"/>
        <v/>
      </c>
      <c r="J5" s="197" t="str">
        <f t="shared" si="0"/>
        <v/>
      </c>
      <c r="K5" s="197"/>
      <c r="L5" s="198" t="str">
        <f>IF(ISERROR(L33/L32),"",L33/L32)</f>
        <v/>
      </c>
    </row>
    <row r="6" spans="1:12" s="52" customFormat="1" x14ac:dyDescent="0.25">
      <c r="A6" s="420">
        <f>A_Stammdaten!B12-2</f>
        <v>2024</v>
      </c>
      <c r="B6" s="9" t="s">
        <v>7</v>
      </c>
      <c r="C6" s="185" t="s">
        <v>100</v>
      </c>
      <c r="D6" s="273">
        <f>SUM(D7,D19,D28:D30)</f>
        <v>0</v>
      </c>
      <c r="E6" s="260">
        <f>SUM(E7,E19,E28:E30)</f>
        <v>0</v>
      </c>
      <c r="F6" s="260">
        <f t="shared" ref="F6:J6" si="1">SUM(F7,F19,F28:F30)</f>
        <v>0</v>
      </c>
      <c r="G6" s="260">
        <f t="shared" si="1"/>
        <v>0</v>
      </c>
      <c r="H6" s="260">
        <f t="shared" si="1"/>
        <v>0</v>
      </c>
      <c r="I6" s="260">
        <f t="shared" si="1"/>
        <v>0</v>
      </c>
      <c r="J6" s="260">
        <f t="shared" si="1"/>
        <v>0</v>
      </c>
      <c r="K6" s="260">
        <f>SUM(K7,K19,K28:K30)</f>
        <v>0</v>
      </c>
      <c r="L6" s="274">
        <f>SUM(L7,L19,L28:L30)</f>
        <v>0</v>
      </c>
    </row>
    <row r="7" spans="1:12" s="52" customFormat="1" x14ac:dyDescent="0.25">
      <c r="A7" s="127">
        <f t="shared" ref="A7:A29" si="2">$A$6</f>
        <v>2024</v>
      </c>
      <c r="B7" s="9" t="s">
        <v>17</v>
      </c>
      <c r="C7" s="186" t="s">
        <v>6</v>
      </c>
      <c r="D7" s="273">
        <f>SUM(D8,D13,D18)</f>
        <v>0</v>
      </c>
      <c r="E7" s="260">
        <f>SUM(E8,E13,E18)</f>
        <v>0</v>
      </c>
      <c r="F7" s="260">
        <f t="shared" ref="F7:J7" si="3">SUM(F8,F13,F18)</f>
        <v>0</v>
      </c>
      <c r="G7" s="260">
        <f t="shared" si="3"/>
        <v>0</v>
      </c>
      <c r="H7" s="260">
        <f t="shared" si="3"/>
        <v>0</v>
      </c>
      <c r="I7" s="260">
        <f t="shared" si="3"/>
        <v>0</v>
      </c>
      <c r="J7" s="260">
        <f t="shared" si="3"/>
        <v>0</v>
      </c>
      <c r="K7" s="260">
        <f>SUM(K8,K13,K18)</f>
        <v>0</v>
      </c>
      <c r="L7" s="274">
        <f>SUM(L8,L13,L18)</f>
        <v>0</v>
      </c>
    </row>
    <row r="8" spans="1:12" x14ac:dyDescent="0.25">
      <c r="A8" s="10">
        <f t="shared" si="2"/>
        <v>2024</v>
      </c>
      <c r="B8" s="49" t="s">
        <v>19</v>
      </c>
      <c r="C8" s="187" t="s">
        <v>8</v>
      </c>
      <c r="D8" s="276">
        <f>SUM(D9:D12)</f>
        <v>0</v>
      </c>
      <c r="E8" s="250">
        <f>SUM(E9:E12)</f>
        <v>0</v>
      </c>
      <c r="F8" s="250">
        <f t="shared" ref="F8:J8" si="4">SUM(F9:F12)</f>
        <v>0</v>
      </c>
      <c r="G8" s="250">
        <f t="shared" si="4"/>
        <v>0</v>
      </c>
      <c r="H8" s="250">
        <f t="shared" si="4"/>
        <v>0</v>
      </c>
      <c r="I8" s="250">
        <f t="shared" si="4"/>
        <v>0</v>
      </c>
      <c r="J8" s="250">
        <f t="shared" si="4"/>
        <v>0</v>
      </c>
      <c r="K8" s="250">
        <f>SUM(K9:K12)</f>
        <v>0</v>
      </c>
      <c r="L8" s="277">
        <f>SUM(L9:L12)</f>
        <v>0</v>
      </c>
    </row>
    <row r="9" spans="1:12" ht="15" customHeight="1" x14ac:dyDescent="0.25">
      <c r="A9" s="10">
        <f t="shared" si="2"/>
        <v>2024</v>
      </c>
      <c r="B9" s="49" t="s">
        <v>20</v>
      </c>
      <c r="C9" s="187" t="s">
        <v>101</v>
      </c>
      <c r="D9" s="264"/>
      <c r="E9" s="278"/>
      <c r="F9" s="278"/>
      <c r="G9" s="278"/>
      <c r="H9" s="278"/>
      <c r="I9" s="278"/>
      <c r="J9" s="278"/>
      <c r="K9" s="250">
        <f>SUMIFS(B2_Hinzu_Kürz_Ist!$D$3:$D$502,B2_Hinzu_Kürz_Ist!$B$3:$B$502,A9,B2_Hinzu_Kürz_Ist!$C$3:$C$502,B2_Hinzu_Kürz_Ist!I3)</f>
        <v>0</v>
      </c>
      <c r="L9" s="277">
        <f>J9+K9</f>
        <v>0</v>
      </c>
    </row>
    <row r="10" spans="1:12" ht="30" x14ac:dyDescent="0.25">
      <c r="A10" s="10">
        <f t="shared" si="2"/>
        <v>2024</v>
      </c>
      <c r="B10" s="49" t="s">
        <v>21</v>
      </c>
      <c r="C10" s="187" t="s">
        <v>102</v>
      </c>
      <c r="D10" s="264"/>
      <c r="E10" s="278"/>
      <c r="F10" s="278"/>
      <c r="G10" s="278"/>
      <c r="H10" s="278"/>
      <c r="I10" s="278"/>
      <c r="J10" s="278"/>
      <c r="K10" s="250">
        <f>SUMIFS(B2_Hinzu_Kürz_Ist!$D$3:$D$502,B2_Hinzu_Kürz_Ist!$B$3:$B$502,A10,B2_Hinzu_Kürz_Ist!$C$3:$C$502,B2_Hinzu_Kürz_Ist!I4)</f>
        <v>0</v>
      </c>
      <c r="L10" s="277">
        <f t="shared" ref="L10:L30" si="5">J10+K10</f>
        <v>0</v>
      </c>
    </row>
    <row r="11" spans="1:12" x14ac:dyDescent="0.25">
      <c r="A11" s="10">
        <f t="shared" si="2"/>
        <v>2024</v>
      </c>
      <c r="B11" s="49" t="s">
        <v>22</v>
      </c>
      <c r="C11" s="187" t="s">
        <v>9</v>
      </c>
      <c r="D11" s="264"/>
      <c r="E11" s="278"/>
      <c r="F11" s="278"/>
      <c r="G11" s="278"/>
      <c r="H11" s="278"/>
      <c r="I11" s="278"/>
      <c r="J11" s="278"/>
      <c r="K11" s="250">
        <f>SUMIFS(B2_Hinzu_Kürz_Ist!$D$3:$D$502,B2_Hinzu_Kürz_Ist!$B$3:$B$502,A11,B2_Hinzu_Kürz_Ist!$C$3:$C$502,B2_Hinzu_Kürz_Ist!I5)</f>
        <v>0</v>
      </c>
      <c r="L11" s="277">
        <f t="shared" si="5"/>
        <v>0</v>
      </c>
    </row>
    <row r="12" spans="1:12" x14ac:dyDescent="0.25">
      <c r="A12" s="10">
        <f t="shared" si="2"/>
        <v>2024</v>
      </c>
      <c r="B12" s="49" t="s">
        <v>23</v>
      </c>
      <c r="C12" s="187" t="s">
        <v>10</v>
      </c>
      <c r="D12" s="264"/>
      <c r="E12" s="278"/>
      <c r="F12" s="278"/>
      <c r="G12" s="278"/>
      <c r="H12" s="278"/>
      <c r="I12" s="278"/>
      <c r="J12" s="278"/>
      <c r="K12" s="250">
        <f>SUMIFS(B2_Hinzu_Kürz_Ist!$D$3:$D$502,B2_Hinzu_Kürz_Ist!$B$3:$B$502,A12,B2_Hinzu_Kürz_Ist!$C$3:$C$502,B2_Hinzu_Kürz_Ist!I6)</f>
        <v>0</v>
      </c>
      <c r="L12" s="277">
        <f t="shared" si="5"/>
        <v>0</v>
      </c>
    </row>
    <row r="13" spans="1:12" x14ac:dyDescent="0.25">
      <c r="A13" s="10">
        <f t="shared" si="2"/>
        <v>2024</v>
      </c>
      <c r="B13" s="49" t="s">
        <v>24</v>
      </c>
      <c r="C13" s="187" t="s">
        <v>462</v>
      </c>
      <c r="D13" s="276">
        <f>D_SAV!U5</f>
        <v>0</v>
      </c>
      <c r="E13" s="278"/>
      <c r="F13" s="278"/>
      <c r="G13" s="278"/>
      <c r="H13" s="278"/>
      <c r="I13" s="278"/>
      <c r="J13" s="250">
        <f>D_SAV!Y5</f>
        <v>0</v>
      </c>
      <c r="K13" s="250">
        <f>SUM(K14:K17)</f>
        <v>0</v>
      </c>
      <c r="L13" s="277">
        <f>SUM(L14:L17)</f>
        <v>0</v>
      </c>
    </row>
    <row r="14" spans="1:12" ht="30" x14ac:dyDescent="0.25">
      <c r="A14" s="10">
        <f t="shared" si="2"/>
        <v>2024</v>
      </c>
      <c r="B14" s="49" t="s">
        <v>25</v>
      </c>
      <c r="C14" s="187" t="s">
        <v>12</v>
      </c>
      <c r="D14" s="418"/>
      <c r="E14" s="419"/>
      <c r="F14" s="419"/>
      <c r="G14" s="419"/>
      <c r="H14" s="419"/>
      <c r="I14" s="419"/>
      <c r="J14" s="419"/>
      <c r="K14" s="250">
        <f>SUMIFS(B2_Hinzu_Kürz_Ist!$D$3:$D$502,B2_Hinzu_Kürz_Ist!$B$3:$B$502,A14,B2_Hinzu_Kürz_Ist!$C$3:$C$502,B2_Hinzu_Kürz_Ist!I7)</f>
        <v>0</v>
      </c>
      <c r="L14" s="277">
        <f t="shared" si="5"/>
        <v>0</v>
      </c>
    </row>
    <row r="15" spans="1:12" x14ac:dyDescent="0.25">
      <c r="A15" s="10">
        <f t="shared" si="2"/>
        <v>2024</v>
      </c>
      <c r="B15" s="49" t="s">
        <v>26</v>
      </c>
      <c r="C15" s="187" t="s">
        <v>13</v>
      </c>
      <c r="D15" s="418"/>
      <c r="E15" s="419"/>
      <c r="F15" s="419"/>
      <c r="G15" s="419"/>
      <c r="H15" s="419"/>
      <c r="I15" s="419"/>
      <c r="J15" s="419"/>
      <c r="K15" s="250">
        <f>SUMIFS(B2_Hinzu_Kürz_Ist!$D$3:$D$502,B2_Hinzu_Kürz_Ist!$B$3:$B$502,A15,B2_Hinzu_Kürz_Ist!$C$3:$C$502,B2_Hinzu_Kürz_Ist!I8)</f>
        <v>0</v>
      </c>
      <c r="L15" s="277">
        <f t="shared" si="5"/>
        <v>0</v>
      </c>
    </row>
    <row r="16" spans="1:12" x14ac:dyDescent="0.25">
      <c r="A16" s="10">
        <f t="shared" si="2"/>
        <v>2024</v>
      </c>
      <c r="B16" s="49" t="s">
        <v>27</v>
      </c>
      <c r="C16" s="187" t="s">
        <v>14</v>
      </c>
      <c r="D16" s="418"/>
      <c r="E16" s="419"/>
      <c r="F16" s="419"/>
      <c r="G16" s="419"/>
      <c r="H16" s="419"/>
      <c r="I16" s="419"/>
      <c r="J16" s="419"/>
      <c r="K16" s="250">
        <f>SUMIFS(B2_Hinzu_Kürz_Ist!$D$3:$D$502,B2_Hinzu_Kürz_Ist!$B$3:$B$502,A16,B2_Hinzu_Kürz_Ist!$C$3:$C$502,B2_Hinzu_Kürz_Ist!I9)</f>
        <v>0</v>
      </c>
      <c r="L16" s="277">
        <f t="shared" si="5"/>
        <v>0</v>
      </c>
    </row>
    <row r="17" spans="1:12" x14ac:dyDescent="0.25">
      <c r="A17" s="10">
        <f t="shared" si="2"/>
        <v>2024</v>
      </c>
      <c r="B17" s="49" t="s">
        <v>28</v>
      </c>
      <c r="C17" s="187" t="s">
        <v>15</v>
      </c>
      <c r="D17" s="418"/>
      <c r="E17" s="419"/>
      <c r="F17" s="419"/>
      <c r="G17" s="419"/>
      <c r="H17" s="419"/>
      <c r="I17" s="419"/>
      <c r="J17" s="419"/>
      <c r="K17" s="250">
        <f>SUMIFS(B2_Hinzu_Kürz_Ist!$D$3:$D$502,B2_Hinzu_Kürz_Ist!$B$3:$B$502,A17,B2_Hinzu_Kürz_Ist!$C$3:$C$502,B2_Hinzu_Kürz_Ist!I10)</f>
        <v>0</v>
      </c>
      <c r="L17" s="277">
        <f t="shared" si="5"/>
        <v>0</v>
      </c>
    </row>
    <row r="18" spans="1:12" x14ac:dyDescent="0.25">
      <c r="A18" s="10">
        <f t="shared" si="2"/>
        <v>2024</v>
      </c>
      <c r="B18" s="49" t="s">
        <v>29</v>
      </c>
      <c r="C18" s="187" t="s">
        <v>16</v>
      </c>
      <c r="D18" s="264"/>
      <c r="E18" s="278"/>
      <c r="F18" s="278"/>
      <c r="G18" s="278"/>
      <c r="H18" s="278"/>
      <c r="I18" s="278"/>
      <c r="J18" s="278"/>
      <c r="K18" s="250">
        <f>SUMIFS(B2_Hinzu_Kürz_Ist!$D$3:$D$502,B2_Hinzu_Kürz_Ist!$B$3:$B$502,A18,B2_Hinzu_Kürz_Ist!$C$3:$C$502,B2_Hinzu_Kürz_Ist!I11)</f>
        <v>0</v>
      </c>
      <c r="L18" s="277">
        <f t="shared" si="5"/>
        <v>0</v>
      </c>
    </row>
    <row r="19" spans="1:12" s="52" customFormat="1" x14ac:dyDescent="0.25">
      <c r="A19" s="127">
        <f t="shared" si="2"/>
        <v>2024</v>
      </c>
      <c r="B19" s="9" t="s">
        <v>30</v>
      </c>
      <c r="C19" s="186" t="s">
        <v>103</v>
      </c>
      <c r="D19" s="273">
        <f>SUM(D20,D21,D25,D26,D27)</f>
        <v>0</v>
      </c>
      <c r="E19" s="260">
        <f>SUM(E20,E21,E25,E26,E27)</f>
        <v>0</v>
      </c>
      <c r="F19" s="260">
        <f t="shared" ref="F19:J19" si="6">SUM(F20,F21,F25,F26,F27)</f>
        <v>0</v>
      </c>
      <c r="G19" s="260">
        <f t="shared" si="6"/>
        <v>0</v>
      </c>
      <c r="H19" s="260">
        <f t="shared" si="6"/>
        <v>0</v>
      </c>
      <c r="I19" s="260">
        <f t="shared" si="6"/>
        <v>0</v>
      </c>
      <c r="J19" s="260">
        <f t="shared" si="6"/>
        <v>0</v>
      </c>
      <c r="K19" s="260">
        <f>SUM(K20,K21,K25,K26,K27)</f>
        <v>0</v>
      </c>
      <c r="L19" s="274">
        <f>SUM(L20,L21,L25,L26,L27)</f>
        <v>0</v>
      </c>
    </row>
    <row r="20" spans="1:12" x14ac:dyDescent="0.25">
      <c r="A20" s="10">
        <f t="shared" si="2"/>
        <v>2024</v>
      </c>
      <c r="B20" s="49" t="s">
        <v>104</v>
      </c>
      <c r="C20" s="187" t="s">
        <v>105</v>
      </c>
      <c r="D20" s="264"/>
      <c r="E20" s="278"/>
      <c r="F20" s="278"/>
      <c r="G20" s="278"/>
      <c r="H20" s="278"/>
      <c r="I20" s="278"/>
      <c r="J20" s="278"/>
      <c r="K20" s="250">
        <f>SUMIFS(B2_Hinzu_Kürz_Ist!$D$3:$D$502,B2_Hinzu_Kürz_Ist!$B$3:$B$502,A20,B2_Hinzu_Kürz_Ist!$C$3:$C$502,B2_Hinzu_Kürz_Ist!I12)</f>
        <v>0</v>
      </c>
      <c r="L20" s="277">
        <f t="shared" si="5"/>
        <v>0</v>
      </c>
    </row>
    <row r="21" spans="1:12" x14ac:dyDescent="0.25">
      <c r="A21" s="10">
        <f t="shared" si="2"/>
        <v>2024</v>
      </c>
      <c r="B21" s="49" t="s">
        <v>106</v>
      </c>
      <c r="C21" s="187" t="s">
        <v>107</v>
      </c>
      <c r="D21" s="276">
        <f>SUM(D22:D24)</f>
        <v>0</v>
      </c>
      <c r="E21" s="250">
        <f>SUM(E22:E24)</f>
        <v>0</v>
      </c>
      <c r="F21" s="250">
        <f t="shared" ref="F21:J21" si="7">SUM(F22:F24)</f>
        <v>0</v>
      </c>
      <c r="G21" s="250">
        <f t="shared" si="7"/>
        <v>0</v>
      </c>
      <c r="H21" s="250">
        <f t="shared" si="7"/>
        <v>0</v>
      </c>
      <c r="I21" s="250">
        <f t="shared" si="7"/>
        <v>0</v>
      </c>
      <c r="J21" s="250">
        <f t="shared" si="7"/>
        <v>0</v>
      </c>
      <c r="K21" s="250">
        <f>SUM(K22:K24)</f>
        <v>0</v>
      </c>
      <c r="L21" s="277">
        <f>SUM(L22:L24)</f>
        <v>0</v>
      </c>
    </row>
    <row r="22" spans="1:12" x14ac:dyDescent="0.25">
      <c r="A22" s="10">
        <f t="shared" si="2"/>
        <v>2024</v>
      </c>
      <c r="B22" s="49" t="s">
        <v>260</v>
      </c>
      <c r="C22" s="188" t="s">
        <v>261</v>
      </c>
      <c r="D22" s="264"/>
      <c r="E22" s="278"/>
      <c r="F22" s="278"/>
      <c r="G22" s="278"/>
      <c r="H22" s="278"/>
      <c r="I22" s="278"/>
      <c r="J22" s="278"/>
      <c r="K22" s="250">
        <f>SUMIFS(B2_Hinzu_Kürz_Ist!$D$3:$D$502,B2_Hinzu_Kürz_Ist!$B$3:$B$502,A22,B2_Hinzu_Kürz_Ist!$C$3:$C$502,B2_Hinzu_Kürz_Ist!I13)</f>
        <v>0</v>
      </c>
      <c r="L22" s="277">
        <f t="shared" si="5"/>
        <v>0</v>
      </c>
    </row>
    <row r="23" spans="1:12" ht="30" x14ac:dyDescent="0.25">
      <c r="A23" s="10">
        <f t="shared" si="2"/>
        <v>2024</v>
      </c>
      <c r="B23" s="49" t="s">
        <v>262</v>
      </c>
      <c r="C23" s="187" t="s">
        <v>263</v>
      </c>
      <c r="D23" s="264"/>
      <c r="E23" s="278"/>
      <c r="F23" s="278"/>
      <c r="G23" s="278"/>
      <c r="H23" s="278"/>
      <c r="I23" s="278"/>
      <c r="J23" s="278"/>
      <c r="K23" s="250">
        <f>SUMIFS(B2_Hinzu_Kürz_Ist!$D$3:$D$502,B2_Hinzu_Kürz_Ist!$B$3:$B$502,A23,B2_Hinzu_Kürz_Ist!$C$3:$C$502,B2_Hinzu_Kürz_Ist!I14)</f>
        <v>0</v>
      </c>
      <c r="L23" s="277">
        <f t="shared" si="5"/>
        <v>0</v>
      </c>
    </row>
    <row r="24" spans="1:12" x14ac:dyDescent="0.25">
      <c r="A24" s="10">
        <f t="shared" si="2"/>
        <v>2024</v>
      </c>
      <c r="B24" s="49" t="s">
        <v>264</v>
      </c>
      <c r="C24" s="188" t="s">
        <v>265</v>
      </c>
      <c r="D24" s="264"/>
      <c r="E24" s="278"/>
      <c r="F24" s="278"/>
      <c r="G24" s="278"/>
      <c r="H24" s="278"/>
      <c r="I24" s="278"/>
      <c r="J24" s="278"/>
      <c r="K24" s="250">
        <f>SUMIFS(B2_Hinzu_Kürz_Ist!$D$3:$D$502,B2_Hinzu_Kürz_Ist!$B$3:$B$502,A24,B2_Hinzu_Kürz_Ist!$C$3:$C$502,B2_Hinzu_Kürz_Ist!I15)</f>
        <v>0</v>
      </c>
      <c r="L24" s="277">
        <f t="shared" si="5"/>
        <v>0</v>
      </c>
    </row>
    <row r="25" spans="1:12" x14ac:dyDescent="0.25">
      <c r="A25" s="10">
        <f t="shared" si="2"/>
        <v>2024</v>
      </c>
      <c r="B25" s="49" t="s">
        <v>108</v>
      </c>
      <c r="C25" s="187" t="s">
        <v>109</v>
      </c>
      <c r="D25" s="264"/>
      <c r="E25" s="278"/>
      <c r="F25" s="278"/>
      <c r="G25" s="278"/>
      <c r="H25" s="278"/>
      <c r="I25" s="278"/>
      <c r="J25" s="278"/>
      <c r="K25" s="250">
        <f>SUMIFS(B2_Hinzu_Kürz_Ist!$D$3:$D$502,B2_Hinzu_Kürz_Ist!$B$3:$B$502,A25,B2_Hinzu_Kürz_Ist!$C$3:$C$502,B2_Hinzu_Kürz_Ist!I16)</f>
        <v>0</v>
      </c>
      <c r="L25" s="277">
        <f t="shared" si="5"/>
        <v>0</v>
      </c>
    </row>
    <row r="26" spans="1:12" ht="30" x14ac:dyDescent="0.25">
      <c r="A26" s="10">
        <f t="shared" si="2"/>
        <v>2024</v>
      </c>
      <c r="B26" s="49" t="s">
        <v>110</v>
      </c>
      <c r="C26" s="187" t="s">
        <v>111</v>
      </c>
      <c r="D26" s="264"/>
      <c r="E26" s="278"/>
      <c r="F26" s="278"/>
      <c r="G26" s="278"/>
      <c r="H26" s="278"/>
      <c r="I26" s="278"/>
      <c r="J26" s="278"/>
      <c r="K26" s="250">
        <f>SUMIFS(B2_Hinzu_Kürz_Ist!$D$3:$D$502,B2_Hinzu_Kürz_Ist!$B$3:$B$502,A26,B2_Hinzu_Kürz_Ist!$C$3:$C$502,B2_Hinzu_Kürz_Ist!I17)</f>
        <v>0</v>
      </c>
      <c r="L26" s="277">
        <f t="shared" si="5"/>
        <v>0</v>
      </c>
    </row>
    <row r="27" spans="1:12" x14ac:dyDescent="0.25">
      <c r="A27" s="10">
        <f t="shared" si="2"/>
        <v>2024</v>
      </c>
      <c r="B27" s="49" t="s">
        <v>112</v>
      </c>
      <c r="C27" s="187" t="s">
        <v>320</v>
      </c>
      <c r="D27" s="264"/>
      <c r="E27" s="278"/>
      <c r="F27" s="278"/>
      <c r="G27" s="278"/>
      <c r="H27" s="278"/>
      <c r="I27" s="278"/>
      <c r="J27" s="278"/>
      <c r="K27" s="250">
        <f>SUMIFS(B2_Hinzu_Kürz_Ist!$D$3:$D$502,B2_Hinzu_Kürz_Ist!$B$3:$B$502,A27,B2_Hinzu_Kürz_Ist!$C$3:$C$502,B2_Hinzu_Kürz_Ist!I18)</f>
        <v>0</v>
      </c>
      <c r="L27" s="277">
        <f t="shared" si="5"/>
        <v>0</v>
      </c>
    </row>
    <row r="28" spans="1:12" s="52" customFormat="1" x14ac:dyDescent="0.25">
      <c r="A28" s="127">
        <f t="shared" si="2"/>
        <v>2024</v>
      </c>
      <c r="B28" s="9" t="s">
        <v>32</v>
      </c>
      <c r="C28" s="186" t="s">
        <v>327</v>
      </c>
      <c r="D28" s="263"/>
      <c r="E28" s="275"/>
      <c r="F28" s="275"/>
      <c r="G28" s="275"/>
      <c r="H28" s="275"/>
      <c r="I28" s="275"/>
      <c r="J28" s="275"/>
      <c r="K28" s="260">
        <f>SUMIFS(B2_Hinzu_Kürz_Ist!$D$3:$D$502,B2_Hinzu_Kürz_Ist!$B$3:$B$502,A28,B2_Hinzu_Kürz_Ist!$C$3:$C$502,B2_Hinzu_Kürz_Ist!I19)</f>
        <v>0</v>
      </c>
      <c r="L28" s="274">
        <f t="shared" si="5"/>
        <v>0</v>
      </c>
    </row>
    <row r="29" spans="1:12" s="52" customFormat="1" ht="27" customHeight="1" x14ac:dyDescent="0.25">
      <c r="A29" s="127">
        <f t="shared" si="2"/>
        <v>2024</v>
      </c>
      <c r="B29" s="9" t="s">
        <v>33</v>
      </c>
      <c r="C29" s="186" t="s">
        <v>114</v>
      </c>
      <c r="D29" s="263"/>
      <c r="E29" s="275"/>
      <c r="F29" s="275"/>
      <c r="G29" s="275"/>
      <c r="H29" s="275"/>
      <c r="I29" s="275"/>
      <c r="J29" s="275"/>
      <c r="K29" s="260">
        <f>SUMIFS(B2_Hinzu_Kürz_Ist!$D$3:$D$502,B2_Hinzu_Kürz_Ist!$B$3:$B$502,A29,B2_Hinzu_Kürz_Ist!$C$3:$C$502,B2_Hinzu_Kürz_Ist!I20)</f>
        <v>0</v>
      </c>
      <c r="L29" s="274">
        <f t="shared" si="5"/>
        <v>0</v>
      </c>
    </row>
    <row r="30" spans="1:12" s="52" customFormat="1" x14ac:dyDescent="0.25">
      <c r="A30" s="127">
        <f t="shared" ref="A30:A56" si="8">$A$6</f>
        <v>2024</v>
      </c>
      <c r="B30" s="9" t="s">
        <v>36</v>
      </c>
      <c r="C30" s="186" t="s">
        <v>115</v>
      </c>
      <c r="D30" s="263"/>
      <c r="E30" s="275"/>
      <c r="F30" s="275"/>
      <c r="G30" s="275"/>
      <c r="H30" s="275"/>
      <c r="I30" s="275"/>
      <c r="J30" s="275"/>
      <c r="K30" s="260">
        <f>SUMIFS(B2_Hinzu_Kürz_Ist!$D$3:$D$502,B2_Hinzu_Kürz_Ist!$B$3:$B$502,A30,B2_Hinzu_Kürz_Ist!$C$3:$C$502,B2_Hinzu_Kürz_Ist!I21)</f>
        <v>0</v>
      </c>
      <c r="L30" s="274">
        <f t="shared" si="5"/>
        <v>0</v>
      </c>
    </row>
    <row r="31" spans="1:12" s="52" customFormat="1" x14ac:dyDescent="0.25">
      <c r="A31" s="127"/>
      <c r="B31" s="59"/>
      <c r="C31" s="3"/>
      <c r="D31" s="403"/>
      <c r="E31" s="404"/>
      <c r="F31" s="404"/>
      <c r="G31" s="404"/>
      <c r="H31" s="404"/>
      <c r="I31" s="404"/>
      <c r="J31" s="404"/>
      <c r="K31" s="416"/>
      <c r="L31" s="417"/>
    </row>
    <row r="32" spans="1:12" s="52" customFormat="1" x14ac:dyDescent="0.25">
      <c r="A32" s="127">
        <f t="shared" si="8"/>
        <v>2024</v>
      </c>
      <c r="B32" s="9" t="s">
        <v>11</v>
      </c>
      <c r="C32" s="185" t="s">
        <v>116</v>
      </c>
      <c r="D32" s="273">
        <f t="shared" ref="D32:J32" si="9">SUM(D33,D40,D41,D42,D46,D54,D55,D56)</f>
        <v>0</v>
      </c>
      <c r="E32" s="260">
        <f t="shared" si="9"/>
        <v>0</v>
      </c>
      <c r="F32" s="260">
        <f t="shared" si="9"/>
        <v>0</v>
      </c>
      <c r="G32" s="260">
        <f t="shared" si="9"/>
        <v>0</v>
      </c>
      <c r="H32" s="260">
        <f t="shared" si="9"/>
        <v>0</v>
      </c>
      <c r="I32" s="260">
        <f t="shared" si="9"/>
        <v>0</v>
      </c>
      <c r="J32" s="260">
        <f t="shared" si="9"/>
        <v>0</v>
      </c>
      <c r="K32" s="260">
        <f t="shared" ref="K32" si="10">SUM(K33,K40,K41,K42,K46,K54,K55,K56)</f>
        <v>0</v>
      </c>
      <c r="L32" s="274">
        <f>SUM(L33,L40,L41,L42,L46,L54,L55,L56)</f>
        <v>0</v>
      </c>
    </row>
    <row r="33" spans="1:12" s="52" customFormat="1" x14ac:dyDescent="0.25">
      <c r="A33" s="127">
        <f t="shared" si="8"/>
        <v>2024</v>
      </c>
      <c r="B33" s="9" t="s">
        <v>117</v>
      </c>
      <c r="C33" s="186" t="s">
        <v>118</v>
      </c>
      <c r="D33" s="273">
        <f>SUM(D34:D39)</f>
        <v>0</v>
      </c>
      <c r="E33" s="260">
        <f>SUM(E34:E39)</f>
        <v>0</v>
      </c>
      <c r="F33" s="260">
        <f t="shared" ref="F33:J33" si="11">SUM(F34:F39)</f>
        <v>0</v>
      </c>
      <c r="G33" s="260">
        <f t="shared" si="11"/>
        <v>0</v>
      </c>
      <c r="H33" s="260">
        <f t="shared" si="11"/>
        <v>0</v>
      </c>
      <c r="I33" s="260">
        <f t="shared" si="11"/>
        <v>0</v>
      </c>
      <c r="J33" s="260">
        <f t="shared" si="11"/>
        <v>0</v>
      </c>
      <c r="K33" s="260">
        <f>SUM(K34:K39)</f>
        <v>0</v>
      </c>
      <c r="L33" s="274">
        <f>SUM(L34:L39)</f>
        <v>0</v>
      </c>
    </row>
    <row r="34" spans="1:12" x14ac:dyDescent="0.25">
      <c r="A34" s="10">
        <f t="shared" si="8"/>
        <v>2024</v>
      </c>
      <c r="B34" s="49" t="s">
        <v>44</v>
      </c>
      <c r="C34" s="187" t="s">
        <v>119</v>
      </c>
      <c r="D34" s="264"/>
      <c r="E34" s="278"/>
      <c r="F34" s="278"/>
      <c r="G34" s="278"/>
      <c r="H34" s="278"/>
      <c r="I34" s="278"/>
      <c r="J34" s="278"/>
      <c r="K34" s="250">
        <f>SUMIFS(B2_Hinzu_Kürz_Ist!$D$3:$D$502,B2_Hinzu_Kürz_Ist!$B$3:$B$502,A34,B2_Hinzu_Kürz_Ist!$C$3:$C$502,B2_Hinzu_Kürz_Ist!I22)</f>
        <v>0</v>
      </c>
      <c r="L34" s="277">
        <f t="shared" ref="L34:L41" si="12">J34+K34</f>
        <v>0</v>
      </c>
    </row>
    <row r="35" spans="1:12" x14ac:dyDescent="0.25">
      <c r="A35" s="10">
        <f t="shared" si="8"/>
        <v>2024</v>
      </c>
      <c r="B35" s="49" t="s">
        <v>46</v>
      </c>
      <c r="C35" s="187" t="s">
        <v>120</v>
      </c>
      <c r="D35" s="264"/>
      <c r="E35" s="278"/>
      <c r="F35" s="278"/>
      <c r="G35" s="278"/>
      <c r="H35" s="278"/>
      <c r="I35" s="278"/>
      <c r="J35" s="278"/>
      <c r="K35" s="250">
        <f>SUMIFS(B2_Hinzu_Kürz_Ist!$D$3:$D$502,B2_Hinzu_Kürz_Ist!$B$3:$B$502,A35,B2_Hinzu_Kürz_Ist!$C$3:$C$502,B2_Hinzu_Kürz_Ist!I23)</f>
        <v>0</v>
      </c>
      <c r="L35" s="277">
        <f t="shared" si="12"/>
        <v>0</v>
      </c>
    </row>
    <row r="36" spans="1:12" x14ac:dyDescent="0.25">
      <c r="A36" s="10">
        <f t="shared" si="8"/>
        <v>2024</v>
      </c>
      <c r="B36" s="49" t="s">
        <v>121</v>
      </c>
      <c r="C36" s="187" t="s">
        <v>122</v>
      </c>
      <c r="D36" s="264"/>
      <c r="E36" s="278"/>
      <c r="F36" s="278"/>
      <c r="G36" s="278"/>
      <c r="H36" s="278"/>
      <c r="I36" s="278"/>
      <c r="J36" s="278"/>
      <c r="K36" s="250">
        <f>SUMIFS(B2_Hinzu_Kürz_Ist!$D$3:$D$502,B2_Hinzu_Kürz_Ist!$B$3:$B$502,A36,B2_Hinzu_Kürz_Ist!$C$3:$C$502,B2_Hinzu_Kürz_Ist!I24)</f>
        <v>0</v>
      </c>
      <c r="L36" s="277">
        <f t="shared" si="12"/>
        <v>0</v>
      </c>
    </row>
    <row r="37" spans="1:12" x14ac:dyDescent="0.25">
      <c r="A37" s="10">
        <f t="shared" si="8"/>
        <v>2024</v>
      </c>
      <c r="B37" s="49" t="s">
        <v>176</v>
      </c>
      <c r="C37" s="267" t="s">
        <v>181</v>
      </c>
      <c r="D37" s="264"/>
      <c r="E37" s="278"/>
      <c r="F37" s="278"/>
      <c r="G37" s="278"/>
      <c r="H37" s="278"/>
      <c r="I37" s="278"/>
      <c r="J37" s="278"/>
      <c r="K37" s="250">
        <f>SUMIFS(B2_Hinzu_Kürz_Ist!$D$3:$D$502,B2_Hinzu_Kürz_Ist!$B$3:$B$502,A37,B2_Hinzu_Kürz_Ist!$C$3:$C$502,B2_Hinzu_Kürz_Ist!I25)</f>
        <v>0</v>
      </c>
      <c r="L37" s="277">
        <f t="shared" si="12"/>
        <v>0</v>
      </c>
    </row>
    <row r="38" spans="1:12" x14ac:dyDescent="0.25">
      <c r="A38" s="10">
        <f t="shared" si="8"/>
        <v>2024</v>
      </c>
      <c r="B38" s="49" t="s">
        <v>183</v>
      </c>
      <c r="C38" s="187" t="s">
        <v>113</v>
      </c>
      <c r="D38" s="264"/>
      <c r="E38" s="278"/>
      <c r="F38" s="278"/>
      <c r="G38" s="278"/>
      <c r="H38" s="278"/>
      <c r="I38" s="278"/>
      <c r="J38" s="278"/>
      <c r="K38" s="250">
        <f>SUMIFS(B2_Hinzu_Kürz_Ist!$D$3:$D$502,B2_Hinzu_Kürz_Ist!$B$3:$B$502,A38,B2_Hinzu_Kürz_Ist!$C$3:$C$502,B2_Hinzu_Kürz_Ist!I26)</f>
        <v>0</v>
      </c>
      <c r="L38" s="277">
        <f t="shared" si="12"/>
        <v>0</v>
      </c>
    </row>
    <row r="39" spans="1:12" x14ac:dyDescent="0.25">
      <c r="A39" s="10">
        <f t="shared" si="8"/>
        <v>2024</v>
      </c>
      <c r="B39" s="49" t="s">
        <v>184</v>
      </c>
      <c r="C39" s="267" t="s">
        <v>182</v>
      </c>
      <c r="D39" s="264"/>
      <c r="E39" s="278"/>
      <c r="F39" s="278"/>
      <c r="G39" s="278"/>
      <c r="H39" s="278"/>
      <c r="I39" s="278"/>
      <c r="J39" s="278"/>
      <c r="K39" s="250">
        <f>SUMIFS(B2_Hinzu_Kürz_Ist!$D$3:$D$502,B2_Hinzu_Kürz_Ist!$B$3:$B$502,A39,B2_Hinzu_Kürz_Ist!$C$3:$C$502,B2_Hinzu_Kürz_Ist!I27)</f>
        <v>0</v>
      </c>
      <c r="L39" s="277">
        <f t="shared" si="12"/>
        <v>0</v>
      </c>
    </row>
    <row r="40" spans="1:12" s="52" customFormat="1" x14ac:dyDescent="0.25">
      <c r="A40" s="127">
        <f t="shared" si="8"/>
        <v>2024</v>
      </c>
      <c r="B40" s="9" t="s">
        <v>123</v>
      </c>
      <c r="C40" s="186" t="s">
        <v>221</v>
      </c>
      <c r="D40" s="263"/>
      <c r="E40" s="275"/>
      <c r="F40" s="275"/>
      <c r="G40" s="275"/>
      <c r="H40" s="275"/>
      <c r="I40" s="275"/>
      <c r="J40" s="275"/>
      <c r="K40" s="260">
        <f>SUMIFS(B2_Hinzu_Kürz_Ist!$D$3:$D$502,B2_Hinzu_Kürz_Ist!$B$3:$B$502,A40,B2_Hinzu_Kürz_Ist!$C$3:$C$502,B2_Hinzu_Kürz_Ist!I28)</f>
        <v>0</v>
      </c>
      <c r="L40" s="274">
        <f t="shared" si="12"/>
        <v>0</v>
      </c>
    </row>
    <row r="41" spans="1:12" s="52" customFormat="1" x14ac:dyDescent="0.25">
      <c r="A41" s="127">
        <f t="shared" si="8"/>
        <v>2024</v>
      </c>
      <c r="B41" s="9" t="s">
        <v>124</v>
      </c>
      <c r="C41" s="186" t="s">
        <v>214</v>
      </c>
      <c r="D41" s="263"/>
      <c r="E41" s="275"/>
      <c r="F41" s="275"/>
      <c r="G41" s="275"/>
      <c r="H41" s="275"/>
      <c r="I41" s="275"/>
      <c r="J41" s="275"/>
      <c r="K41" s="260">
        <f>SUMIFS(B2_Hinzu_Kürz_Ist!$D$3:$D$502,B2_Hinzu_Kürz_Ist!$B$3:$B$502,A41,B2_Hinzu_Kürz_Ist!$C$3:$C$502,B2_Hinzu_Kürz_Ist!I29)</f>
        <v>0</v>
      </c>
      <c r="L41" s="274">
        <f t="shared" si="12"/>
        <v>0</v>
      </c>
    </row>
    <row r="42" spans="1:12" s="52" customFormat="1" x14ac:dyDescent="0.25">
      <c r="A42" s="127">
        <f t="shared" si="8"/>
        <v>2024</v>
      </c>
      <c r="B42" s="9" t="s">
        <v>62</v>
      </c>
      <c r="C42" s="186" t="s">
        <v>125</v>
      </c>
      <c r="D42" s="273">
        <f>SUM(D43:D45)</f>
        <v>0</v>
      </c>
      <c r="E42" s="260">
        <f>SUM(E43:E45)</f>
        <v>0</v>
      </c>
      <c r="F42" s="260">
        <f t="shared" ref="F42:J42" si="13">SUM(F43:F45)</f>
        <v>0</v>
      </c>
      <c r="G42" s="260">
        <f t="shared" si="13"/>
        <v>0</v>
      </c>
      <c r="H42" s="260">
        <f t="shared" si="13"/>
        <v>0</v>
      </c>
      <c r="I42" s="260">
        <f t="shared" si="13"/>
        <v>0</v>
      </c>
      <c r="J42" s="260">
        <f t="shared" si="13"/>
        <v>0</v>
      </c>
      <c r="K42" s="260">
        <f>SUM(K43:K45)</f>
        <v>0</v>
      </c>
      <c r="L42" s="274">
        <f>SUM(L43:L45)</f>
        <v>0</v>
      </c>
    </row>
    <row r="43" spans="1:12" x14ac:dyDescent="0.25">
      <c r="A43" s="10">
        <f t="shared" si="8"/>
        <v>2024</v>
      </c>
      <c r="B43" s="49" t="s">
        <v>266</v>
      </c>
      <c r="C43" s="187" t="s">
        <v>126</v>
      </c>
      <c r="D43" s="276">
        <f>SUMIF(B3_RSt_Spiegel!$B$5:$B$504,C43,B3_RSt_Spiegel!$J$5:$J$504)</f>
        <v>0</v>
      </c>
      <c r="E43" s="278"/>
      <c r="F43" s="278"/>
      <c r="G43" s="278"/>
      <c r="H43" s="278"/>
      <c r="I43" s="278"/>
      <c r="J43" s="250">
        <f>SUMIF(B3_RSt_Spiegel!$B$5:$B$504,C43,B3_RSt_Spiegel!$P$5:$P$504)</f>
        <v>0</v>
      </c>
      <c r="K43" s="250">
        <f>SUMIFS(B2_Hinzu_Kürz_Ist!$D$3:$D$502,B2_Hinzu_Kürz_Ist!$B$3:$B$502,A43,B2_Hinzu_Kürz_Ist!$C$3:$C$502,B2_Hinzu_Kürz_Ist!I30)</f>
        <v>0</v>
      </c>
      <c r="L43" s="277">
        <f t="shared" ref="L43:L56" si="14">J43+K43</f>
        <v>0</v>
      </c>
    </row>
    <row r="44" spans="1:12" x14ac:dyDescent="0.25">
      <c r="A44" s="10">
        <f t="shared" si="8"/>
        <v>2024</v>
      </c>
      <c r="B44" s="49" t="s">
        <v>267</v>
      </c>
      <c r="C44" s="187" t="s">
        <v>127</v>
      </c>
      <c r="D44" s="276">
        <f>SUMIF(B3_RSt_Spiegel!$B$5:$B$504,C44,B3_RSt_Spiegel!$J$5:$J$504)</f>
        <v>0</v>
      </c>
      <c r="E44" s="278"/>
      <c r="F44" s="278"/>
      <c r="G44" s="278"/>
      <c r="H44" s="278"/>
      <c r="I44" s="278"/>
      <c r="J44" s="250">
        <f>SUMIF(B3_RSt_Spiegel!$B$5:$B$504,C44,B3_RSt_Spiegel!$P$5:$P$504)</f>
        <v>0</v>
      </c>
      <c r="K44" s="250">
        <f>SUMIFS(B2_Hinzu_Kürz_Ist!$D$3:$D$502,B2_Hinzu_Kürz_Ist!$B$3:$B$502,A44,B2_Hinzu_Kürz_Ist!$C$3:$C$502,B2_Hinzu_Kürz_Ist!I31)</f>
        <v>0</v>
      </c>
      <c r="L44" s="277">
        <f t="shared" si="14"/>
        <v>0</v>
      </c>
    </row>
    <row r="45" spans="1:12" x14ac:dyDescent="0.25">
      <c r="A45" s="10">
        <f t="shared" si="8"/>
        <v>2024</v>
      </c>
      <c r="B45" s="49" t="s">
        <v>268</v>
      </c>
      <c r="C45" s="187" t="s">
        <v>128</v>
      </c>
      <c r="D45" s="276">
        <f>SUMIF(B3_RSt_Spiegel!$B$5:$B$504,C45,B3_RSt_Spiegel!$J$5:$J$504)</f>
        <v>0</v>
      </c>
      <c r="E45" s="278"/>
      <c r="F45" s="278"/>
      <c r="G45" s="278"/>
      <c r="H45" s="278"/>
      <c r="I45" s="278"/>
      <c r="J45" s="250">
        <f>SUMIF(B3_RSt_Spiegel!$B$5:$B$504,C45,B3_RSt_Spiegel!$P$5:$P$504)</f>
        <v>0</v>
      </c>
      <c r="K45" s="250">
        <f>SUMIFS(B2_Hinzu_Kürz_Ist!$D$3:$D$502,B2_Hinzu_Kürz_Ist!$B$3:$B$502,A45,B2_Hinzu_Kürz_Ist!$C$3:$C$502,B2_Hinzu_Kürz_Ist!I32)</f>
        <v>0</v>
      </c>
      <c r="L45" s="277">
        <f t="shared" si="14"/>
        <v>0</v>
      </c>
    </row>
    <row r="46" spans="1:12" s="52" customFormat="1" x14ac:dyDescent="0.25">
      <c r="A46" s="127">
        <f t="shared" si="8"/>
        <v>2024</v>
      </c>
      <c r="B46" s="60" t="s">
        <v>63</v>
      </c>
      <c r="C46" s="186" t="s">
        <v>129</v>
      </c>
      <c r="D46" s="273">
        <f t="shared" ref="D46:J46" si="15">SUM(D47:D53)</f>
        <v>0</v>
      </c>
      <c r="E46" s="260">
        <f t="shared" si="15"/>
        <v>0</v>
      </c>
      <c r="F46" s="260">
        <f t="shared" si="15"/>
        <v>0</v>
      </c>
      <c r="G46" s="260">
        <f t="shared" si="15"/>
        <v>0</v>
      </c>
      <c r="H46" s="260">
        <f t="shared" si="15"/>
        <v>0</v>
      </c>
      <c r="I46" s="260">
        <f t="shared" si="15"/>
        <v>0</v>
      </c>
      <c r="J46" s="260">
        <f t="shared" si="15"/>
        <v>0</v>
      </c>
      <c r="K46" s="260">
        <f t="shared" ref="K46:L46" si="16">SUM(K47:K53)</f>
        <v>0</v>
      </c>
      <c r="L46" s="274">
        <f t="shared" si="16"/>
        <v>0</v>
      </c>
    </row>
    <row r="47" spans="1:12" ht="15" customHeight="1" x14ac:dyDescent="0.25">
      <c r="A47" s="10">
        <f t="shared" si="8"/>
        <v>2024</v>
      </c>
      <c r="B47" s="268" t="s">
        <v>130</v>
      </c>
      <c r="C47" s="187" t="s">
        <v>131</v>
      </c>
      <c r="D47" s="264"/>
      <c r="E47" s="278"/>
      <c r="F47" s="278"/>
      <c r="G47" s="278"/>
      <c r="H47" s="278"/>
      <c r="I47" s="278"/>
      <c r="J47" s="278"/>
      <c r="K47" s="250">
        <f>SUMIFS(B2_Hinzu_Kürz_Ist!$D$3:$D$502,B2_Hinzu_Kürz_Ist!$B$3:$B$502,A47,B2_Hinzu_Kürz_Ist!$C$3:$C$502,B2_Hinzu_Kürz_Ist!I33)</f>
        <v>0</v>
      </c>
      <c r="L47" s="277">
        <f t="shared" si="14"/>
        <v>0</v>
      </c>
    </row>
    <row r="48" spans="1:12" ht="30" customHeight="1" x14ac:dyDescent="0.25">
      <c r="A48" s="10">
        <f t="shared" si="8"/>
        <v>2024</v>
      </c>
      <c r="B48" s="268" t="s">
        <v>132</v>
      </c>
      <c r="C48" s="187" t="s">
        <v>133</v>
      </c>
      <c r="D48" s="264"/>
      <c r="E48" s="278"/>
      <c r="F48" s="278"/>
      <c r="G48" s="278"/>
      <c r="H48" s="278"/>
      <c r="I48" s="278"/>
      <c r="J48" s="278"/>
      <c r="K48" s="250">
        <f>SUMIFS(B2_Hinzu_Kürz_Ist!$D$3:$D$502,B2_Hinzu_Kürz_Ist!$B$3:$B$502,A48,B2_Hinzu_Kürz_Ist!$C$3:$C$502,B2_Hinzu_Kürz_Ist!I34)</f>
        <v>0</v>
      </c>
      <c r="L48" s="277">
        <f t="shared" si="14"/>
        <v>0</v>
      </c>
    </row>
    <row r="49" spans="1:12" ht="15" customHeight="1" x14ac:dyDescent="0.25">
      <c r="A49" s="10">
        <f t="shared" si="8"/>
        <v>2024</v>
      </c>
      <c r="B49" s="268" t="s">
        <v>134</v>
      </c>
      <c r="C49" s="187" t="s">
        <v>135</v>
      </c>
      <c r="D49" s="264"/>
      <c r="E49" s="278"/>
      <c r="F49" s="278"/>
      <c r="G49" s="278"/>
      <c r="H49" s="278"/>
      <c r="I49" s="278"/>
      <c r="J49" s="278"/>
      <c r="K49" s="250">
        <f>SUMIFS(B2_Hinzu_Kürz_Ist!$D$3:$D$502,B2_Hinzu_Kürz_Ist!$B$3:$B$502,A49,B2_Hinzu_Kürz_Ist!$C$3:$C$502,B2_Hinzu_Kürz_Ist!I35)</f>
        <v>0</v>
      </c>
      <c r="L49" s="277">
        <f t="shared" si="14"/>
        <v>0</v>
      </c>
    </row>
    <row r="50" spans="1:12" x14ac:dyDescent="0.25">
      <c r="A50" s="10">
        <f t="shared" si="8"/>
        <v>2024</v>
      </c>
      <c r="B50" s="268" t="s">
        <v>269</v>
      </c>
      <c r="C50" s="187" t="s">
        <v>136</v>
      </c>
      <c r="D50" s="264"/>
      <c r="E50" s="278"/>
      <c r="F50" s="278"/>
      <c r="G50" s="278"/>
      <c r="H50" s="278"/>
      <c r="I50" s="278"/>
      <c r="J50" s="278"/>
      <c r="K50" s="250">
        <f>SUMIFS(B2_Hinzu_Kürz_Ist!$D$3:$D$502,B2_Hinzu_Kürz_Ist!$B$3:$B$502,A50,B2_Hinzu_Kürz_Ist!$C$3:$C$502,B2_Hinzu_Kürz_Ist!I36)</f>
        <v>0</v>
      </c>
      <c r="L50" s="277">
        <f t="shared" si="14"/>
        <v>0</v>
      </c>
    </row>
    <row r="51" spans="1:12" ht="30" x14ac:dyDescent="0.25">
      <c r="A51" s="10">
        <f t="shared" si="8"/>
        <v>2024</v>
      </c>
      <c r="B51" s="268" t="s">
        <v>270</v>
      </c>
      <c r="C51" s="187" t="s">
        <v>137</v>
      </c>
      <c r="D51" s="264"/>
      <c r="E51" s="278"/>
      <c r="F51" s="278"/>
      <c r="G51" s="278"/>
      <c r="H51" s="278"/>
      <c r="I51" s="278"/>
      <c r="J51" s="278"/>
      <c r="K51" s="250">
        <f>SUMIFS(B2_Hinzu_Kürz_Ist!$D$3:$D$502,B2_Hinzu_Kürz_Ist!$B$3:$B$502,A51,B2_Hinzu_Kürz_Ist!$C$3:$C$502,B2_Hinzu_Kürz_Ist!I37)</f>
        <v>0</v>
      </c>
      <c r="L51" s="277">
        <f t="shared" si="14"/>
        <v>0</v>
      </c>
    </row>
    <row r="52" spans="1:12" ht="30" x14ac:dyDescent="0.25">
      <c r="A52" s="10">
        <f t="shared" si="8"/>
        <v>2024</v>
      </c>
      <c r="B52" s="268" t="s">
        <v>271</v>
      </c>
      <c r="C52" s="187" t="s">
        <v>272</v>
      </c>
      <c r="D52" s="264"/>
      <c r="E52" s="278"/>
      <c r="F52" s="278"/>
      <c r="G52" s="278"/>
      <c r="H52" s="278"/>
      <c r="I52" s="278"/>
      <c r="J52" s="278"/>
      <c r="K52" s="250">
        <f>SUMIFS(B2_Hinzu_Kürz_Ist!$D$3:$D$502,B2_Hinzu_Kürz_Ist!$B$3:$B$502,A52,B2_Hinzu_Kürz_Ist!$C$3:$C$502,B2_Hinzu_Kürz_Ist!I38)</f>
        <v>0</v>
      </c>
      <c r="L52" s="277">
        <f t="shared" si="14"/>
        <v>0</v>
      </c>
    </row>
    <row r="53" spans="1:12" x14ac:dyDescent="0.25">
      <c r="A53" s="10">
        <f t="shared" si="8"/>
        <v>2024</v>
      </c>
      <c r="B53" s="268" t="s">
        <v>273</v>
      </c>
      <c r="C53" s="187" t="s">
        <v>138</v>
      </c>
      <c r="D53" s="264"/>
      <c r="E53" s="278"/>
      <c r="F53" s="278"/>
      <c r="G53" s="278"/>
      <c r="H53" s="278"/>
      <c r="I53" s="278"/>
      <c r="J53" s="278"/>
      <c r="K53" s="250">
        <f>SUMIFS(B2_Hinzu_Kürz_Ist!$D$3:$D$502,B2_Hinzu_Kürz_Ist!$B$3:$B$502,A53,B2_Hinzu_Kürz_Ist!$C$3:$C$502,B2_Hinzu_Kürz_Ist!I39)</f>
        <v>0</v>
      </c>
      <c r="L53" s="277">
        <f t="shared" si="14"/>
        <v>0</v>
      </c>
    </row>
    <row r="54" spans="1:12" s="52" customFormat="1" x14ac:dyDescent="0.25">
      <c r="A54" s="127">
        <f t="shared" si="8"/>
        <v>2024</v>
      </c>
      <c r="B54" s="9" t="s">
        <v>64</v>
      </c>
      <c r="C54" s="186" t="s">
        <v>326</v>
      </c>
      <c r="D54" s="263"/>
      <c r="E54" s="275"/>
      <c r="F54" s="275"/>
      <c r="G54" s="275"/>
      <c r="H54" s="275"/>
      <c r="I54" s="275"/>
      <c r="J54" s="275"/>
      <c r="K54" s="260">
        <f>SUMIFS(B2_Hinzu_Kürz_Ist!$D$3:$D$502,B2_Hinzu_Kürz_Ist!$B$3:$B$502,A54,B2_Hinzu_Kürz_Ist!$C$3:$C$502,B2_Hinzu_Kürz_Ist!I40)</f>
        <v>0</v>
      </c>
      <c r="L54" s="274">
        <f t="shared" si="14"/>
        <v>0</v>
      </c>
    </row>
    <row r="55" spans="1:12" s="52" customFormat="1" x14ac:dyDescent="0.25">
      <c r="A55" s="127">
        <f t="shared" si="8"/>
        <v>2024</v>
      </c>
      <c r="B55" s="9" t="s">
        <v>80</v>
      </c>
      <c r="C55" s="186" t="s">
        <v>139</v>
      </c>
      <c r="D55" s="263"/>
      <c r="E55" s="275"/>
      <c r="F55" s="275"/>
      <c r="G55" s="275"/>
      <c r="H55" s="275"/>
      <c r="I55" s="275"/>
      <c r="J55" s="275"/>
      <c r="K55" s="260">
        <f>SUMIFS(B2_Hinzu_Kürz_Ist!$D$3:$D$502,B2_Hinzu_Kürz_Ist!$B$3:$B$502,A55,B2_Hinzu_Kürz_Ist!$C$3:$C$502,B2_Hinzu_Kürz_Ist!I41)</f>
        <v>0</v>
      </c>
      <c r="L55" s="274">
        <f t="shared" si="14"/>
        <v>0</v>
      </c>
    </row>
    <row r="56" spans="1:12" s="52" customFormat="1" ht="15.75" thickBot="1" x14ac:dyDescent="0.3">
      <c r="A56" s="127">
        <f t="shared" si="8"/>
        <v>2024</v>
      </c>
      <c r="B56" s="9" t="s">
        <v>140</v>
      </c>
      <c r="C56" s="189" t="s">
        <v>321</v>
      </c>
      <c r="D56" s="269"/>
      <c r="E56" s="279"/>
      <c r="F56" s="279"/>
      <c r="G56" s="279"/>
      <c r="H56" s="279"/>
      <c r="I56" s="279"/>
      <c r="J56" s="280"/>
      <c r="K56" s="270">
        <f>SUMIFS(B2_Hinzu_Kürz_Ist!$D$3:$D$502,B2_Hinzu_Kürz_Ist!$B$3:$B$502,A55,B2_Hinzu_Kürz_Ist!$C$3:$C$502,B2_Hinzu_Kürz_Ist!I42)</f>
        <v>0</v>
      </c>
      <c r="L56" s="281">
        <f t="shared" si="14"/>
        <v>0</v>
      </c>
    </row>
    <row r="57" spans="1:12" ht="15.75" thickTop="1" x14ac:dyDescent="0.25">
      <c r="B57" s="190"/>
      <c r="C57" s="3"/>
      <c r="D57" s="199"/>
      <c r="E57" s="199"/>
      <c r="F57" s="199"/>
      <c r="G57" s="199"/>
      <c r="H57" s="199"/>
      <c r="I57" s="199"/>
      <c r="J57" s="199"/>
      <c r="K57" s="16"/>
      <c r="L57" s="16"/>
    </row>
    <row r="58" spans="1:12" ht="19.5" thickBot="1" x14ac:dyDescent="0.3">
      <c r="A58" s="3"/>
      <c r="B58" s="58" t="str">
        <f>CONCATENATE("Bilanz des Jahres ",A60)</f>
        <v>Bilanz des Jahres 2023</v>
      </c>
      <c r="D58" s="200"/>
      <c r="E58" s="200"/>
      <c r="F58" s="200"/>
      <c r="G58" s="200"/>
      <c r="H58" s="200"/>
      <c r="I58" s="200"/>
      <c r="J58" s="200"/>
      <c r="K58" s="12"/>
      <c r="L58" s="12"/>
    </row>
    <row r="59" spans="1:12" s="52" customFormat="1" ht="15.75" thickTop="1" x14ac:dyDescent="0.25">
      <c r="A59" s="3"/>
      <c r="B59" s="258"/>
      <c r="C59" s="184" t="s">
        <v>99</v>
      </c>
      <c r="D59" s="215" t="str">
        <f>IF(ISERROR(D87/D86),"",D87/D86)</f>
        <v/>
      </c>
      <c r="E59" s="197" t="str">
        <f>IF(ISERROR(E87/E86),"",E87/E86)</f>
        <v/>
      </c>
      <c r="F59" s="197" t="str">
        <f t="shared" ref="F59:J59" si="17">IF(ISERROR(F87/F86),"",F87/F86)</f>
        <v/>
      </c>
      <c r="G59" s="197" t="str">
        <f t="shared" si="17"/>
        <v/>
      </c>
      <c r="H59" s="197" t="str">
        <f t="shared" si="17"/>
        <v/>
      </c>
      <c r="I59" s="197" t="str">
        <f t="shared" si="17"/>
        <v/>
      </c>
      <c r="J59" s="197" t="str">
        <f t="shared" si="17"/>
        <v/>
      </c>
      <c r="K59" s="197"/>
      <c r="L59" s="198" t="str">
        <f>IF(ISERROR(L87/L86),"",L87/L86)</f>
        <v/>
      </c>
    </row>
    <row r="60" spans="1:12" s="52" customFormat="1" ht="15" customHeight="1" x14ac:dyDescent="0.25">
      <c r="A60" s="4">
        <f>A6-1</f>
        <v>2023</v>
      </c>
      <c r="B60" s="9" t="s">
        <v>7</v>
      </c>
      <c r="C60" s="185" t="s">
        <v>100</v>
      </c>
      <c r="D60" s="273">
        <f>SUM(D61,D73,D82:D84)</f>
        <v>0</v>
      </c>
      <c r="E60" s="260">
        <f>SUM(E61,E73,E82:E84)</f>
        <v>0</v>
      </c>
      <c r="F60" s="260">
        <f t="shared" ref="F60:J60" si="18">SUM(F61,F73,F82:F84)</f>
        <v>0</v>
      </c>
      <c r="G60" s="260">
        <f t="shared" si="18"/>
        <v>0</v>
      </c>
      <c r="H60" s="260">
        <f t="shared" si="18"/>
        <v>0</v>
      </c>
      <c r="I60" s="260">
        <f t="shared" si="18"/>
        <v>0</v>
      </c>
      <c r="J60" s="260">
        <f t="shared" si="18"/>
        <v>0</v>
      </c>
      <c r="K60" s="260">
        <f>SUM(K61,K73,K82:K84)</f>
        <v>0</v>
      </c>
      <c r="L60" s="274">
        <f>SUM(L61,L73,L82:L84)</f>
        <v>0</v>
      </c>
    </row>
    <row r="61" spans="1:12" s="52" customFormat="1" x14ac:dyDescent="0.25">
      <c r="A61" s="127">
        <f t="shared" ref="A61:A84" si="19">$A$60</f>
        <v>2023</v>
      </c>
      <c r="B61" s="9" t="s">
        <v>17</v>
      </c>
      <c r="C61" s="186" t="s">
        <v>6</v>
      </c>
      <c r="D61" s="273">
        <f>SUM(D62,D67,D72)</f>
        <v>0</v>
      </c>
      <c r="E61" s="260">
        <f>SUM(E62,E67,E72)</f>
        <v>0</v>
      </c>
      <c r="F61" s="260">
        <f t="shared" ref="F61:J61" si="20">SUM(F62,F67,F72)</f>
        <v>0</v>
      </c>
      <c r="G61" s="260">
        <f t="shared" si="20"/>
        <v>0</v>
      </c>
      <c r="H61" s="260">
        <f t="shared" si="20"/>
        <v>0</v>
      </c>
      <c r="I61" s="260">
        <f t="shared" si="20"/>
        <v>0</v>
      </c>
      <c r="J61" s="260">
        <f t="shared" si="20"/>
        <v>0</v>
      </c>
      <c r="K61" s="260">
        <f>SUM(K62,K67,K72)</f>
        <v>0</v>
      </c>
      <c r="L61" s="274">
        <f>SUM(L62,L67,L72)</f>
        <v>0</v>
      </c>
    </row>
    <row r="62" spans="1:12" x14ac:dyDescent="0.25">
      <c r="A62" s="10">
        <f t="shared" si="19"/>
        <v>2023</v>
      </c>
      <c r="B62" s="49" t="s">
        <v>19</v>
      </c>
      <c r="C62" s="187" t="s">
        <v>8</v>
      </c>
      <c r="D62" s="276">
        <f>SUM(D63:D66)</f>
        <v>0</v>
      </c>
      <c r="E62" s="250">
        <f>SUM(E63:E66)</f>
        <v>0</v>
      </c>
      <c r="F62" s="250">
        <f t="shared" ref="F62:J62" si="21">SUM(F63:F66)</f>
        <v>0</v>
      </c>
      <c r="G62" s="250">
        <f t="shared" si="21"/>
        <v>0</v>
      </c>
      <c r="H62" s="250">
        <f t="shared" si="21"/>
        <v>0</v>
      </c>
      <c r="I62" s="250">
        <f t="shared" si="21"/>
        <v>0</v>
      </c>
      <c r="J62" s="250">
        <f t="shared" si="21"/>
        <v>0</v>
      </c>
      <c r="K62" s="250">
        <f>SUM(K63:K66)</f>
        <v>0</v>
      </c>
      <c r="L62" s="277">
        <f>SUM(L63:L66)</f>
        <v>0</v>
      </c>
    </row>
    <row r="63" spans="1:12" ht="30" x14ac:dyDescent="0.25">
      <c r="A63" s="10">
        <f t="shared" si="19"/>
        <v>2023</v>
      </c>
      <c r="B63" s="49" t="s">
        <v>20</v>
      </c>
      <c r="C63" s="187" t="s">
        <v>101</v>
      </c>
      <c r="D63" s="264"/>
      <c r="E63" s="278"/>
      <c r="F63" s="278"/>
      <c r="G63" s="278"/>
      <c r="H63" s="278"/>
      <c r="I63" s="278"/>
      <c r="J63" s="278"/>
      <c r="K63" s="250">
        <f>SUMIFS(B2_Hinzu_Kürz_Ist!$D$3:$D$502,B2_Hinzu_Kürz_Ist!$B$3:$B$502,A63,B2_Hinzu_Kürz_Ist!$C$3:$C$502,B2_Hinzu_Kürz_Ist!I3)</f>
        <v>0</v>
      </c>
      <c r="L63" s="277">
        <f t="shared" ref="L63:L84" si="22">J63+K63</f>
        <v>0</v>
      </c>
    </row>
    <row r="64" spans="1:12" ht="30" x14ac:dyDescent="0.25">
      <c r="A64" s="10">
        <f t="shared" si="19"/>
        <v>2023</v>
      </c>
      <c r="B64" s="49" t="s">
        <v>21</v>
      </c>
      <c r="C64" s="187" t="s">
        <v>102</v>
      </c>
      <c r="D64" s="264"/>
      <c r="E64" s="278"/>
      <c r="F64" s="278"/>
      <c r="G64" s="278"/>
      <c r="H64" s="278"/>
      <c r="I64" s="278"/>
      <c r="J64" s="278"/>
      <c r="K64" s="250">
        <f>SUMIFS(B2_Hinzu_Kürz_Ist!$D$3:$D$502,B2_Hinzu_Kürz_Ist!$B$3:$B$502,A64,B2_Hinzu_Kürz_Ist!$C$3:$C$502,B2_Hinzu_Kürz_Ist!I4)</f>
        <v>0</v>
      </c>
      <c r="L64" s="277">
        <f t="shared" si="22"/>
        <v>0</v>
      </c>
    </row>
    <row r="65" spans="1:12" x14ac:dyDescent="0.25">
      <c r="A65" s="10">
        <f t="shared" si="19"/>
        <v>2023</v>
      </c>
      <c r="B65" s="49" t="s">
        <v>22</v>
      </c>
      <c r="C65" s="187" t="s">
        <v>9</v>
      </c>
      <c r="D65" s="264"/>
      <c r="E65" s="278"/>
      <c r="F65" s="278"/>
      <c r="G65" s="278"/>
      <c r="H65" s="278"/>
      <c r="I65" s="278"/>
      <c r="J65" s="278"/>
      <c r="K65" s="250">
        <f>SUMIFS(B2_Hinzu_Kürz_Ist!$D$3:$D$502,B2_Hinzu_Kürz_Ist!$B$3:$B$502,A65,B2_Hinzu_Kürz_Ist!$C$3:$C$502,B2_Hinzu_Kürz_Ist!I5)</f>
        <v>0</v>
      </c>
      <c r="L65" s="277">
        <f t="shared" si="22"/>
        <v>0</v>
      </c>
    </row>
    <row r="66" spans="1:12" x14ac:dyDescent="0.25">
      <c r="A66" s="10">
        <f t="shared" si="19"/>
        <v>2023</v>
      </c>
      <c r="B66" s="49" t="s">
        <v>23</v>
      </c>
      <c r="C66" s="187" t="s">
        <v>10</v>
      </c>
      <c r="D66" s="264"/>
      <c r="E66" s="278"/>
      <c r="F66" s="278"/>
      <c r="G66" s="278"/>
      <c r="H66" s="278"/>
      <c r="I66" s="278"/>
      <c r="J66" s="278"/>
      <c r="K66" s="250">
        <f>SUMIFS(B2_Hinzu_Kürz_Ist!$D$3:$D$502,B2_Hinzu_Kürz_Ist!$B$3:$B$502,A66,B2_Hinzu_Kürz_Ist!$C$3:$C$502,B2_Hinzu_Kürz_Ist!I6)</f>
        <v>0</v>
      </c>
      <c r="L66" s="277">
        <f t="shared" si="22"/>
        <v>0</v>
      </c>
    </row>
    <row r="67" spans="1:12" x14ac:dyDescent="0.25">
      <c r="A67" s="10">
        <f t="shared" si="19"/>
        <v>2023</v>
      </c>
      <c r="B67" s="49" t="s">
        <v>24</v>
      </c>
      <c r="C67" s="187" t="s">
        <v>462</v>
      </c>
      <c r="D67" s="276">
        <f>D_SAV!S5</f>
        <v>0</v>
      </c>
      <c r="E67" s="278"/>
      <c r="F67" s="278"/>
      <c r="G67" s="278"/>
      <c r="H67" s="278"/>
      <c r="I67" s="278"/>
      <c r="J67" s="250">
        <f>D_SAV!W5</f>
        <v>0</v>
      </c>
      <c r="K67" s="250">
        <f>SUM(K68:K71)</f>
        <v>0</v>
      </c>
      <c r="L67" s="277">
        <f>SUM(L68:L71)</f>
        <v>0</v>
      </c>
    </row>
    <row r="68" spans="1:12" ht="30" x14ac:dyDescent="0.25">
      <c r="A68" s="10">
        <f t="shared" si="19"/>
        <v>2023</v>
      </c>
      <c r="B68" s="49" t="s">
        <v>25</v>
      </c>
      <c r="C68" s="187" t="s">
        <v>12</v>
      </c>
      <c r="D68" s="418"/>
      <c r="E68" s="419"/>
      <c r="F68" s="419"/>
      <c r="G68" s="419"/>
      <c r="H68" s="419"/>
      <c r="I68" s="419"/>
      <c r="J68" s="419"/>
      <c r="K68" s="250">
        <f>SUMIFS(B2_Hinzu_Kürz_Ist!$D$3:$D$502,B2_Hinzu_Kürz_Ist!$B$3:$B$502,A68,B2_Hinzu_Kürz_Ist!$C$3:$C$502,B2_Hinzu_Kürz_Ist!I7)</f>
        <v>0</v>
      </c>
      <c r="L68" s="277">
        <f t="shared" si="22"/>
        <v>0</v>
      </c>
    </row>
    <row r="69" spans="1:12" x14ac:dyDescent="0.25">
      <c r="A69" s="10">
        <f t="shared" si="19"/>
        <v>2023</v>
      </c>
      <c r="B69" s="49" t="s">
        <v>26</v>
      </c>
      <c r="C69" s="187" t="s">
        <v>13</v>
      </c>
      <c r="D69" s="418"/>
      <c r="E69" s="419"/>
      <c r="F69" s="419"/>
      <c r="G69" s="419"/>
      <c r="H69" s="419"/>
      <c r="I69" s="419"/>
      <c r="J69" s="419"/>
      <c r="K69" s="250">
        <f>SUMIFS(B2_Hinzu_Kürz_Ist!$D$3:$D$502,B2_Hinzu_Kürz_Ist!$B$3:$B$502,A69,B2_Hinzu_Kürz_Ist!$C$3:$C$502,B2_Hinzu_Kürz_Ist!I8)</f>
        <v>0</v>
      </c>
      <c r="L69" s="277">
        <f t="shared" si="22"/>
        <v>0</v>
      </c>
    </row>
    <row r="70" spans="1:12" x14ac:dyDescent="0.25">
      <c r="A70" s="10">
        <f t="shared" si="19"/>
        <v>2023</v>
      </c>
      <c r="B70" s="49" t="s">
        <v>27</v>
      </c>
      <c r="C70" s="187" t="s">
        <v>14</v>
      </c>
      <c r="D70" s="418"/>
      <c r="E70" s="419"/>
      <c r="F70" s="419"/>
      <c r="G70" s="419"/>
      <c r="H70" s="419"/>
      <c r="I70" s="419"/>
      <c r="J70" s="419"/>
      <c r="K70" s="250">
        <f>SUMIFS(B2_Hinzu_Kürz_Ist!$D$3:$D$502,B2_Hinzu_Kürz_Ist!$B$3:$B$502,A70,B2_Hinzu_Kürz_Ist!$C$3:$C$502,B2_Hinzu_Kürz_Ist!I9)</f>
        <v>0</v>
      </c>
      <c r="L70" s="277">
        <f t="shared" si="22"/>
        <v>0</v>
      </c>
    </row>
    <row r="71" spans="1:12" x14ac:dyDescent="0.25">
      <c r="A71" s="10">
        <f t="shared" si="19"/>
        <v>2023</v>
      </c>
      <c r="B71" s="49" t="s">
        <v>28</v>
      </c>
      <c r="C71" s="187" t="s">
        <v>15</v>
      </c>
      <c r="D71" s="418"/>
      <c r="E71" s="419"/>
      <c r="F71" s="419"/>
      <c r="G71" s="419"/>
      <c r="H71" s="419"/>
      <c r="I71" s="419"/>
      <c r="J71" s="419"/>
      <c r="K71" s="250">
        <f>SUMIFS(B2_Hinzu_Kürz_Ist!$D$3:$D$502,B2_Hinzu_Kürz_Ist!$B$3:$B$502,A71,B2_Hinzu_Kürz_Ist!$C$3:$C$502,B2_Hinzu_Kürz_Ist!I10)</f>
        <v>0</v>
      </c>
      <c r="L71" s="277">
        <f t="shared" si="22"/>
        <v>0</v>
      </c>
    </row>
    <row r="72" spans="1:12" x14ac:dyDescent="0.25">
      <c r="A72" s="10">
        <f t="shared" si="19"/>
        <v>2023</v>
      </c>
      <c r="B72" s="49" t="s">
        <v>29</v>
      </c>
      <c r="C72" s="187" t="s">
        <v>16</v>
      </c>
      <c r="D72" s="264"/>
      <c r="E72" s="278"/>
      <c r="F72" s="278"/>
      <c r="G72" s="278"/>
      <c r="H72" s="278"/>
      <c r="I72" s="278"/>
      <c r="J72" s="278"/>
      <c r="K72" s="250">
        <f>SUMIFS(B2_Hinzu_Kürz_Ist!$D$3:$D$502,B2_Hinzu_Kürz_Ist!$B$3:$B$502,A72,B2_Hinzu_Kürz_Ist!$C$3:$C$502,B2_Hinzu_Kürz_Ist!I11)</f>
        <v>0</v>
      </c>
      <c r="L72" s="277">
        <f t="shared" si="22"/>
        <v>0</v>
      </c>
    </row>
    <row r="73" spans="1:12" s="52" customFormat="1" ht="15" customHeight="1" x14ac:dyDescent="0.25">
      <c r="A73" s="127">
        <f t="shared" si="19"/>
        <v>2023</v>
      </c>
      <c r="B73" s="9" t="s">
        <v>30</v>
      </c>
      <c r="C73" s="186" t="s">
        <v>103</v>
      </c>
      <c r="D73" s="273">
        <f>SUM(D74,D75,D79,D80,D81)</f>
        <v>0</v>
      </c>
      <c r="E73" s="260">
        <f>SUM(E74,E75,E79,E80,E81)</f>
        <v>0</v>
      </c>
      <c r="F73" s="260">
        <f t="shared" ref="F73:J73" si="23">SUM(F74,F75,F79,F80,F81)</f>
        <v>0</v>
      </c>
      <c r="G73" s="260">
        <f t="shared" si="23"/>
        <v>0</v>
      </c>
      <c r="H73" s="260">
        <f t="shared" si="23"/>
        <v>0</v>
      </c>
      <c r="I73" s="260">
        <f t="shared" si="23"/>
        <v>0</v>
      </c>
      <c r="J73" s="260">
        <f t="shared" si="23"/>
        <v>0</v>
      </c>
      <c r="K73" s="260">
        <f>SUM(K74,K75,K79,K80,K81)</f>
        <v>0</v>
      </c>
      <c r="L73" s="274">
        <f>SUM(L74,L75,L79,L80,L81)</f>
        <v>0</v>
      </c>
    </row>
    <row r="74" spans="1:12" x14ac:dyDescent="0.25">
      <c r="A74" s="10">
        <f t="shared" si="19"/>
        <v>2023</v>
      </c>
      <c r="B74" s="49" t="s">
        <v>104</v>
      </c>
      <c r="C74" s="187" t="s">
        <v>105</v>
      </c>
      <c r="D74" s="264"/>
      <c r="E74" s="278"/>
      <c r="F74" s="278"/>
      <c r="G74" s="278"/>
      <c r="H74" s="278"/>
      <c r="I74" s="278"/>
      <c r="J74" s="278"/>
      <c r="K74" s="250">
        <f>SUMIFS(B2_Hinzu_Kürz_Ist!$D$3:$D$502,B2_Hinzu_Kürz_Ist!$B$3:$B$502,A74,B2_Hinzu_Kürz_Ist!$C$3:$C$502,B2_Hinzu_Kürz_Ist!I12)</f>
        <v>0</v>
      </c>
      <c r="L74" s="277">
        <f t="shared" si="22"/>
        <v>0</v>
      </c>
    </row>
    <row r="75" spans="1:12" x14ac:dyDescent="0.25">
      <c r="A75" s="10">
        <f t="shared" si="19"/>
        <v>2023</v>
      </c>
      <c r="B75" s="49" t="s">
        <v>106</v>
      </c>
      <c r="C75" s="187" t="s">
        <v>107</v>
      </c>
      <c r="D75" s="276">
        <f>SUM(D76:D78)</f>
        <v>0</v>
      </c>
      <c r="E75" s="250">
        <f>SUM(E76:E78)</f>
        <v>0</v>
      </c>
      <c r="F75" s="250">
        <f t="shared" ref="F75:J75" si="24">SUM(F76:F78)</f>
        <v>0</v>
      </c>
      <c r="G75" s="250">
        <f t="shared" si="24"/>
        <v>0</v>
      </c>
      <c r="H75" s="250">
        <f t="shared" si="24"/>
        <v>0</v>
      </c>
      <c r="I75" s="250">
        <f t="shared" si="24"/>
        <v>0</v>
      </c>
      <c r="J75" s="250">
        <f t="shared" si="24"/>
        <v>0</v>
      </c>
      <c r="K75" s="250">
        <f>SUM(K76:K78)</f>
        <v>0</v>
      </c>
      <c r="L75" s="277">
        <f>SUM(L76:L78)</f>
        <v>0</v>
      </c>
    </row>
    <row r="76" spans="1:12" x14ac:dyDescent="0.25">
      <c r="A76" s="10">
        <f t="shared" si="19"/>
        <v>2023</v>
      </c>
      <c r="B76" s="49" t="s">
        <v>260</v>
      </c>
      <c r="C76" s="188" t="s">
        <v>261</v>
      </c>
      <c r="D76" s="264"/>
      <c r="E76" s="278"/>
      <c r="F76" s="278"/>
      <c r="G76" s="278"/>
      <c r="H76" s="278"/>
      <c r="I76" s="278"/>
      <c r="J76" s="278"/>
      <c r="K76" s="250">
        <f>SUMIFS(B2_Hinzu_Kürz_Ist!$D$3:$D$502,B2_Hinzu_Kürz_Ist!$B$3:$B$502,A76,B2_Hinzu_Kürz_Ist!$C$3:$C$502,B2_Hinzu_Kürz_Ist!I13)</f>
        <v>0</v>
      </c>
      <c r="L76" s="277">
        <f t="shared" si="22"/>
        <v>0</v>
      </c>
    </row>
    <row r="77" spans="1:12" ht="30" x14ac:dyDescent="0.25">
      <c r="A77" s="10">
        <f t="shared" si="19"/>
        <v>2023</v>
      </c>
      <c r="B77" s="49" t="s">
        <v>262</v>
      </c>
      <c r="C77" s="187" t="s">
        <v>263</v>
      </c>
      <c r="D77" s="264"/>
      <c r="E77" s="278"/>
      <c r="F77" s="278"/>
      <c r="G77" s="278"/>
      <c r="H77" s="278"/>
      <c r="I77" s="278"/>
      <c r="J77" s="278"/>
      <c r="K77" s="250">
        <f>SUMIFS(B2_Hinzu_Kürz_Ist!$D$3:$D$502,B2_Hinzu_Kürz_Ist!$B$3:$B$502,A77,B2_Hinzu_Kürz_Ist!$C$3:$C$502,B2_Hinzu_Kürz_Ist!I14)</f>
        <v>0</v>
      </c>
      <c r="L77" s="277">
        <f t="shared" si="22"/>
        <v>0</v>
      </c>
    </row>
    <row r="78" spans="1:12" x14ac:dyDescent="0.25">
      <c r="A78" s="10">
        <f t="shared" si="19"/>
        <v>2023</v>
      </c>
      <c r="B78" s="49" t="s">
        <v>264</v>
      </c>
      <c r="C78" s="188" t="s">
        <v>265</v>
      </c>
      <c r="D78" s="264"/>
      <c r="E78" s="278"/>
      <c r="F78" s="278"/>
      <c r="G78" s="278"/>
      <c r="H78" s="278"/>
      <c r="I78" s="278"/>
      <c r="J78" s="278"/>
      <c r="K78" s="250">
        <f>SUMIFS(B2_Hinzu_Kürz_Ist!$D$3:$D$502,B2_Hinzu_Kürz_Ist!$B$3:$B$502,A78,B2_Hinzu_Kürz_Ist!$C$3:$C$502,B2_Hinzu_Kürz_Ist!I15)</f>
        <v>0</v>
      </c>
      <c r="L78" s="277">
        <f t="shared" si="22"/>
        <v>0</v>
      </c>
    </row>
    <row r="79" spans="1:12" x14ac:dyDescent="0.25">
      <c r="A79" s="10">
        <f t="shared" si="19"/>
        <v>2023</v>
      </c>
      <c r="B79" s="49" t="s">
        <v>108</v>
      </c>
      <c r="C79" s="187" t="s">
        <v>109</v>
      </c>
      <c r="D79" s="264"/>
      <c r="E79" s="278"/>
      <c r="F79" s="278"/>
      <c r="G79" s="278"/>
      <c r="H79" s="278"/>
      <c r="I79" s="278"/>
      <c r="J79" s="278"/>
      <c r="K79" s="250">
        <f>SUMIFS(B2_Hinzu_Kürz_Ist!$D$3:$D$502,B2_Hinzu_Kürz_Ist!$B$3:$B$502,A79,B2_Hinzu_Kürz_Ist!$C$3:$C$502,B2_Hinzu_Kürz_Ist!I16)</f>
        <v>0</v>
      </c>
      <c r="L79" s="277">
        <f t="shared" si="22"/>
        <v>0</v>
      </c>
    </row>
    <row r="80" spans="1:12" ht="30" x14ac:dyDescent="0.25">
      <c r="A80" s="10">
        <f t="shared" si="19"/>
        <v>2023</v>
      </c>
      <c r="B80" s="49" t="s">
        <v>110</v>
      </c>
      <c r="C80" s="187" t="s">
        <v>111</v>
      </c>
      <c r="D80" s="264"/>
      <c r="E80" s="278"/>
      <c r="F80" s="278"/>
      <c r="G80" s="278"/>
      <c r="H80" s="278"/>
      <c r="I80" s="278"/>
      <c r="J80" s="278"/>
      <c r="K80" s="250">
        <f>SUMIFS(B2_Hinzu_Kürz_Ist!$D$3:$D$502,B2_Hinzu_Kürz_Ist!$B$3:$B$502,A80,B2_Hinzu_Kürz_Ist!$C$3:$C$502,B2_Hinzu_Kürz_Ist!I17)</f>
        <v>0</v>
      </c>
      <c r="L80" s="277">
        <f t="shared" si="22"/>
        <v>0</v>
      </c>
    </row>
    <row r="81" spans="1:12" x14ac:dyDescent="0.25">
      <c r="A81" s="10">
        <f t="shared" si="19"/>
        <v>2023</v>
      </c>
      <c r="B81" s="49" t="s">
        <v>112</v>
      </c>
      <c r="C81" s="187" t="s">
        <v>320</v>
      </c>
      <c r="D81" s="264"/>
      <c r="E81" s="278"/>
      <c r="F81" s="278"/>
      <c r="G81" s="278"/>
      <c r="H81" s="278"/>
      <c r="I81" s="278"/>
      <c r="J81" s="278"/>
      <c r="K81" s="250">
        <f>SUMIFS(B2_Hinzu_Kürz_Ist!$D$3:$D$502,B2_Hinzu_Kürz_Ist!$B$3:$B$502,A81,B2_Hinzu_Kürz_Ist!$C$3:$C$502,B2_Hinzu_Kürz_Ist!I18)</f>
        <v>0</v>
      </c>
      <c r="L81" s="277">
        <f t="shared" si="22"/>
        <v>0</v>
      </c>
    </row>
    <row r="82" spans="1:12" s="52" customFormat="1" x14ac:dyDescent="0.25">
      <c r="A82" s="127">
        <f t="shared" si="19"/>
        <v>2023</v>
      </c>
      <c r="B82" s="9" t="s">
        <v>32</v>
      </c>
      <c r="C82" s="186" t="s">
        <v>327</v>
      </c>
      <c r="D82" s="263"/>
      <c r="E82" s="275"/>
      <c r="F82" s="275"/>
      <c r="G82" s="275"/>
      <c r="H82" s="275"/>
      <c r="I82" s="275"/>
      <c r="J82" s="275"/>
      <c r="K82" s="260">
        <f>SUMIFS(B2_Hinzu_Kürz_Ist!$D$3:$D$502,B2_Hinzu_Kürz_Ist!$B$3:$B$502,A82,B2_Hinzu_Kürz_Ist!$C$3:$C$502,B2_Hinzu_Kürz_Ist!I19)</f>
        <v>0</v>
      </c>
      <c r="L82" s="274">
        <f t="shared" si="22"/>
        <v>0</v>
      </c>
    </row>
    <row r="83" spans="1:12" s="52" customFormat="1" x14ac:dyDescent="0.25">
      <c r="A83" s="127">
        <f t="shared" si="19"/>
        <v>2023</v>
      </c>
      <c r="B83" s="9" t="s">
        <v>33</v>
      </c>
      <c r="C83" s="186" t="s">
        <v>114</v>
      </c>
      <c r="D83" s="263"/>
      <c r="E83" s="275"/>
      <c r="F83" s="275"/>
      <c r="G83" s="275"/>
      <c r="H83" s="275"/>
      <c r="I83" s="275"/>
      <c r="J83" s="275"/>
      <c r="K83" s="260">
        <f>SUMIFS(B2_Hinzu_Kürz_Ist!$D$3:$D$502,B2_Hinzu_Kürz_Ist!$B$3:$B$502,A83,B2_Hinzu_Kürz_Ist!$C$3:$C$502,B2_Hinzu_Kürz_Ist!I20)</f>
        <v>0</v>
      </c>
      <c r="L83" s="274">
        <f t="shared" si="22"/>
        <v>0</v>
      </c>
    </row>
    <row r="84" spans="1:12" s="52" customFormat="1" x14ac:dyDescent="0.25">
      <c r="A84" s="127">
        <f t="shared" si="19"/>
        <v>2023</v>
      </c>
      <c r="B84" s="9" t="s">
        <v>36</v>
      </c>
      <c r="C84" s="186" t="s">
        <v>115</v>
      </c>
      <c r="D84" s="263"/>
      <c r="E84" s="275"/>
      <c r="F84" s="275"/>
      <c r="G84" s="275"/>
      <c r="H84" s="275"/>
      <c r="I84" s="275"/>
      <c r="J84" s="275"/>
      <c r="K84" s="260">
        <f>SUMIFS(B2_Hinzu_Kürz_Ist!$D$3:$D$502,B2_Hinzu_Kürz_Ist!$B$3:$B$502,A84,B2_Hinzu_Kürz_Ist!$C$3:$C$502,B2_Hinzu_Kürz_Ist!I21)</f>
        <v>0</v>
      </c>
      <c r="L84" s="274">
        <f t="shared" si="22"/>
        <v>0</v>
      </c>
    </row>
    <row r="85" spans="1:12" s="52" customFormat="1" x14ac:dyDescent="0.25">
      <c r="A85" s="127"/>
      <c r="B85" s="59"/>
      <c r="C85" s="3"/>
      <c r="D85" s="403"/>
      <c r="E85" s="404"/>
      <c r="F85" s="404"/>
      <c r="G85" s="404"/>
      <c r="H85" s="404"/>
      <c r="I85" s="404"/>
      <c r="J85" s="404"/>
      <c r="K85" s="416"/>
      <c r="L85" s="417"/>
    </row>
    <row r="86" spans="1:12" s="52" customFormat="1" x14ac:dyDescent="0.25">
      <c r="A86" s="127">
        <f t="shared" ref="A86:A110" si="25">$A$60</f>
        <v>2023</v>
      </c>
      <c r="B86" s="9" t="s">
        <v>11</v>
      </c>
      <c r="C86" s="185" t="s">
        <v>116</v>
      </c>
      <c r="D86" s="273">
        <f t="shared" ref="D86:J86" si="26">SUM(D87,D94,D95,D96,D100,D108,D109,D110)</f>
        <v>0</v>
      </c>
      <c r="E86" s="260">
        <f t="shared" si="26"/>
        <v>0</v>
      </c>
      <c r="F86" s="260">
        <f t="shared" si="26"/>
        <v>0</v>
      </c>
      <c r="G86" s="260">
        <f t="shared" si="26"/>
        <v>0</v>
      </c>
      <c r="H86" s="260">
        <f t="shared" si="26"/>
        <v>0</v>
      </c>
      <c r="I86" s="260">
        <f t="shared" si="26"/>
        <v>0</v>
      </c>
      <c r="J86" s="260">
        <f t="shared" si="26"/>
        <v>0</v>
      </c>
      <c r="K86" s="260">
        <f t="shared" ref="K86" si="27">SUM(K87,K94,K95,K96,K100,K108,K109,K110)</f>
        <v>0</v>
      </c>
      <c r="L86" s="274">
        <f>SUM(L87,L94,L95,L96,L100,L108,L109,L110)</f>
        <v>0</v>
      </c>
    </row>
    <row r="87" spans="1:12" s="52" customFormat="1" x14ac:dyDescent="0.25">
      <c r="A87" s="127">
        <f t="shared" si="25"/>
        <v>2023</v>
      </c>
      <c r="B87" s="9" t="s">
        <v>117</v>
      </c>
      <c r="C87" s="186" t="s">
        <v>118</v>
      </c>
      <c r="D87" s="273">
        <f>SUM(D88:D93)</f>
        <v>0</v>
      </c>
      <c r="E87" s="260">
        <f>SUM(E88:E93)</f>
        <v>0</v>
      </c>
      <c r="F87" s="260">
        <f t="shared" ref="F87:J87" si="28">SUM(F88:F93)</f>
        <v>0</v>
      </c>
      <c r="G87" s="260">
        <f t="shared" si="28"/>
        <v>0</v>
      </c>
      <c r="H87" s="260">
        <f t="shared" si="28"/>
        <v>0</v>
      </c>
      <c r="I87" s="260">
        <f t="shared" si="28"/>
        <v>0</v>
      </c>
      <c r="J87" s="260">
        <f t="shared" si="28"/>
        <v>0</v>
      </c>
      <c r="K87" s="260">
        <f>SUM(K88:K93)</f>
        <v>0</v>
      </c>
      <c r="L87" s="274">
        <f>SUM(L88:L93)</f>
        <v>0</v>
      </c>
    </row>
    <row r="88" spans="1:12" x14ac:dyDescent="0.25">
      <c r="A88" s="10">
        <f t="shared" si="25"/>
        <v>2023</v>
      </c>
      <c r="B88" s="49" t="s">
        <v>44</v>
      </c>
      <c r="C88" s="187" t="s">
        <v>119</v>
      </c>
      <c r="D88" s="264"/>
      <c r="E88" s="278"/>
      <c r="F88" s="278"/>
      <c r="G88" s="278"/>
      <c r="H88" s="278"/>
      <c r="I88" s="278"/>
      <c r="J88" s="278"/>
      <c r="K88" s="250">
        <f>SUMIFS(B2_Hinzu_Kürz_Ist!$D$3:$D$502,B2_Hinzu_Kürz_Ist!$B$3:$B$502,A88,B2_Hinzu_Kürz_Ist!$C$3:$C$502,B2_Hinzu_Kürz_Ist!I22)</f>
        <v>0</v>
      </c>
      <c r="L88" s="277">
        <f t="shared" ref="L88:L99" si="29">J88+K88</f>
        <v>0</v>
      </c>
    </row>
    <row r="89" spans="1:12" x14ac:dyDescent="0.25">
      <c r="A89" s="10">
        <f t="shared" si="25"/>
        <v>2023</v>
      </c>
      <c r="B89" s="49" t="s">
        <v>46</v>
      </c>
      <c r="C89" s="187" t="s">
        <v>120</v>
      </c>
      <c r="D89" s="264"/>
      <c r="E89" s="278"/>
      <c r="F89" s="278"/>
      <c r="G89" s="278"/>
      <c r="H89" s="278"/>
      <c r="I89" s="278"/>
      <c r="J89" s="278"/>
      <c r="K89" s="250">
        <f>SUMIFS(B2_Hinzu_Kürz_Ist!$D$3:$D$502,B2_Hinzu_Kürz_Ist!$B$3:$B$502,A89,B2_Hinzu_Kürz_Ist!$C$3:$C$502,B2_Hinzu_Kürz_Ist!I23)</f>
        <v>0</v>
      </c>
      <c r="L89" s="277">
        <f t="shared" si="29"/>
        <v>0</v>
      </c>
    </row>
    <row r="90" spans="1:12" x14ac:dyDescent="0.25">
      <c r="A90" s="10">
        <f t="shared" si="25"/>
        <v>2023</v>
      </c>
      <c r="B90" s="49" t="s">
        <v>121</v>
      </c>
      <c r="C90" s="187" t="s">
        <v>122</v>
      </c>
      <c r="D90" s="264"/>
      <c r="E90" s="278"/>
      <c r="F90" s="278"/>
      <c r="G90" s="278"/>
      <c r="H90" s="278"/>
      <c r="I90" s="278"/>
      <c r="J90" s="278"/>
      <c r="K90" s="250">
        <f>SUMIFS(B2_Hinzu_Kürz_Ist!$D$3:$D$502,B2_Hinzu_Kürz_Ist!$B$3:$B$502,A90,B2_Hinzu_Kürz_Ist!$C$3:$C$502,B2_Hinzu_Kürz_Ist!I24)</f>
        <v>0</v>
      </c>
      <c r="L90" s="277">
        <f t="shared" si="29"/>
        <v>0</v>
      </c>
    </row>
    <row r="91" spans="1:12" x14ac:dyDescent="0.25">
      <c r="A91" s="10">
        <f t="shared" si="25"/>
        <v>2023</v>
      </c>
      <c r="B91" s="49" t="s">
        <v>176</v>
      </c>
      <c r="C91" s="267" t="s">
        <v>181</v>
      </c>
      <c r="D91" s="264"/>
      <c r="E91" s="278"/>
      <c r="F91" s="278"/>
      <c r="G91" s="278"/>
      <c r="H91" s="278"/>
      <c r="I91" s="278"/>
      <c r="J91" s="278"/>
      <c r="K91" s="250">
        <f>SUMIFS(B2_Hinzu_Kürz_Ist!$D$3:$D$502,B2_Hinzu_Kürz_Ist!$B$3:$B$502,A91,B2_Hinzu_Kürz_Ist!$C$3:$C$502,B2_Hinzu_Kürz_Ist!I25)</f>
        <v>0</v>
      </c>
      <c r="L91" s="277">
        <f t="shared" si="29"/>
        <v>0</v>
      </c>
    </row>
    <row r="92" spans="1:12" x14ac:dyDescent="0.25">
      <c r="A92" s="10">
        <f t="shared" si="25"/>
        <v>2023</v>
      </c>
      <c r="B92" s="49" t="s">
        <v>183</v>
      </c>
      <c r="C92" s="187" t="s">
        <v>113</v>
      </c>
      <c r="D92" s="264"/>
      <c r="E92" s="278"/>
      <c r="F92" s="278"/>
      <c r="G92" s="278"/>
      <c r="H92" s="278"/>
      <c r="I92" s="278"/>
      <c r="J92" s="278"/>
      <c r="K92" s="250">
        <f>SUMIFS(B2_Hinzu_Kürz_Ist!$D$3:$D$502,B2_Hinzu_Kürz_Ist!$B$3:$B$502,A92,B2_Hinzu_Kürz_Ist!$C$3:$C$502,B2_Hinzu_Kürz_Ist!I26)</f>
        <v>0</v>
      </c>
      <c r="L92" s="277">
        <f t="shared" si="29"/>
        <v>0</v>
      </c>
    </row>
    <row r="93" spans="1:12" x14ac:dyDescent="0.25">
      <c r="A93" s="10">
        <f t="shared" si="25"/>
        <v>2023</v>
      </c>
      <c r="B93" s="49" t="s">
        <v>184</v>
      </c>
      <c r="C93" s="267" t="s">
        <v>182</v>
      </c>
      <c r="D93" s="264"/>
      <c r="E93" s="278"/>
      <c r="F93" s="278"/>
      <c r="G93" s="278"/>
      <c r="H93" s="278"/>
      <c r="I93" s="278"/>
      <c r="J93" s="278"/>
      <c r="K93" s="250">
        <f>SUMIFS(B2_Hinzu_Kürz_Ist!$D$3:$D$502,B2_Hinzu_Kürz_Ist!$B$3:$B$502,A93,B2_Hinzu_Kürz_Ist!$C$3:$C$502,B2_Hinzu_Kürz_Ist!I27)</f>
        <v>0</v>
      </c>
      <c r="L93" s="277">
        <f t="shared" si="29"/>
        <v>0</v>
      </c>
    </row>
    <row r="94" spans="1:12" s="52" customFormat="1" x14ac:dyDescent="0.25">
      <c r="A94" s="127">
        <f t="shared" si="25"/>
        <v>2023</v>
      </c>
      <c r="B94" s="9" t="s">
        <v>123</v>
      </c>
      <c r="C94" s="186" t="s">
        <v>221</v>
      </c>
      <c r="D94" s="263"/>
      <c r="E94" s="275"/>
      <c r="F94" s="275"/>
      <c r="G94" s="275"/>
      <c r="H94" s="275"/>
      <c r="I94" s="275"/>
      <c r="J94" s="275"/>
      <c r="K94" s="260">
        <f>SUMIFS(B2_Hinzu_Kürz_Ist!$D$3:$D$502,B2_Hinzu_Kürz_Ist!$B$3:$B$502,A94,B2_Hinzu_Kürz_Ist!$C$3:$C$502,B2_Hinzu_Kürz_Ist!I28)</f>
        <v>0</v>
      </c>
      <c r="L94" s="274">
        <f t="shared" si="29"/>
        <v>0</v>
      </c>
    </row>
    <row r="95" spans="1:12" s="52" customFormat="1" x14ac:dyDescent="0.25">
      <c r="A95" s="127">
        <f t="shared" si="25"/>
        <v>2023</v>
      </c>
      <c r="B95" s="9" t="s">
        <v>124</v>
      </c>
      <c r="C95" s="186" t="s">
        <v>214</v>
      </c>
      <c r="D95" s="263"/>
      <c r="E95" s="275"/>
      <c r="F95" s="275"/>
      <c r="G95" s="275"/>
      <c r="H95" s="275"/>
      <c r="I95" s="275"/>
      <c r="J95" s="275"/>
      <c r="K95" s="260">
        <f>SUMIFS(B2_Hinzu_Kürz_Ist!$D$3:$D$502,B2_Hinzu_Kürz_Ist!$B$3:$B$502,A95,B2_Hinzu_Kürz_Ist!$C$3:$C$502,B2_Hinzu_Kürz_Ist!I29)</f>
        <v>0</v>
      </c>
      <c r="L95" s="274">
        <f t="shared" si="29"/>
        <v>0</v>
      </c>
    </row>
    <row r="96" spans="1:12" s="52" customFormat="1" x14ac:dyDescent="0.25">
      <c r="A96" s="127">
        <f t="shared" si="25"/>
        <v>2023</v>
      </c>
      <c r="B96" s="9" t="s">
        <v>62</v>
      </c>
      <c r="C96" s="186" t="s">
        <v>125</v>
      </c>
      <c r="D96" s="273">
        <f>SUM(D97:D99)</f>
        <v>0</v>
      </c>
      <c r="E96" s="260">
        <f>SUM(E97:E99)</f>
        <v>0</v>
      </c>
      <c r="F96" s="260">
        <f t="shared" ref="F96:J96" si="30">SUM(F97:F99)</f>
        <v>0</v>
      </c>
      <c r="G96" s="260">
        <f t="shared" si="30"/>
        <v>0</v>
      </c>
      <c r="H96" s="260">
        <f t="shared" si="30"/>
        <v>0</v>
      </c>
      <c r="I96" s="260">
        <f t="shared" si="30"/>
        <v>0</v>
      </c>
      <c r="J96" s="260">
        <f t="shared" si="30"/>
        <v>0</v>
      </c>
      <c r="K96" s="260">
        <f>SUM(K97:K99)</f>
        <v>0</v>
      </c>
      <c r="L96" s="274">
        <f>SUM(L97:L99)</f>
        <v>0</v>
      </c>
    </row>
    <row r="97" spans="1:12" x14ac:dyDescent="0.25">
      <c r="A97" s="10">
        <f t="shared" si="25"/>
        <v>2023</v>
      </c>
      <c r="B97" s="49" t="s">
        <v>266</v>
      </c>
      <c r="C97" s="187" t="s">
        <v>126</v>
      </c>
      <c r="D97" s="276">
        <f>SUMIF(B3_RSt_Spiegel!$B$5:$B$504,C97,B3_RSt_Spiegel!$E$5:$E$504)</f>
        <v>0</v>
      </c>
      <c r="E97" s="278"/>
      <c r="F97" s="278"/>
      <c r="G97" s="278"/>
      <c r="H97" s="278"/>
      <c r="I97" s="278"/>
      <c r="J97" s="250">
        <f>SUMIF(B3_RSt_Spiegel!$B$5:$B$504,C97,B3_RSt_Spiegel!$K$5:$K$504)</f>
        <v>0</v>
      </c>
      <c r="K97" s="250">
        <f>SUMIFS(B2_Hinzu_Kürz_Ist!$D$3:$D$502,B2_Hinzu_Kürz_Ist!$B$3:$B$502,A97,B2_Hinzu_Kürz_Ist!$C$3:$C$502,B2_Hinzu_Kürz_Ist!I30)</f>
        <v>0</v>
      </c>
      <c r="L97" s="277">
        <f t="shared" si="29"/>
        <v>0</v>
      </c>
    </row>
    <row r="98" spans="1:12" x14ac:dyDescent="0.25">
      <c r="A98" s="10">
        <f t="shared" si="25"/>
        <v>2023</v>
      </c>
      <c r="B98" s="49" t="s">
        <v>267</v>
      </c>
      <c r="C98" s="187" t="s">
        <v>127</v>
      </c>
      <c r="D98" s="276">
        <f>SUMIF(B3_RSt_Spiegel!$B$5:$B$504,C98,B3_RSt_Spiegel!$E$5:$E$504)</f>
        <v>0</v>
      </c>
      <c r="E98" s="278"/>
      <c r="F98" s="278"/>
      <c r="G98" s="278"/>
      <c r="H98" s="278"/>
      <c r="I98" s="278"/>
      <c r="J98" s="250">
        <f>SUMIF(B3_RSt_Spiegel!$B$5:$B$504,C98,B3_RSt_Spiegel!$K$5:$K$504)</f>
        <v>0</v>
      </c>
      <c r="K98" s="250">
        <f>SUMIFS(B2_Hinzu_Kürz_Ist!$D$3:$D$502,B2_Hinzu_Kürz_Ist!$B$3:$B$502,A98,B2_Hinzu_Kürz_Ist!$C$3:$C$502,B2_Hinzu_Kürz_Ist!I31)</f>
        <v>0</v>
      </c>
      <c r="L98" s="277">
        <f t="shared" si="29"/>
        <v>0</v>
      </c>
    </row>
    <row r="99" spans="1:12" x14ac:dyDescent="0.25">
      <c r="A99" s="10">
        <f t="shared" si="25"/>
        <v>2023</v>
      </c>
      <c r="B99" s="49" t="s">
        <v>268</v>
      </c>
      <c r="C99" s="187" t="s">
        <v>128</v>
      </c>
      <c r="D99" s="276">
        <f>SUMIF(B3_RSt_Spiegel!$B$5:$B$504,C99,B3_RSt_Spiegel!$E$5:$E$504)</f>
        <v>0</v>
      </c>
      <c r="E99" s="278"/>
      <c r="F99" s="278"/>
      <c r="G99" s="278"/>
      <c r="H99" s="278"/>
      <c r="I99" s="278"/>
      <c r="J99" s="250">
        <f>SUMIF(B3_RSt_Spiegel!$B$5:$B$504,C99,B3_RSt_Spiegel!$K$5:$K$504)</f>
        <v>0</v>
      </c>
      <c r="K99" s="250">
        <f>SUMIFS(B2_Hinzu_Kürz_Ist!$D$3:$D$502,B2_Hinzu_Kürz_Ist!$B$3:$B$502,A99,B2_Hinzu_Kürz_Ist!$C$3:$C$502,B2_Hinzu_Kürz_Ist!I32)</f>
        <v>0</v>
      </c>
      <c r="L99" s="277">
        <f t="shared" si="29"/>
        <v>0</v>
      </c>
    </row>
    <row r="100" spans="1:12" s="52" customFormat="1" x14ac:dyDescent="0.25">
      <c r="A100" s="127">
        <f t="shared" si="25"/>
        <v>2023</v>
      </c>
      <c r="B100" s="60" t="s">
        <v>63</v>
      </c>
      <c r="C100" s="186" t="s">
        <v>129</v>
      </c>
      <c r="D100" s="273">
        <f t="shared" ref="D100:J100" si="31">SUM(D101:D107)</f>
        <v>0</v>
      </c>
      <c r="E100" s="260">
        <f t="shared" si="31"/>
        <v>0</v>
      </c>
      <c r="F100" s="260">
        <f t="shared" si="31"/>
        <v>0</v>
      </c>
      <c r="G100" s="260">
        <f t="shared" si="31"/>
        <v>0</v>
      </c>
      <c r="H100" s="260">
        <f t="shared" si="31"/>
        <v>0</v>
      </c>
      <c r="I100" s="260">
        <f t="shared" si="31"/>
        <v>0</v>
      </c>
      <c r="J100" s="260">
        <f t="shared" si="31"/>
        <v>0</v>
      </c>
      <c r="K100" s="260">
        <f t="shared" ref="K100" si="32">SUM(K101:K107)</f>
        <v>0</v>
      </c>
      <c r="L100" s="274">
        <f>SUM(L101:L107)</f>
        <v>0</v>
      </c>
    </row>
    <row r="101" spans="1:12" x14ac:dyDescent="0.25">
      <c r="A101" s="10">
        <f t="shared" si="25"/>
        <v>2023</v>
      </c>
      <c r="B101" s="268" t="s">
        <v>130</v>
      </c>
      <c r="C101" s="187" t="s">
        <v>131</v>
      </c>
      <c r="D101" s="264"/>
      <c r="E101" s="278"/>
      <c r="F101" s="278"/>
      <c r="G101" s="278"/>
      <c r="H101" s="278"/>
      <c r="I101" s="278"/>
      <c r="J101" s="278"/>
      <c r="K101" s="250">
        <f>SUMIFS(B2_Hinzu_Kürz_Ist!$D$3:$D$502,B2_Hinzu_Kürz_Ist!$B$3:$B$502,A101,B2_Hinzu_Kürz_Ist!$C$3:$C$502,B2_Hinzu_Kürz_Ist!I33)</f>
        <v>0</v>
      </c>
      <c r="L101" s="277">
        <f t="shared" ref="L101:L110" si="33">J101+K101</f>
        <v>0</v>
      </c>
    </row>
    <row r="102" spans="1:12" x14ac:dyDescent="0.25">
      <c r="A102" s="10">
        <f t="shared" si="25"/>
        <v>2023</v>
      </c>
      <c r="B102" s="268" t="s">
        <v>132</v>
      </c>
      <c r="C102" s="187" t="s">
        <v>133</v>
      </c>
      <c r="D102" s="264"/>
      <c r="E102" s="278"/>
      <c r="F102" s="278"/>
      <c r="G102" s="278"/>
      <c r="H102" s="278"/>
      <c r="I102" s="278"/>
      <c r="J102" s="278"/>
      <c r="K102" s="250">
        <f>SUMIFS(B2_Hinzu_Kürz_Ist!$D$3:$D$502,B2_Hinzu_Kürz_Ist!$B$3:$B$502,A102,B2_Hinzu_Kürz_Ist!$C$3:$C$502,B2_Hinzu_Kürz_Ist!I34)</f>
        <v>0</v>
      </c>
      <c r="L102" s="277">
        <f t="shared" si="33"/>
        <v>0</v>
      </c>
    </row>
    <row r="103" spans="1:12" x14ac:dyDescent="0.25">
      <c r="A103" s="10">
        <f t="shared" si="25"/>
        <v>2023</v>
      </c>
      <c r="B103" s="268" t="s">
        <v>134</v>
      </c>
      <c r="C103" s="187" t="s">
        <v>135</v>
      </c>
      <c r="D103" s="264"/>
      <c r="E103" s="278"/>
      <c r="F103" s="278"/>
      <c r="G103" s="278"/>
      <c r="H103" s="278"/>
      <c r="I103" s="278"/>
      <c r="J103" s="278"/>
      <c r="K103" s="250">
        <f>SUMIFS(B2_Hinzu_Kürz_Ist!$D$3:$D$502,B2_Hinzu_Kürz_Ist!$B$3:$B$502,A103,B2_Hinzu_Kürz_Ist!$C$3:$C$502,B2_Hinzu_Kürz_Ist!I35)</f>
        <v>0</v>
      </c>
      <c r="L103" s="277">
        <f t="shared" si="33"/>
        <v>0</v>
      </c>
    </row>
    <row r="104" spans="1:12" x14ac:dyDescent="0.25">
      <c r="A104" s="10">
        <f t="shared" si="25"/>
        <v>2023</v>
      </c>
      <c r="B104" s="268" t="s">
        <v>269</v>
      </c>
      <c r="C104" s="187" t="s">
        <v>136</v>
      </c>
      <c r="D104" s="264"/>
      <c r="E104" s="278"/>
      <c r="F104" s="278"/>
      <c r="G104" s="278"/>
      <c r="H104" s="278"/>
      <c r="I104" s="278"/>
      <c r="J104" s="278"/>
      <c r="K104" s="250">
        <f>SUMIFS(B2_Hinzu_Kürz_Ist!$D$3:$D$502,B2_Hinzu_Kürz_Ist!$B$3:$B$502,A104,B2_Hinzu_Kürz_Ist!$C$3:$C$502,B2_Hinzu_Kürz_Ist!I36)</f>
        <v>0</v>
      </c>
      <c r="L104" s="277">
        <f t="shared" si="33"/>
        <v>0</v>
      </c>
    </row>
    <row r="105" spans="1:12" ht="30" x14ac:dyDescent="0.25">
      <c r="A105" s="10">
        <f t="shared" si="25"/>
        <v>2023</v>
      </c>
      <c r="B105" s="268" t="s">
        <v>270</v>
      </c>
      <c r="C105" s="187" t="s">
        <v>137</v>
      </c>
      <c r="D105" s="264"/>
      <c r="E105" s="278"/>
      <c r="F105" s="278"/>
      <c r="G105" s="278"/>
      <c r="H105" s="278"/>
      <c r="I105" s="278"/>
      <c r="J105" s="278"/>
      <c r="K105" s="250">
        <f>SUMIFS(B2_Hinzu_Kürz_Ist!$D$3:$D$502,B2_Hinzu_Kürz_Ist!$B$3:$B$502,A105,B2_Hinzu_Kürz_Ist!$C$3:$C$502,B2_Hinzu_Kürz_Ist!I37)</f>
        <v>0</v>
      </c>
      <c r="L105" s="277">
        <f t="shared" si="33"/>
        <v>0</v>
      </c>
    </row>
    <row r="106" spans="1:12" ht="30" x14ac:dyDescent="0.25">
      <c r="A106" s="10">
        <f t="shared" si="25"/>
        <v>2023</v>
      </c>
      <c r="B106" s="268" t="s">
        <v>271</v>
      </c>
      <c r="C106" s="187" t="s">
        <v>272</v>
      </c>
      <c r="D106" s="264"/>
      <c r="E106" s="278"/>
      <c r="F106" s="278"/>
      <c r="G106" s="278"/>
      <c r="H106" s="278"/>
      <c r="I106" s="278"/>
      <c r="J106" s="278"/>
      <c r="K106" s="250">
        <f>SUMIFS(B2_Hinzu_Kürz_Ist!$D$3:$D$502,B2_Hinzu_Kürz_Ist!$B$3:$B$502,A106,B2_Hinzu_Kürz_Ist!$C$3:$C$502,B2_Hinzu_Kürz_Ist!I38)</f>
        <v>0</v>
      </c>
      <c r="L106" s="277">
        <f t="shared" si="33"/>
        <v>0</v>
      </c>
    </row>
    <row r="107" spans="1:12" x14ac:dyDescent="0.25">
      <c r="A107" s="10">
        <f t="shared" si="25"/>
        <v>2023</v>
      </c>
      <c r="B107" s="268" t="s">
        <v>273</v>
      </c>
      <c r="C107" s="187" t="s">
        <v>138</v>
      </c>
      <c r="D107" s="264"/>
      <c r="E107" s="278"/>
      <c r="F107" s="278"/>
      <c r="G107" s="278"/>
      <c r="H107" s="278"/>
      <c r="I107" s="278"/>
      <c r="J107" s="278"/>
      <c r="K107" s="250">
        <f>SUMIFS(B2_Hinzu_Kürz_Ist!$D$3:$D$502,B2_Hinzu_Kürz_Ist!$B$3:$B$502,A107,B2_Hinzu_Kürz_Ist!$C$3:$C$502,B2_Hinzu_Kürz_Ist!I39)</f>
        <v>0</v>
      </c>
      <c r="L107" s="277">
        <f t="shared" si="33"/>
        <v>0</v>
      </c>
    </row>
    <row r="108" spans="1:12" s="52" customFormat="1" x14ac:dyDescent="0.25">
      <c r="A108" s="127">
        <f t="shared" si="25"/>
        <v>2023</v>
      </c>
      <c r="B108" s="9" t="s">
        <v>64</v>
      </c>
      <c r="C108" s="186" t="s">
        <v>326</v>
      </c>
      <c r="D108" s="263"/>
      <c r="E108" s="275"/>
      <c r="F108" s="275"/>
      <c r="G108" s="275"/>
      <c r="H108" s="275"/>
      <c r="I108" s="275"/>
      <c r="J108" s="275"/>
      <c r="K108" s="260">
        <f>SUMIFS(B2_Hinzu_Kürz_Ist!$D$3:$D$502,B2_Hinzu_Kürz_Ist!$B$3:$B$502,A108,B2_Hinzu_Kürz_Ist!$C$3:$C$502,B2_Hinzu_Kürz_Ist!I40)</f>
        <v>0</v>
      </c>
      <c r="L108" s="274">
        <f t="shared" si="33"/>
        <v>0</v>
      </c>
    </row>
    <row r="109" spans="1:12" s="52" customFormat="1" x14ac:dyDescent="0.25">
      <c r="A109" s="127">
        <f t="shared" si="25"/>
        <v>2023</v>
      </c>
      <c r="B109" s="9" t="s">
        <v>80</v>
      </c>
      <c r="C109" s="186" t="s">
        <v>139</v>
      </c>
      <c r="D109" s="263"/>
      <c r="E109" s="275"/>
      <c r="F109" s="275"/>
      <c r="G109" s="275"/>
      <c r="H109" s="275"/>
      <c r="I109" s="275"/>
      <c r="J109" s="275"/>
      <c r="K109" s="260">
        <f>SUMIFS(B2_Hinzu_Kürz_Ist!$D$3:$D$502,B2_Hinzu_Kürz_Ist!$B$3:$B$502,A109,B2_Hinzu_Kürz_Ist!$C$3:$C$502,B2_Hinzu_Kürz_Ist!I41)</f>
        <v>0</v>
      </c>
      <c r="L109" s="274">
        <f t="shared" si="33"/>
        <v>0</v>
      </c>
    </row>
    <row r="110" spans="1:12" s="52" customFormat="1" ht="15.75" thickBot="1" x14ac:dyDescent="0.3">
      <c r="A110" s="127">
        <f t="shared" si="25"/>
        <v>2023</v>
      </c>
      <c r="B110" s="9" t="s">
        <v>140</v>
      </c>
      <c r="C110" s="189" t="s">
        <v>321</v>
      </c>
      <c r="D110" s="269"/>
      <c r="E110" s="279"/>
      <c r="F110" s="279"/>
      <c r="G110" s="279"/>
      <c r="H110" s="279"/>
      <c r="I110" s="279"/>
      <c r="J110" s="279"/>
      <c r="K110" s="270">
        <f>SUMIFS(B2_Hinzu_Kürz_Ist!$D$3:$D$502,B2_Hinzu_Kürz_Ist!$B$3:$B$502,A109,B2_Hinzu_Kürz_Ist!$C$3:$C$502,B2_Hinzu_Kürz_Ist!I42)</f>
        <v>0</v>
      </c>
      <c r="L110" s="281">
        <f t="shared" si="33"/>
        <v>0</v>
      </c>
    </row>
    <row r="111" spans="1:12" ht="15.75" thickTop="1" x14ac:dyDescent="0.25"/>
  </sheetData>
  <sheetProtection algorithmName="SHA-512" hashValue="saz33laTvOiOeNQTridcbInKbbk5or3AHLYtREBbQPBshiLcyW9TLcWnEWn6Y2pJCqhWhf0E1cWEcwBsQ+HrAA==" saltValue="qLBdDBn+zF3QNTdz3OpzJA==" spinCount="100000" sheet="1" formatCells="0" formatColumns="0" formatRows="0" selectLockedCells="1" autoFilter="0" pivotTables="0"/>
  <mergeCells count="2">
    <mergeCell ref="E2:I2"/>
    <mergeCell ref="J2:L2"/>
  </mergeCells>
  <conditionalFormatting sqref="D31">
    <cfRule type="cellIs" dxfId="7" priority="6" operator="greaterThan">
      <formula>""""""</formula>
    </cfRule>
  </conditionalFormatting>
  <conditionalFormatting sqref="E31:J31">
    <cfRule type="cellIs" dxfId="6" priority="5" operator="greaterThan">
      <formula>""""""</formula>
    </cfRule>
  </conditionalFormatting>
  <conditionalFormatting sqref="L31">
    <cfRule type="cellIs" dxfId="5" priority="4" operator="greaterThan">
      <formula>""""""</formula>
    </cfRule>
  </conditionalFormatting>
  <conditionalFormatting sqref="D85">
    <cfRule type="cellIs" dxfId="4" priority="3" operator="greaterThan">
      <formula>""""""</formula>
    </cfRule>
  </conditionalFormatting>
  <conditionalFormatting sqref="E85:J85">
    <cfRule type="cellIs" dxfId="3" priority="2" operator="greaterThan">
      <formula>""""""</formula>
    </cfRule>
  </conditionalFormatting>
  <conditionalFormatting sqref="L85">
    <cfRule type="cellIs" dxfId="2" priority="1" operator="greaterThan">
      <formula>""""""</formula>
    </cfRule>
  </conditionalFormatting>
  <pageMargins left="0.39370078740157483" right="0.39370078740157483" top="0.68" bottom="0.98425196850393704" header="0.25" footer="0.51181102362204722"/>
  <pageSetup paperSize="9" scale="48" fitToWidth="2" orientation="portrait" r:id="rId1"/>
  <headerFooter alignWithMargins="0">
    <oddFooter xml:space="preserve">&amp;L&amp;8&amp;D&amp;C&amp;8&amp;F/&amp;A &amp;R&amp;8&amp;P/&amp;N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44"/>
  <sheetViews>
    <sheetView workbookViewId="0">
      <pane ySplit="1" topLeftCell="A2" activePane="bottomLeft" state="frozen"/>
      <selection activeCell="B6" sqref="B6"/>
      <selection pane="bottomLeft" activeCell="C4" sqref="C4"/>
    </sheetView>
  </sheetViews>
  <sheetFormatPr baseColWidth="10" defaultRowHeight="15" x14ac:dyDescent="0.25"/>
  <cols>
    <col min="1" max="1" width="7.7109375" customWidth="1"/>
    <col min="2" max="7" width="25.7109375" customWidth="1"/>
  </cols>
  <sheetData>
    <row r="1" spans="1:5" ht="18.75" x14ac:dyDescent="0.3">
      <c r="A1" s="216" t="s">
        <v>295</v>
      </c>
      <c r="B1" s="216"/>
      <c r="C1" s="214"/>
      <c r="D1" s="214"/>
      <c r="E1" s="214"/>
    </row>
    <row r="2" spans="1:5" ht="15.75" x14ac:dyDescent="0.25">
      <c r="A2" s="217" t="s">
        <v>296</v>
      </c>
      <c r="B2" s="214"/>
      <c r="C2" s="214"/>
      <c r="D2" s="214"/>
      <c r="E2" s="214"/>
    </row>
    <row r="3" spans="1:5" ht="45" x14ac:dyDescent="0.25">
      <c r="A3" s="218" t="s">
        <v>255</v>
      </c>
      <c r="B3" s="219" t="s">
        <v>297</v>
      </c>
      <c r="C3" s="220" t="s">
        <v>298</v>
      </c>
      <c r="D3" s="219" t="s">
        <v>299</v>
      </c>
      <c r="E3" s="220" t="s">
        <v>300</v>
      </c>
    </row>
    <row r="4" spans="1:5" x14ac:dyDescent="0.25">
      <c r="A4" s="191">
        <f>A_Stammdaten!B12-2</f>
        <v>2024</v>
      </c>
      <c r="B4" s="221">
        <f>B_Bilanz_Ist!L21</f>
        <v>0</v>
      </c>
      <c r="C4" s="25"/>
      <c r="D4" s="221">
        <f>B_Bilanz_Ist!L46</f>
        <v>0</v>
      </c>
      <c r="E4" s="25"/>
    </row>
    <row r="5" spans="1:5" x14ac:dyDescent="0.25">
      <c r="A5" s="191">
        <f>A4-1</f>
        <v>2023</v>
      </c>
      <c r="B5" s="221">
        <f>B_Bilanz_Ist!L75</f>
        <v>0</v>
      </c>
      <c r="C5" s="25"/>
      <c r="D5" s="221">
        <f>B_Bilanz_Ist!L100</f>
        <v>0</v>
      </c>
      <c r="E5" s="25"/>
    </row>
    <row r="7" spans="1:5" ht="15.75" x14ac:dyDescent="0.25">
      <c r="A7" s="217" t="s">
        <v>301</v>
      </c>
      <c r="B7" s="214"/>
      <c r="C7" s="214"/>
      <c r="D7" s="214"/>
      <c r="E7" s="214"/>
    </row>
    <row r="8" spans="1:5" ht="30" x14ac:dyDescent="0.25">
      <c r="A8" s="46" t="s">
        <v>255</v>
      </c>
      <c r="B8" s="222" t="s">
        <v>302</v>
      </c>
      <c r="C8" s="223"/>
      <c r="D8" s="46" t="s">
        <v>303</v>
      </c>
      <c r="E8" s="46" t="s">
        <v>235</v>
      </c>
    </row>
    <row r="9" spans="1:5" x14ac:dyDescent="0.25">
      <c r="A9" s="25"/>
      <c r="B9" s="224"/>
      <c r="C9" s="225"/>
      <c r="D9" s="25"/>
      <c r="E9" s="25"/>
    </row>
    <row r="10" spans="1:5" x14ac:dyDescent="0.25">
      <c r="A10" s="25"/>
      <c r="B10" s="224"/>
      <c r="C10" s="225"/>
      <c r="D10" s="25"/>
      <c r="E10" s="25"/>
    </row>
    <row r="11" spans="1:5" x14ac:dyDescent="0.25">
      <c r="A11" s="25"/>
      <c r="B11" s="224"/>
      <c r="C11" s="225"/>
      <c r="D11" s="25"/>
      <c r="E11" s="27"/>
    </row>
    <row r="12" spans="1:5" x14ac:dyDescent="0.25">
      <c r="A12" s="25"/>
      <c r="B12" s="224"/>
      <c r="C12" s="225"/>
      <c r="D12" s="25"/>
      <c r="E12" s="25"/>
    </row>
    <row r="13" spans="1:5" x14ac:dyDescent="0.25">
      <c r="A13" s="25"/>
      <c r="B13" s="224"/>
      <c r="C13" s="225"/>
      <c r="D13" s="25"/>
      <c r="E13" s="25"/>
    </row>
    <row r="14" spans="1:5" x14ac:dyDescent="0.25">
      <c r="A14" s="25"/>
      <c r="B14" s="224"/>
      <c r="C14" s="225"/>
      <c r="D14" s="25"/>
      <c r="E14" s="25"/>
    </row>
    <row r="15" spans="1:5" x14ac:dyDescent="0.25">
      <c r="A15" s="25"/>
      <c r="B15" s="224"/>
      <c r="C15" s="225"/>
      <c r="D15" s="25"/>
      <c r="E15" s="25"/>
    </row>
    <row r="16" spans="1:5" x14ac:dyDescent="0.25">
      <c r="A16" s="25"/>
      <c r="B16" s="224"/>
      <c r="C16" s="225"/>
      <c r="D16" s="25"/>
      <c r="E16" s="25"/>
    </row>
    <row r="17" spans="1:7" x14ac:dyDescent="0.25">
      <c r="A17" s="25"/>
      <c r="B17" s="224"/>
      <c r="C17" s="225"/>
      <c r="D17" s="25"/>
      <c r="E17" s="25"/>
    </row>
    <row r="18" spans="1:7" x14ac:dyDescent="0.25">
      <c r="A18" s="25"/>
      <c r="B18" s="224"/>
      <c r="C18" s="225"/>
      <c r="D18" s="25"/>
      <c r="E18" s="25"/>
    </row>
    <row r="20" spans="1:7" ht="15.75" x14ac:dyDescent="0.25">
      <c r="A20" s="217" t="s">
        <v>304</v>
      </c>
      <c r="B20" s="214"/>
      <c r="C20" s="214"/>
      <c r="D20" s="214"/>
      <c r="E20" s="214"/>
      <c r="F20" s="214"/>
      <c r="G20" s="214"/>
    </row>
    <row r="21" spans="1:7" ht="45" x14ac:dyDescent="0.25">
      <c r="A21" s="226" t="s">
        <v>255</v>
      </c>
      <c r="B21" s="117" t="s">
        <v>302</v>
      </c>
      <c r="C21" s="118"/>
      <c r="D21" s="227"/>
      <c r="E21" s="223" t="s">
        <v>305</v>
      </c>
      <c r="F21" s="46" t="s">
        <v>306</v>
      </c>
      <c r="G21" s="46" t="s">
        <v>307</v>
      </c>
    </row>
    <row r="22" spans="1:7" x14ac:dyDescent="0.25">
      <c r="A22" s="191">
        <f>$A$4</f>
        <v>2024</v>
      </c>
      <c r="B22" s="228" t="s">
        <v>16</v>
      </c>
      <c r="C22" s="229"/>
      <c r="D22" s="230"/>
      <c r="E22" s="221">
        <f>B_Bilanz_Ist!L18</f>
        <v>0</v>
      </c>
      <c r="F22" s="25"/>
      <c r="G22" s="25"/>
    </row>
    <row r="23" spans="1:7" x14ac:dyDescent="0.25">
      <c r="A23" s="191">
        <f t="shared" ref="A23:A26" si="0">$A$4</f>
        <v>2024</v>
      </c>
      <c r="B23" s="228" t="s">
        <v>107</v>
      </c>
      <c r="C23" s="229"/>
      <c r="D23" s="230"/>
      <c r="E23" s="221">
        <f>B_Bilanz_Ist!L21</f>
        <v>0</v>
      </c>
      <c r="F23" s="25"/>
      <c r="G23" s="25"/>
    </row>
    <row r="24" spans="1:7" x14ac:dyDescent="0.25">
      <c r="A24" s="191">
        <f t="shared" si="0"/>
        <v>2024</v>
      </c>
      <c r="B24" s="228" t="s">
        <v>109</v>
      </c>
      <c r="C24" s="229"/>
      <c r="D24" s="230"/>
      <c r="E24" s="221">
        <f>B_Bilanz_Ist!L25</f>
        <v>0</v>
      </c>
      <c r="F24" s="25"/>
      <c r="G24" s="25"/>
    </row>
    <row r="25" spans="1:7" x14ac:dyDescent="0.25">
      <c r="A25" s="191">
        <f t="shared" si="0"/>
        <v>2024</v>
      </c>
      <c r="B25" s="228" t="s">
        <v>308</v>
      </c>
      <c r="C25" s="229"/>
      <c r="D25" s="230"/>
      <c r="E25" s="221">
        <f>B_Bilanz_Ist!L26</f>
        <v>0</v>
      </c>
      <c r="F25" s="25"/>
      <c r="G25" s="25"/>
    </row>
    <row r="26" spans="1:7" x14ac:dyDescent="0.25">
      <c r="A26" s="191">
        <f t="shared" si="0"/>
        <v>2024</v>
      </c>
      <c r="B26" s="228" t="s">
        <v>129</v>
      </c>
      <c r="C26" s="229"/>
      <c r="D26" s="230"/>
      <c r="E26" s="221">
        <f>B_Bilanz_Ist!L46</f>
        <v>0</v>
      </c>
      <c r="F26" s="25"/>
      <c r="G26" s="25"/>
    </row>
    <row r="27" spans="1:7" x14ac:dyDescent="0.25">
      <c r="A27" s="231">
        <f>$A$5</f>
        <v>2023</v>
      </c>
      <c r="B27" s="228" t="s">
        <v>16</v>
      </c>
      <c r="C27" s="229"/>
      <c r="D27" s="230"/>
      <c r="E27" s="221">
        <f>B_Bilanz_Ist!L72</f>
        <v>0</v>
      </c>
      <c r="F27" s="25"/>
      <c r="G27" s="25"/>
    </row>
    <row r="28" spans="1:7" x14ac:dyDescent="0.25">
      <c r="A28" s="231">
        <f t="shared" ref="A28:A31" si="1">$A$5</f>
        <v>2023</v>
      </c>
      <c r="B28" s="228" t="s">
        <v>107</v>
      </c>
      <c r="C28" s="229"/>
      <c r="D28" s="230"/>
      <c r="E28" s="221">
        <f>B_Bilanz_Ist!L75</f>
        <v>0</v>
      </c>
      <c r="F28" s="25"/>
      <c r="G28" s="25"/>
    </row>
    <row r="29" spans="1:7" x14ac:dyDescent="0.25">
      <c r="A29" s="231">
        <f t="shared" si="1"/>
        <v>2023</v>
      </c>
      <c r="B29" s="228" t="s">
        <v>109</v>
      </c>
      <c r="C29" s="229"/>
      <c r="D29" s="230"/>
      <c r="E29" s="221">
        <f>B_Bilanz_Ist!L79</f>
        <v>0</v>
      </c>
      <c r="F29" s="25"/>
      <c r="G29" s="25"/>
    </row>
    <row r="30" spans="1:7" x14ac:dyDescent="0.25">
      <c r="A30" s="231">
        <f t="shared" si="1"/>
        <v>2023</v>
      </c>
      <c r="B30" s="228" t="s">
        <v>308</v>
      </c>
      <c r="C30" s="229"/>
      <c r="D30" s="230"/>
      <c r="E30" s="221">
        <f>B_Bilanz_Ist!L80</f>
        <v>0</v>
      </c>
      <c r="F30" s="25"/>
      <c r="G30" s="25"/>
    </row>
    <row r="31" spans="1:7" x14ac:dyDescent="0.25">
      <c r="A31" s="231">
        <f t="shared" si="1"/>
        <v>2023</v>
      </c>
      <c r="B31" s="228" t="s">
        <v>129</v>
      </c>
      <c r="C31" s="229"/>
      <c r="D31" s="230"/>
      <c r="E31" s="221">
        <f>B_Bilanz_Ist!L100</f>
        <v>0</v>
      </c>
      <c r="F31" s="25"/>
      <c r="G31" s="25"/>
    </row>
    <row r="33" spans="1:3" ht="15.75" x14ac:dyDescent="0.25">
      <c r="A33" s="217" t="s">
        <v>309</v>
      </c>
      <c r="B33" s="214"/>
      <c r="C33" s="214"/>
    </row>
    <row r="34" spans="1:3" ht="45" x14ac:dyDescent="0.25">
      <c r="A34" s="46" t="s">
        <v>255</v>
      </c>
      <c r="B34" s="219" t="s">
        <v>310</v>
      </c>
      <c r="C34" s="220" t="s">
        <v>311</v>
      </c>
    </row>
    <row r="35" spans="1:3" x14ac:dyDescent="0.25">
      <c r="A35" s="25"/>
      <c r="B35" s="25"/>
      <c r="C35" s="25"/>
    </row>
    <row r="36" spans="1:3" x14ac:dyDescent="0.25">
      <c r="A36" s="25"/>
      <c r="B36" s="25"/>
      <c r="C36" s="25"/>
    </row>
    <row r="37" spans="1:3" x14ac:dyDescent="0.25">
      <c r="A37" s="25"/>
      <c r="B37" s="25"/>
      <c r="C37" s="25"/>
    </row>
    <row r="38" spans="1:3" x14ac:dyDescent="0.25">
      <c r="A38" s="25"/>
      <c r="B38" s="25"/>
      <c r="C38" s="25"/>
    </row>
    <row r="39" spans="1:3" x14ac:dyDescent="0.25">
      <c r="A39" s="25"/>
      <c r="B39" s="25"/>
      <c r="C39" s="25"/>
    </row>
    <row r="40" spans="1:3" x14ac:dyDescent="0.25">
      <c r="A40" s="25"/>
      <c r="B40" s="25"/>
      <c r="C40" s="25"/>
    </row>
    <row r="41" spans="1:3" x14ac:dyDescent="0.25">
      <c r="A41" s="25"/>
      <c r="B41" s="25"/>
      <c r="C41" s="25"/>
    </row>
    <row r="42" spans="1:3" x14ac:dyDescent="0.25">
      <c r="A42" s="25"/>
      <c r="B42" s="25"/>
      <c r="C42" s="25"/>
    </row>
    <row r="43" spans="1:3" x14ac:dyDescent="0.25">
      <c r="A43" s="25"/>
      <c r="B43" s="25"/>
      <c r="C43" s="25"/>
    </row>
    <row r="44" spans="1:3" x14ac:dyDescent="0.25">
      <c r="A44" s="25"/>
      <c r="B44" s="25"/>
      <c r="C44" s="25"/>
    </row>
  </sheetData>
  <sheetProtection algorithmName="SHA-512" hashValue="s0ryHx6RQ5P+s1pICIDgUSSsiFwGMQBIb85dL0BacPLhi67v/81ToCT0MCTs/0iEvO56oNSDfvRTF42X5ISyyA==" saltValue="RoEwvrexPd1jD3dUfhyrCA==" spinCount="100000" sheet="1" objects="1" scenarios="1" formatCells="0" formatColumns="0" formatRows="0" selectLockedCells="1" sort="0" autoFilter="0"/>
  <dataValidations count="1">
    <dataValidation type="list" allowBlank="1" showInputMessage="1" showErrorMessage="1" sqref="A9:A18 A35:A44">
      <formula1>$A$4:$A$5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B2_Hinzu_Kürz_Ist!$I$3:$I$42</xm:f>
          </x14:formula1>
          <xm:sqref>B35:B44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K502"/>
  <sheetViews>
    <sheetView workbookViewId="0">
      <pane ySplit="2" topLeftCell="A3" activePane="bottomLeft" state="frozen"/>
      <selection activeCell="B6" sqref="B6"/>
      <selection pane="bottomLeft" activeCell="A3" sqref="A3"/>
    </sheetView>
  </sheetViews>
  <sheetFormatPr baseColWidth="10" defaultRowHeight="15" x14ac:dyDescent="0.25"/>
  <cols>
    <col min="1" max="1" width="5.7109375" customWidth="1"/>
    <col min="2" max="2" width="10.7109375" customWidth="1"/>
    <col min="3" max="3" width="40.7109375" customWidth="1"/>
    <col min="4" max="5" width="23.7109375" customWidth="1"/>
    <col min="6" max="6" width="100.7109375" customWidth="1"/>
    <col min="7" max="7" width="21.7109375" customWidth="1"/>
    <col min="9" max="9" width="73.7109375" customWidth="1"/>
    <col min="10" max="11" width="13.7109375" customWidth="1"/>
  </cols>
  <sheetData>
    <row r="1" spans="1:11" ht="18.75" x14ac:dyDescent="0.25">
      <c r="A1" s="8" t="str">
        <f>CONCATENATE("B2 Darstellung der Hinzurechnungen und Kürzungen in der Bilanz ",A_Stammdaten!B12-2)</f>
        <v>B2 Darstellung der Hinzurechnungen und Kürzungen in der Bilanz 2024</v>
      </c>
      <c r="B1" s="8"/>
      <c r="C1" s="2"/>
      <c r="D1" s="2"/>
      <c r="E1" s="2"/>
      <c r="F1" s="2"/>
      <c r="G1" s="2"/>
      <c r="H1" s="181"/>
      <c r="I1" s="181"/>
      <c r="J1" s="181"/>
      <c r="K1" s="181"/>
    </row>
    <row r="2" spans="1:11" ht="47.25" x14ac:dyDescent="0.25">
      <c r="A2" s="182" t="s">
        <v>254</v>
      </c>
      <c r="B2" s="182" t="s">
        <v>255</v>
      </c>
      <c r="C2" s="182" t="s">
        <v>256</v>
      </c>
      <c r="D2" s="182" t="s">
        <v>257</v>
      </c>
      <c r="E2" s="182" t="s">
        <v>258</v>
      </c>
      <c r="F2" s="182" t="s">
        <v>259</v>
      </c>
      <c r="G2" s="46" t="s">
        <v>235</v>
      </c>
      <c r="H2" s="37"/>
      <c r="I2" s="46"/>
      <c r="J2" s="183">
        <f>K2-1</f>
        <v>2023</v>
      </c>
      <c r="K2" s="183">
        <f>A_Stammdaten!B12-2</f>
        <v>2024</v>
      </c>
    </row>
    <row r="3" spans="1:11" x14ac:dyDescent="0.25">
      <c r="A3" s="25"/>
      <c r="B3" s="196"/>
      <c r="C3" s="25"/>
      <c r="D3" s="25"/>
      <c r="E3" s="25"/>
      <c r="F3" s="25"/>
      <c r="G3" s="25"/>
      <c r="I3" s="191" t="str">
        <f>CONCATENATE(B_Bilanz_Ist!B9," ",B_Bilanz_Ist!C9)</f>
        <v>1.1.1 Selbst geschaffene gewerbliche Schutzrechte und ähnliche Rechte und Werte</v>
      </c>
      <c r="J3" s="195">
        <f>SUMIFS($D$3:$D$502,$B$3:$B$502,$J$2,$C$3:$C$502,I3)</f>
        <v>0</v>
      </c>
      <c r="K3" s="195">
        <f>SUMIFS($D$3:$D$502,$B$3:$B$502,$K$2,$C$3:$C$502,I3)</f>
        <v>0</v>
      </c>
    </row>
    <row r="4" spans="1:11" x14ac:dyDescent="0.25">
      <c r="A4" s="25"/>
      <c r="B4" s="196"/>
      <c r="C4" s="25"/>
      <c r="D4" s="25"/>
      <c r="E4" s="79"/>
      <c r="F4" s="25"/>
      <c r="G4" s="25"/>
      <c r="I4" s="191" t="str">
        <f>CONCATENATE(B_Bilanz_Ist!B10," ",B_Bilanz_Ist!C10)</f>
        <v>1.1.2 entgeltlich erworbene Konzessionen, gewerbliche Schutzrechte und ähnliche Rechte und Werte sowie Lizenzen an solchen Rechten und Werten</v>
      </c>
      <c r="J4" s="195">
        <f t="shared" ref="J4" si="0">SUMIFS($D$3:$D$502,$B$3:$B$502,$J$2,$C$3:$C$502,I4)</f>
        <v>0</v>
      </c>
      <c r="K4" s="195">
        <f t="shared" ref="K4" si="1">SUMIFS($D$3:$D$502,$B$3:$B$502,$K$2,$C$3:$C$502,I4)</f>
        <v>0</v>
      </c>
    </row>
    <row r="5" spans="1:11" x14ac:dyDescent="0.25">
      <c r="A5" s="25"/>
      <c r="B5" s="196"/>
      <c r="C5" s="25"/>
      <c r="D5" s="79"/>
      <c r="E5" s="79"/>
      <c r="F5" s="25"/>
      <c r="G5" s="25"/>
      <c r="I5" s="191" t="str">
        <f>CONCATENATE(B_Bilanz_Ist!B11," ",B_Bilanz_Ist!C11)</f>
        <v>1.1.3 Geschäfts- oder Firmenwert</v>
      </c>
      <c r="J5" s="195">
        <f>SUMIFS($D$3:$D$502,$B$3:$B$502,$J$2,$C$3:$C$502,I5)</f>
        <v>0</v>
      </c>
      <c r="K5" s="195">
        <f>SUMIFS($D$3:$D$502,$B$3:$B$502,$K$2,$C$3:$C$502,I5)</f>
        <v>0</v>
      </c>
    </row>
    <row r="6" spans="1:11" x14ac:dyDescent="0.25">
      <c r="A6" s="25"/>
      <c r="B6" s="196"/>
      <c r="C6" s="25"/>
      <c r="D6" s="79"/>
      <c r="E6" s="79"/>
      <c r="F6" s="25"/>
      <c r="G6" s="25"/>
      <c r="I6" s="191" t="str">
        <f>CONCATENATE(B_Bilanz_Ist!B12," ",B_Bilanz_Ist!C12)</f>
        <v>1.1.4 geleistete Anzahlungen</v>
      </c>
      <c r="J6" s="195">
        <f t="shared" ref="J6" si="2">SUMIFS($D$3:$D$502,$B$3:$B$502,$J$2,$C$3:$C$502,I6)</f>
        <v>0</v>
      </c>
      <c r="K6" s="195">
        <f t="shared" ref="K6" si="3">SUMIFS($D$3:$D$502,$B$3:$B$502,$K$2,$C$3:$C$502,I6)</f>
        <v>0</v>
      </c>
    </row>
    <row r="7" spans="1:11" x14ac:dyDescent="0.25">
      <c r="A7" s="25"/>
      <c r="B7" s="196"/>
      <c r="C7" s="25"/>
      <c r="D7" s="25"/>
      <c r="E7" s="79"/>
      <c r="F7" s="25"/>
      <c r="G7" s="25"/>
      <c r="I7" s="191" t="str">
        <f>CONCATENATE(B_Bilanz_Ist!B14," ",B_Bilanz_Ist!C14)</f>
        <v>1.2.1 Grundstücke, grundstücksgleiche Rechte und Bauten einschließlich der Bauten auf fremden Grundstücken</v>
      </c>
      <c r="J7" s="195">
        <f>SUMIFS($D$3:$D$502,$B$3:$B$502,$J$2,$C$3:$C$502,I7)</f>
        <v>0</v>
      </c>
      <c r="K7" s="195">
        <f>SUMIFS($D$3:$D$502,$B$3:$B$502,$K$2,$C$3:$C$502,I7)</f>
        <v>0</v>
      </c>
    </row>
    <row r="8" spans="1:11" x14ac:dyDescent="0.25">
      <c r="A8" s="25"/>
      <c r="B8" s="196"/>
      <c r="C8" s="25"/>
      <c r="D8" s="25"/>
      <c r="E8" s="79"/>
      <c r="F8" s="25"/>
      <c r="G8" s="25"/>
      <c r="I8" s="191" t="str">
        <f>CONCATENATE(B_Bilanz_Ist!B15," ",B_Bilanz_Ist!C15)</f>
        <v>1.2.2 technische Anlagen und Maschinen</v>
      </c>
      <c r="J8" s="195">
        <f t="shared" ref="J8:J11" si="4">SUMIFS($D$3:$D$502,$B$3:$B$502,$J$2,$C$3:$C$502,I8)</f>
        <v>0</v>
      </c>
      <c r="K8" s="195">
        <f t="shared" ref="K8:K11" si="5">SUMIFS($D$3:$D$502,$B$3:$B$502,$K$2,$C$3:$C$502,I8)</f>
        <v>0</v>
      </c>
    </row>
    <row r="9" spans="1:11" x14ac:dyDescent="0.25">
      <c r="A9" s="25"/>
      <c r="B9" s="196"/>
      <c r="C9" s="25"/>
      <c r="D9" s="25"/>
      <c r="E9" s="79"/>
      <c r="F9" s="25"/>
      <c r="G9" s="25"/>
      <c r="I9" s="191" t="str">
        <f>CONCATENATE(B_Bilanz_Ist!B16," ",B_Bilanz_Ist!C16)</f>
        <v>1.2.3 andere Anlagen, Betriebs- und Geschäftsausstattung</v>
      </c>
      <c r="J9" s="195">
        <f t="shared" si="4"/>
        <v>0</v>
      </c>
      <c r="K9" s="195">
        <f t="shared" si="5"/>
        <v>0</v>
      </c>
    </row>
    <row r="10" spans="1:11" x14ac:dyDescent="0.25">
      <c r="A10" s="25"/>
      <c r="B10" s="196"/>
      <c r="C10" s="25"/>
      <c r="D10" s="79"/>
      <c r="E10" s="79"/>
      <c r="F10" s="25"/>
      <c r="G10" s="25"/>
      <c r="I10" s="191" t="str">
        <f>CONCATENATE(B_Bilanz_Ist!B17," ",B_Bilanz_Ist!C17)</f>
        <v>1.2.4 geleistete Anzahlungen und Anlagen im Bau</v>
      </c>
      <c r="J10" s="195">
        <f t="shared" si="4"/>
        <v>0</v>
      </c>
      <c r="K10" s="195">
        <f t="shared" si="5"/>
        <v>0</v>
      </c>
    </row>
    <row r="11" spans="1:11" x14ac:dyDescent="0.25">
      <c r="A11" s="25"/>
      <c r="B11" s="196"/>
      <c r="C11" s="25"/>
      <c r="D11" s="25"/>
      <c r="E11" s="79"/>
      <c r="F11" s="25"/>
      <c r="G11" s="25"/>
      <c r="I11" s="191" t="str">
        <f>CONCATENATE(B_Bilanz_Ist!B18," ",B_Bilanz_Ist!C18)</f>
        <v>1.3 Finanzanlagen</v>
      </c>
      <c r="J11" s="195">
        <f t="shared" si="4"/>
        <v>0</v>
      </c>
      <c r="K11" s="195">
        <f t="shared" si="5"/>
        <v>0</v>
      </c>
    </row>
    <row r="12" spans="1:11" x14ac:dyDescent="0.25">
      <c r="A12" s="25"/>
      <c r="B12" s="196"/>
      <c r="C12" s="25"/>
      <c r="D12" s="25"/>
      <c r="E12" s="79"/>
      <c r="F12" s="25"/>
      <c r="G12" s="25"/>
      <c r="I12" s="191" t="str">
        <f>CONCATENATE(B_Bilanz_Ist!B20," ",B_Bilanz_Ist!C20)</f>
        <v>2.1 Vorräte</v>
      </c>
      <c r="J12" s="195">
        <f>SUMIFS($D$3:$D$502,$B$3:$B$502,$J$2,$C$3:$C$502,I12)</f>
        <v>0</v>
      </c>
      <c r="K12" s="195">
        <f>SUMIFS($D$3:$D$502,$B$3:$B$502,$K$2,$C$3:$C$502,I12)</f>
        <v>0</v>
      </c>
    </row>
    <row r="13" spans="1:11" x14ac:dyDescent="0.25">
      <c r="A13" s="25"/>
      <c r="B13" s="196"/>
      <c r="C13" s="25"/>
      <c r="D13" s="79"/>
      <c r="E13" s="79"/>
      <c r="F13" s="25"/>
      <c r="G13" s="25"/>
      <c r="I13" s="191" t="str">
        <f>CONCATENATE(B_Bilanz_Ist!B22," ",B_Bilanz_Ist!C22)</f>
        <v>2.2.1 Forderungen aus Lieferungen und Leistungen</v>
      </c>
      <c r="J13" s="195">
        <f>SUMIFS($D$3:$D$502,$B$3:$B$502,$J$2,$C$3:$C$502,I13)</f>
        <v>0</v>
      </c>
      <c r="K13" s="195">
        <f>SUMIFS($D$3:$D$502,$B$3:$B$502,$K$2,$C$3:$C$502,I13)</f>
        <v>0</v>
      </c>
    </row>
    <row r="14" spans="1:11" x14ac:dyDescent="0.25">
      <c r="A14" s="25"/>
      <c r="B14" s="196"/>
      <c r="C14" s="25"/>
      <c r="D14" s="79"/>
      <c r="E14" s="79"/>
      <c r="F14" s="25"/>
      <c r="G14" s="25"/>
      <c r="I14" s="191" t="str">
        <f>CONCATENATE(B_Bilanz_Ist!B23," ",B_Bilanz_Ist!C23)</f>
        <v>2.2.2 Forderungen gegen verbundene Unternehmen bzw.  gegen Unternehmen, mit denen ein Beteiligungsverhältnis besteht (z.B. Cash-Pooling)</v>
      </c>
      <c r="J14" s="195">
        <f>SUMIFS($D$3:$D$502,$B$3:$B$502,$J$2,$C$3:$C$502,I14)</f>
        <v>0</v>
      </c>
      <c r="K14" s="195">
        <f>SUMIFS($D$3:$D$502,$B$3:$B$502,$K$2,$C$3:$C$502,I14)</f>
        <v>0</v>
      </c>
    </row>
    <row r="15" spans="1:11" x14ac:dyDescent="0.25">
      <c r="A15" s="25"/>
      <c r="B15" s="196"/>
      <c r="C15" s="25"/>
      <c r="D15" s="25"/>
      <c r="E15" s="79"/>
      <c r="F15" s="25"/>
      <c r="G15" s="25"/>
      <c r="I15" s="191" t="str">
        <f>CONCATENATE(B_Bilanz_Ist!B24," ",B_Bilanz_Ist!C24)</f>
        <v>2.2.3 Sonstige Vermögensgegenstände</v>
      </c>
      <c r="J15" s="195">
        <f t="shared" ref="J15:J21" si="6">SUMIFS($D$3:$D$502,$B$3:$B$502,$J$2,$C$3:$C$502,I15)</f>
        <v>0</v>
      </c>
      <c r="K15" s="195">
        <f t="shared" ref="K15:K21" si="7">SUMIFS($D$3:$D$502,$B$3:$B$502,$K$2,$C$3:$C$502,I15)</f>
        <v>0</v>
      </c>
    </row>
    <row r="16" spans="1:11" x14ac:dyDescent="0.25">
      <c r="A16" s="25"/>
      <c r="B16" s="196"/>
      <c r="C16" s="25"/>
      <c r="D16" s="25"/>
      <c r="E16" s="79"/>
      <c r="F16" s="25"/>
      <c r="G16" s="25"/>
      <c r="I16" s="191" t="str">
        <f>CONCATENATE(B_Bilanz_Ist!B25," ",B_Bilanz_Ist!C25)</f>
        <v>2.3 Wertpapiere</v>
      </c>
      <c r="J16" s="195">
        <f t="shared" si="6"/>
        <v>0</v>
      </c>
      <c r="K16" s="195">
        <f t="shared" si="7"/>
        <v>0</v>
      </c>
    </row>
    <row r="17" spans="1:11" x14ac:dyDescent="0.25">
      <c r="A17" s="25"/>
      <c r="B17" s="196"/>
      <c r="C17" s="25"/>
      <c r="D17" s="79"/>
      <c r="E17" s="79"/>
      <c r="F17" s="25"/>
      <c r="G17" s="25"/>
      <c r="I17" s="191" t="str">
        <f>CONCATENATE(B_Bilanz_Ist!B26," ",B_Bilanz_Ist!C26)</f>
        <v>2.4 Kassenbestand, Bundesbankguthaben, Guthaben bei Kreditinstituten und Schecks</v>
      </c>
      <c r="J17" s="195">
        <f t="shared" si="6"/>
        <v>0</v>
      </c>
      <c r="K17" s="195">
        <f t="shared" si="7"/>
        <v>0</v>
      </c>
    </row>
    <row r="18" spans="1:11" x14ac:dyDescent="0.25">
      <c r="A18" s="25"/>
      <c r="B18" s="196"/>
      <c r="C18" s="25"/>
      <c r="D18" s="79"/>
      <c r="E18" s="79"/>
      <c r="F18" s="25"/>
      <c r="G18" s="25"/>
      <c r="I18" s="191" t="str">
        <f>CONCATENATE(B_Bilanz_Ist!B27," ",B_Bilanz_Ist!C27)</f>
        <v>2.5 Aktiver Kapitalausgleichsposten</v>
      </c>
      <c r="J18" s="195">
        <f t="shared" si="6"/>
        <v>0</v>
      </c>
      <c r="K18" s="195">
        <f t="shared" si="7"/>
        <v>0</v>
      </c>
    </row>
    <row r="19" spans="1:11" x14ac:dyDescent="0.25">
      <c r="A19" s="25"/>
      <c r="B19" s="196"/>
      <c r="C19" s="25"/>
      <c r="D19" s="25"/>
      <c r="E19" s="79"/>
      <c r="F19" s="25"/>
      <c r="G19" s="25"/>
      <c r="I19" s="191" t="str">
        <f>CONCATENATE(B_Bilanz_Ist!B28," ",B_Bilanz_Ist!C28)</f>
        <v>3 Aktiver Rechnungsabgrenzungsposten</v>
      </c>
      <c r="J19" s="195">
        <f t="shared" si="6"/>
        <v>0</v>
      </c>
      <c r="K19" s="195">
        <f t="shared" si="7"/>
        <v>0</v>
      </c>
    </row>
    <row r="20" spans="1:11" x14ac:dyDescent="0.25">
      <c r="A20" s="25"/>
      <c r="B20" s="196"/>
      <c r="C20" s="25"/>
      <c r="D20" s="25"/>
      <c r="E20" s="79"/>
      <c r="F20" s="25"/>
      <c r="G20" s="25"/>
      <c r="I20" s="191" t="str">
        <f>CONCATENATE(B_Bilanz_Ist!B29," ",B_Bilanz_Ist!C29)</f>
        <v>4 Aktive latente Steuern</v>
      </c>
      <c r="J20" s="195">
        <f t="shared" si="6"/>
        <v>0</v>
      </c>
      <c r="K20" s="195">
        <f t="shared" si="7"/>
        <v>0</v>
      </c>
    </row>
    <row r="21" spans="1:11" x14ac:dyDescent="0.25">
      <c r="A21" s="25"/>
      <c r="B21" s="196"/>
      <c r="C21" s="25"/>
      <c r="D21" s="79"/>
      <c r="E21" s="79"/>
      <c r="F21" s="25"/>
      <c r="G21" s="25"/>
      <c r="I21" s="191" t="str">
        <f>CONCATENATE(B_Bilanz_Ist!B30," ",B_Bilanz_Ist!C30)</f>
        <v>5 Aktiver Unterschiedsbetrag aus der Vermögensverrechnung</v>
      </c>
      <c r="J21" s="195">
        <f t="shared" si="6"/>
        <v>0</v>
      </c>
      <c r="K21" s="195">
        <f t="shared" si="7"/>
        <v>0</v>
      </c>
    </row>
    <row r="22" spans="1:11" x14ac:dyDescent="0.25">
      <c r="A22" s="25"/>
      <c r="B22" s="196"/>
      <c r="C22" s="25"/>
      <c r="D22" s="79"/>
      <c r="E22" s="79"/>
      <c r="F22" s="25"/>
      <c r="G22" s="25"/>
      <c r="I22" s="191" t="str">
        <f>CONCATENATE(B_Bilanz_Ist!B34," ",B_Bilanz_Ist!C34)</f>
        <v>6.1 Gezeichnetes Kapital</v>
      </c>
      <c r="J22" s="195">
        <f>SUMIFS($D$3:$D$502,$B$3:$B$502,$J$2,$C$3:$C$502,I22)</f>
        <v>0</v>
      </c>
      <c r="K22" s="195">
        <f>SUMIFS($D$3:$D$502,$B$3:$B$502,$K$2,$C$3:$C$502,I22)</f>
        <v>0</v>
      </c>
    </row>
    <row r="23" spans="1:11" x14ac:dyDescent="0.25">
      <c r="A23" s="25"/>
      <c r="B23" s="196"/>
      <c r="C23" s="25"/>
      <c r="D23" s="25"/>
      <c r="E23" s="79"/>
      <c r="F23" s="25"/>
      <c r="G23" s="25"/>
      <c r="I23" s="191" t="str">
        <f>CONCATENATE(B_Bilanz_Ist!B35," ",B_Bilanz_Ist!C35)</f>
        <v>6.2 Kapitalrücklage</v>
      </c>
      <c r="J23" s="195">
        <f>SUMIFS($D$3:$D$502,$B$3:$B$502,$J$2,$C$3:$C$502,I23)</f>
        <v>0</v>
      </c>
      <c r="K23" s="195">
        <f>SUMIFS($D$3:$D$502,$B$3:$B$502,$K$2,$C$3:$C$502,I23)</f>
        <v>0</v>
      </c>
    </row>
    <row r="24" spans="1:11" x14ac:dyDescent="0.25">
      <c r="A24" s="25"/>
      <c r="B24" s="196"/>
      <c r="C24" s="25"/>
      <c r="D24" s="25"/>
      <c r="E24" s="79"/>
      <c r="F24" s="25"/>
      <c r="G24" s="25"/>
      <c r="I24" s="191" t="str">
        <f>CONCATENATE(B_Bilanz_Ist!B36," ",B_Bilanz_Ist!C36)</f>
        <v>6.3 Gewinnrücklagen</v>
      </c>
      <c r="J24" s="195">
        <f>SUMIFS($D$3:$D$502,$B$3:$B$502,$J$2,$C$3:$C$502,I24)</f>
        <v>0</v>
      </c>
      <c r="K24" s="195">
        <f>SUMIFS($D$3:$D$502,$B$3:$B$502,$K$2,$C$3:$C$502,I24)</f>
        <v>0</v>
      </c>
    </row>
    <row r="25" spans="1:11" x14ac:dyDescent="0.25">
      <c r="A25" s="25"/>
      <c r="B25" s="196"/>
      <c r="C25" s="25"/>
      <c r="D25" s="79"/>
      <c r="E25" s="79"/>
      <c r="F25" s="25"/>
      <c r="G25" s="25"/>
      <c r="I25" s="191" t="str">
        <f>CONCATENATE(B_Bilanz_Ist!B37," ",B_Bilanz_Ist!C37)</f>
        <v>6.4 Gewinnvortrag/Verlustvortrag</v>
      </c>
      <c r="J25" s="195">
        <f>SUMIFS($D$3:$D$502,$B$3:$B$502,$J$2,$C$3:$C$502,I25)</f>
        <v>0</v>
      </c>
      <c r="K25" s="195">
        <f>SUMIFS($D$3:$D$502,$B$3:$B$502,$K$2,$C$3:$C$502,I25)</f>
        <v>0</v>
      </c>
    </row>
    <row r="26" spans="1:11" x14ac:dyDescent="0.25">
      <c r="A26" s="25"/>
      <c r="B26" s="196"/>
      <c r="C26" s="25"/>
      <c r="D26" s="79"/>
      <c r="E26" s="79"/>
      <c r="F26" s="25"/>
      <c r="G26" s="25"/>
      <c r="I26" s="191" t="str">
        <f>CONCATENATE(B_Bilanz_Ist!B38," ",B_Bilanz_Ist!C38)</f>
        <v>6.5 Kapitalausgleichsposten</v>
      </c>
      <c r="J26" s="195">
        <f>SUMIFS($D$3:$D$502,$B$3:$B$502,$J$2,$C$3:$C$502,I26)</f>
        <v>0</v>
      </c>
      <c r="K26" s="195">
        <f>SUMIFS($D$3:$D$502,$B$3:$B$502,$K$2,$C$3:$C$502,I26)</f>
        <v>0</v>
      </c>
    </row>
    <row r="27" spans="1:11" x14ac:dyDescent="0.25">
      <c r="A27" s="25"/>
      <c r="B27" s="196"/>
      <c r="C27" s="25"/>
      <c r="D27" s="25"/>
      <c r="E27" s="79"/>
      <c r="F27" s="25"/>
      <c r="G27" s="25"/>
      <c r="I27" s="191" t="str">
        <f>CONCATENATE(B_Bilanz_Ist!B39," ",B_Bilanz_Ist!C39)</f>
        <v>6.6 Jahresüberschuss/Jahresfehlbetrag</v>
      </c>
      <c r="J27" s="195">
        <f t="shared" ref="J27:J29" si="8">SUMIFS($D$3:$D$502,$B$3:$B$502,$J$2,$C$3:$C$502,I27)</f>
        <v>0</v>
      </c>
      <c r="K27" s="195">
        <f t="shared" ref="K27:K29" si="9">SUMIFS($D$3:$D$502,$B$3:$B$502,$K$2,$C$3:$C$502,I27)</f>
        <v>0</v>
      </c>
    </row>
    <row r="28" spans="1:11" x14ac:dyDescent="0.25">
      <c r="A28" s="25"/>
      <c r="B28" s="196"/>
      <c r="C28" s="25"/>
      <c r="D28" s="25"/>
      <c r="E28" s="79"/>
      <c r="F28" s="25"/>
      <c r="G28" s="25"/>
      <c r="I28" s="191" t="str">
        <f>CONCATENATE(B_Bilanz_Ist!B40," ",B_Bilanz_Ist!C40)</f>
        <v>7 Zuschüsse (nicht Investitionszuschüsse)</v>
      </c>
      <c r="J28" s="195">
        <f t="shared" si="8"/>
        <v>0</v>
      </c>
      <c r="K28" s="195">
        <f t="shared" si="9"/>
        <v>0</v>
      </c>
    </row>
    <row r="29" spans="1:11" x14ac:dyDescent="0.25">
      <c r="A29" s="25"/>
      <c r="B29" s="196"/>
      <c r="C29" s="25"/>
      <c r="D29" s="79"/>
      <c r="E29" s="79"/>
      <c r="F29" s="25"/>
      <c r="G29" s="25"/>
      <c r="I29" s="191" t="str">
        <f>CONCATENATE(B_Bilanz_Ist!B41," ",B_Bilanz_Ist!C41)</f>
        <v>8 Investitionszuschüsse</v>
      </c>
      <c r="J29" s="195">
        <f t="shared" si="8"/>
        <v>0</v>
      </c>
      <c r="K29" s="195">
        <f t="shared" si="9"/>
        <v>0</v>
      </c>
    </row>
    <row r="30" spans="1:11" x14ac:dyDescent="0.25">
      <c r="A30" s="25"/>
      <c r="B30" s="196"/>
      <c r="C30" s="25"/>
      <c r="D30" s="79"/>
      <c r="E30" s="79"/>
      <c r="F30" s="25"/>
      <c r="G30" s="25"/>
      <c r="I30" s="191" t="str">
        <f>CONCATENATE(B_Bilanz_Ist!B43," ",B_Bilanz_Ist!C43)</f>
        <v>9.1 Rückstellungen für Pensionen und ähnliche Verpflichtungen</v>
      </c>
      <c r="J30" s="195">
        <f>SUMIFS($D$3:$D$502,$B$3:$B$502,$J$2,$C$3:$C$502,I30)</f>
        <v>0</v>
      </c>
      <c r="K30" s="195">
        <f>SUMIFS($D$3:$D$502,$B$3:$B$502,$K$2,$C$3:$C$502,I30)</f>
        <v>0</v>
      </c>
    </row>
    <row r="31" spans="1:11" x14ac:dyDescent="0.25">
      <c r="A31" s="25"/>
      <c r="B31" s="196"/>
      <c r="C31" s="25"/>
      <c r="D31" s="25"/>
      <c r="E31" s="79"/>
      <c r="F31" s="25"/>
      <c r="G31" s="25"/>
      <c r="I31" s="191" t="str">
        <f>CONCATENATE(B_Bilanz_Ist!B44," ",B_Bilanz_Ist!C44)</f>
        <v>9.2 Steuerrückstellungen</v>
      </c>
      <c r="J31" s="195">
        <f>SUMIFS($D$3:$D$502,$B$3:$B$502,$J$2,$C$3:$C$502,I31)</f>
        <v>0</v>
      </c>
      <c r="K31" s="195">
        <f>SUMIFS($D$3:$D$502,$B$3:$B$502,$K$2,$C$3:$C$502,I31)</f>
        <v>0</v>
      </c>
    </row>
    <row r="32" spans="1:11" x14ac:dyDescent="0.25">
      <c r="A32" s="25"/>
      <c r="B32" s="196"/>
      <c r="C32" s="25"/>
      <c r="D32" s="25"/>
      <c r="E32" s="79"/>
      <c r="F32" s="25"/>
      <c r="G32" s="25"/>
      <c r="I32" s="191" t="str">
        <f>CONCATENATE(B_Bilanz_Ist!B45," ",B_Bilanz_Ist!C45)</f>
        <v>9.3 sonstige Rückstellungen</v>
      </c>
      <c r="J32" s="195">
        <f>SUMIFS($D$3:$D$502,$B$3:$B$502,$J$2,$C$3:$C$502,I32)</f>
        <v>0</v>
      </c>
      <c r="K32" s="195">
        <f>SUMIFS($D$3:$D$502,$B$3:$B$502,$K$2,$C$3:$C$502,I32)</f>
        <v>0</v>
      </c>
    </row>
    <row r="33" spans="1:11" x14ac:dyDescent="0.25">
      <c r="A33" s="25"/>
      <c r="B33" s="196"/>
      <c r="C33" s="25"/>
      <c r="D33" s="79"/>
      <c r="E33" s="79"/>
      <c r="F33" s="25"/>
      <c r="G33" s="25"/>
      <c r="I33" s="191" t="str">
        <f>CONCATENATE(B_Bilanz_Ist!B47," ",B_Bilanz_Ist!C47)</f>
        <v>10.1 Anleihen, davon konvertibel</v>
      </c>
      <c r="J33" s="195">
        <f>SUMIFS($D$3:$D$502,$B$3:$B$502,$J$2,$C$3:$C$502,I33)</f>
        <v>0</v>
      </c>
      <c r="K33" s="195">
        <f>SUMIFS($D$3:$D$502,$B$3:$B$502,$K$2,$C$3:$C$502,I33)</f>
        <v>0</v>
      </c>
    </row>
    <row r="34" spans="1:11" x14ac:dyDescent="0.25">
      <c r="A34" s="25"/>
      <c r="B34" s="196"/>
      <c r="C34" s="25"/>
      <c r="D34" s="79"/>
      <c r="E34" s="79"/>
      <c r="F34" s="25"/>
      <c r="G34" s="25"/>
      <c r="I34" s="191" t="str">
        <f>CONCATENATE(B_Bilanz_Ist!B48," ",B_Bilanz_Ist!C48)</f>
        <v>10.2 Verbindlichkeiten gegenüber Kreditinstituten</v>
      </c>
      <c r="J34" s="195">
        <f>SUMIFS($D$3:$D$502,$B$3:$B$502,$J$2,$C$3:$C$502,I34)</f>
        <v>0</v>
      </c>
      <c r="K34" s="195">
        <f>SUMIFS($D$3:$D$502,$B$3:$B$502,$K$2,$C$3:$C$502,I34)</f>
        <v>0</v>
      </c>
    </row>
    <row r="35" spans="1:11" x14ac:dyDescent="0.25">
      <c r="A35" s="25"/>
      <c r="B35" s="196"/>
      <c r="C35" s="25"/>
      <c r="D35" s="25"/>
      <c r="E35" s="79"/>
      <c r="F35" s="25"/>
      <c r="G35" s="25"/>
      <c r="I35" s="191" t="str">
        <f>CONCATENATE(B_Bilanz_Ist!B49," ",B_Bilanz_Ist!C49)</f>
        <v>10.3 erhaltene Anzahlungen auf Bestellungen</v>
      </c>
      <c r="J35" s="195">
        <f t="shared" ref="J35:J38" si="10">SUMIFS($D$3:$D$502,$B$3:$B$502,$J$2,$C$3:$C$502,I35)</f>
        <v>0</v>
      </c>
      <c r="K35" s="195">
        <f t="shared" ref="K35:K38" si="11">SUMIFS($D$3:$D$502,$B$3:$B$502,$K$2,$C$3:$C$502,I35)</f>
        <v>0</v>
      </c>
    </row>
    <row r="36" spans="1:11" x14ac:dyDescent="0.25">
      <c r="A36" s="25"/>
      <c r="B36" s="196"/>
      <c r="C36" s="25"/>
      <c r="D36" s="25"/>
      <c r="E36" s="79"/>
      <c r="F36" s="25"/>
      <c r="G36" s="25"/>
      <c r="I36" s="191" t="str">
        <f>CONCATENATE(B_Bilanz_Ist!B50," ",B_Bilanz_Ist!C50)</f>
        <v>10.4 Verbindlichkeiten aus Lieferungen und Leistungen</v>
      </c>
      <c r="J36" s="195">
        <f t="shared" si="10"/>
        <v>0</v>
      </c>
      <c r="K36" s="195">
        <f t="shared" si="11"/>
        <v>0</v>
      </c>
    </row>
    <row r="37" spans="1:11" x14ac:dyDescent="0.25">
      <c r="A37" s="25"/>
      <c r="B37" s="196"/>
      <c r="C37" s="25"/>
      <c r="D37" s="79"/>
      <c r="E37" s="79"/>
      <c r="F37" s="25"/>
      <c r="G37" s="25"/>
      <c r="I37" s="191" t="str">
        <f>CONCATENATE(B_Bilanz_Ist!B51," ",B_Bilanz_Ist!C51)</f>
        <v>10.5 Verbindlichkeiten aus der Annahme gezogener Wechsel und der Ausstellung eigener Wechsel</v>
      </c>
      <c r="J37" s="195">
        <f t="shared" si="10"/>
        <v>0</v>
      </c>
      <c r="K37" s="195">
        <f t="shared" si="11"/>
        <v>0</v>
      </c>
    </row>
    <row r="38" spans="1:11" x14ac:dyDescent="0.25">
      <c r="A38" s="25"/>
      <c r="B38" s="196"/>
      <c r="C38" s="25"/>
      <c r="D38" s="79"/>
      <c r="E38" s="79"/>
      <c r="F38" s="25"/>
      <c r="G38" s="25"/>
      <c r="I38" s="191" t="str">
        <f>CONCATENATE(B_Bilanz_Ist!B52," ",B_Bilanz_Ist!C52)</f>
        <v>10.6 Verbindlichkeiten gegenüber verbundenen Unternehmen bzw. ggü. Unternehmen, mit denen ein Beteiligungsverhältnis besteht</v>
      </c>
      <c r="J38" s="195">
        <f t="shared" si="10"/>
        <v>0</v>
      </c>
      <c r="K38" s="195">
        <f t="shared" si="11"/>
        <v>0</v>
      </c>
    </row>
    <row r="39" spans="1:11" x14ac:dyDescent="0.25">
      <c r="A39" s="25"/>
      <c r="B39" s="196"/>
      <c r="C39" s="25"/>
      <c r="D39" s="25"/>
      <c r="E39" s="79"/>
      <c r="F39" s="25"/>
      <c r="G39" s="25"/>
      <c r="I39" s="191" t="str">
        <f>CONCATENATE(B_Bilanz_Ist!B53," ",B_Bilanz_Ist!C53)</f>
        <v>10.7 sonstige Verbindlichkeiten</v>
      </c>
      <c r="J39" s="195">
        <f>SUMIFS($D$3:$D$502,$B$3:$B$502,$J$2,$C$3:$C$502,I39)</f>
        <v>0</v>
      </c>
      <c r="K39" s="195">
        <f>SUMIFS($D$3:$D$502,$B$3:$B$502,$K$2,$C$3:$C$502,I39)</f>
        <v>0</v>
      </c>
    </row>
    <row r="40" spans="1:11" x14ac:dyDescent="0.25">
      <c r="A40" s="25"/>
      <c r="B40" s="196"/>
      <c r="C40" s="25"/>
      <c r="D40" s="25"/>
      <c r="E40" s="79"/>
      <c r="F40" s="25"/>
      <c r="G40" s="25"/>
      <c r="I40" s="191" t="str">
        <f>CONCATENATE(B_Bilanz_Ist!B54," ",B_Bilanz_Ist!C54)</f>
        <v>11 Passiver Rechnungsabgrenzungsposten</v>
      </c>
      <c r="J40" s="195">
        <f>SUMIFS($D$3:$D$502,$B$3:$B$502,$J$2,$C$3:$C$502,I40)</f>
        <v>0</v>
      </c>
      <c r="K40" s="195">
        <f>SUMIFS($D$3:$D$502,$B$3:$B$502,$K$2,$C$3:$C$502,I40)</f>
        <v>0</v>
      </c>
    </row>
    <row r="41" spans="1:11" x14ac:dyDescent="0.25">
      <c r="A41" s="25"/>
      <c r="B41" s="196"/>
      <c r="C41" s="25"/>
      <c r="D41" s="79"/>
      <c r="E41" s="79"/>
      <c r="F41" s="25"/>
      <c r="G41" s="25"/>
      <c r="I41" s="191" t="str">
        <f>CONCATENATE(B_Bilanz_Ist!B55," ",B_Bilanz_Ist!C55)</f>
        <v>12 Passive latente Steuern</v>
      </c>
      <c r="J41" s="195">
        <f>SUMIFS($D$3:$D$502,$B$3:$B$502,$J$2,$C$3:$C$502,I41)</f>
        <v>0</v>
      </c>
      <c r="K41" s="195">
        <f>SUMIFS($D$3:$D$502,$B$3:$B$502,$K$2,$C$3:$C$502,I41)</f>
        <v>0</v>
      </c>
    </row>
    <row r="42" spans="1:11" x14ac:dyDescent="0.25">
      <c r="A42" s="25"/>
      <c r="B42" s="196"/>
      <c r="C42" s="25"/>
      <c r="D42" s="79"/>
      <c r="E42" s="79"/>
      <c r="F42" s="25"/>
      <c r="G42" s="25"/>
      <c r="I42" s="191" t="str">
        <f>CONCATENATE(B_Bilanz_Ist!B56," ",B_Bilanz_Ist!C56)</f>
        <v>13 Passiver Kapitalausgleichsposten</v>
      </c>
      <c r="J42" s="195">
        <f>SUMIFS($D$3:$D$502,$B$3:$B$502,$J$2,$C$3:$C$502,I42)</f>
        <v>0</v>
      </c>
      <c r="K42" s="195">
        <f>SUMIFS($D$3:$D$502,$B$3:$B$502,$K$2,$C$3:$C$502,I42)</f>
        <v>0</v>
      </c>
    </row>
    <row r="43" spans="1:11" x14ac:dyDescent="0.25">
      <c r="A43" s="25"/>
      <c r="B43" s="196"/>
      <c r="C43" s="25"/>
      <c r="D43" s="25"/>
      <c r="E43" s="79"/>
      <c r="F43" s="25"/>
      <c r="G43" s="25"/>
    </row>
    <row r="44" spans="1:11" x14ac:dyDescent="0.25">
      <c r="A44" s="25"/>
      <c r="B44" s="196"/>
      <c r="C44" s="25"/>
      <c r="D44" s="25"/>
      <c r="E44" s="79"/>
      <c r="F44" s="25"/>
      <c r="G44" s="25"/>
    </row>
    <row r="45" spans="1:11" x14ac:dyDescent="0.25">
      <c r="A45" s="25"/>
      <c r="B45" s="196"/>
      <c r="C45" s="25"/>
      <c r="D45" s="79"/>
      <c r="E45" s="79"/>
      <c r="F45" s="25"/>
      <c r="G45" s="25"/>
    </row>
    <row r="46" spans="1:11" x14ac:dyDescent="0.25">
      <c r="A46" s="25"/>
      <c r="B46" s="196"/>
      <c r="C46" s="25"/>
      <c r="D46" s="79"/>
      <c r="E46" s="79"/>
      <c r="F46" s="25"/>
      <c r="G46" s="25"/>
    </row>
    <row r="47" spans="1:11" x14ac:dyDescent="0.25">
      <c r="A47" s="25"/>
      <c r="B47" s="196"/>
      <c r="C47" s="25"/>
      <c r="D47" s="25"/>
      <c r="E47" s="79"/>
      <c r="F47" s="25"/>
      <c r="G47" s="25"/>
    </row>
    <row r="48" spans="1:11" x14ac:dyDescent="0.25">
      <c r="A48" s="25"/>
      <c r="B48" s="196"/>
      <c r="C48" s="25"/>
      <c r="D48" s="25"/>
      <c r="E48" s="79"/>
      <c r="F48" s="25"/>
      <c r="G48" s="25"/>
    </row>
    <row r="49" spans="1:7" x14ac:dyDescent="0.25">
      <c r="A49" s="25"/>
      <c r="B49" s="196"/>
      <c r="C49" s="25"/>
      <c r="D49" s="79"/>
      <c r="E49" s="79"/>
      <c r="F49" s="25"/>
      <c r="G49" s="25"/>
    </row>
    <row r="50" spans="1:7" x14ac:dyDescent="0.25">
      <c r="A50" s="25"/>
      <c r="B50" s="196"/>
      <c r="C50" s="25"/>
      <c r="D50" s="79"/>
      <c r="E50" s="79"/>
      <c r="F50" s="25"/>
      <c r="G50" s="25"/>
    </row>
    <row r="51" spans="1:7" x14ac:dyDescent="0.25">
      <c r="A51" s="25"/>
      <c r="B51" s="196"/>
      <c r="C51" s="25"/>
      <c r="D51" s="25"/>
      <c r="E51" s="79"/>
      <c r="F51" s="25"/>
      <c r="G51" s="25"/>
    </row>
    <row r="52" spans="1:7" x14ac:dyDescent="0.25">
      <c r="A52" s="25"/>
      <c r="B52" s="196"/>
      <c r="C52" s="25"/>
      <c r="D52" s="25"/>
      <c r="E52" s="79"/>
      <c r="F52" s="25"/>
      <c r="G52" s="25"/>
    </row>
    <row r="53" spans="1:7" x14ac:dyDescent="0.25">
      <c r="A53" s="25"/>
      <c r="B53" s="196"/>
      <c r="C53" s="25"/>
      <c r="D53" s="79"/>
      <c r="E53" s="79"/>
      <c r="F53" s="25"/>
      <c r="G53" s="25"/>
    </row>
    <row r="54" spans="1:7" x14ac:dyDescent="0.25">
      <c r="A54" s="25"/>
      <c r="B54" s="196"/>
      <c r="C54" s="25"/>
      <c r="D54" s="79"/>
      <c r="E54" s="79"/>
      <c r="F54" s="25"/>
      <c r="G54" s="25"/>
    </row>
    <row r="55" spans="1:7" x14ac:dyDescent="0.25">
      <c r="A55" s="25"/>
      <c r="B55" s="196"/>
      <c r="C55" s="25"/>
      <c r="D55" s="25"/>
      <c r="E55" s="79"/>
      <c r="F55" s="25"/>
      <c r="G55" s="25"/>
    </row>
    <row r="56" spans="1:7" x14ac:dyDescent="0.25">
      <c r="A56" s="25"/>
      <c r="B56" s="196"/>
      <c r="C56" s="25"/>
      <c r="D56" s="79"/>
      <c r="E56" s="150"/>
      <c r="F56" s="25"/>
      <c r="G56" s="25"/>
    </row>
    <row r="57" spans="1:7" x14ac:dyDescent="0.25">
      <c r="A57" s="25"/>
      <c r="B57" s="196"/>
      <c r="C57" s="25"/>
      <c r="D57" s="79"/>
      <c r="E57" s="150"/>
      <c r="F57" s="25"/>
      <c r="G57" s="25"/>
    </row>
    <row r="58" spans="1:7" x14ac:dyDescent="0.25">
      <c r="A58" s="25"/>
      <c r="B58" s="196"/>
      <c r="C58" s="25"/>
      <c r="D58" s="79"/>
      <c r="E58" s="150"/>
      <c r="F58" s="25"/>
      <c r="G58" s="25"/>
    </row>
    <row r="59" spans="1:7" x14ac:dyDescent="0.25">
      <c r="A59" s="25"/>
      <c r="B59" s="196"/>
      <c r="C59" s="25"/>
      <c r="D59" s="79"/>
      <c r="E59" s="150"/>
      <c r="F59" s="25"/>
      <c r="G59" s="25"/>
    </row>
    <row r="60" spans="1:7" x14ac:dyDescent="0.25">
      <c r="A60" s="25"/>
      <c r="B60" s="196"/>
      <c r="C60" s="25"/>
      <c r="D60" s="79"/>
      <c r="E60" s="150"/>
      <c r="F60" s="25"/>
      <c r="G60" s="25"/>
    </row>
    <row r="61" spans="1:7" x14ac:dyDescent="0.25">
      <c r="A61" s="25"/>
      <c r="B61" s="196"/>
      <c r="C61" s="25"/>
      <c r="D61" s="79"/>
      <c r="E61" s="150"/>
      <c r="F61" s="25"/>
      <c r="G61" s="25"/>
    </row>
    <row r="62" spans="1:7" x14ac:dyDescent="0.25">
      <c r="A62" s="25"/>
      <c r="B62" s="196"/>
      <c r="C62" s="25"/>
      <c r="D62" s="79"/>
      <c r="E62" s="150"/>
      <c r="F62" s="25"/>
      <c r="G62" s="25"/>
    </row>
    <row r="63" spans="1:7" x14ac:dyDescent="0.25">
      <c r="A63" s="25"/>
      <c r="B63" s="196"/>
      <c r="C63" s="25"/>
      <c r="D63" s="79"/>
      <c r="E63" s="150"/>
      <c r="F63" s="25"/>
      <c r="G63" s="25"/>
    </row>
    <row r="64" spans="1:7" x14ac:dyDescent="0.25">
      <c r="A64" s="25"/>
      <c r="B64" s="196"/>
      <c r="C64" s="25"/>
      <c r="D64" s="79"/>
      <c r="E64" s="150"/>
      <c r="F64" s="25"/>
      <c r="G64" s="25"/>
    </row>
    <row r="65" spans="1:7" x14ac:dyDescent="0.25">
      <c r="A65" s="25"/>
      <c r="B65" s="196"/>
      <c r="C65" s="25"/>
      <c r="D65" s="79"/>
      <c r="E65" s="150"/>
      <c r="F65" s="25"/>
      <c r="G65" s="25"/>
    </row>
    <row r="66" spans="1:7" x14ac:dyDescent="0.25">
      <c r="A66" s="25"/>
      <c r="B66" s="196"/>
      <c r="C66" s="25"/>
      <c r="D66" s="79"/>
      <c r="E66" s="150"/>
      <c r="F66" s="25"/>
      <c r="G66" s="25"/>
    </row>
    <row r="67" spans="1:7" x14ac:dyDescent="0.25">
      <c r="A67" s="25"/>
      <c r="B67" s="196"/>
      <c r="C67" s="25"/>
      <c r="D67" s="79"/>
      <c r="E67" s="150"/>
      <c r="F67" s="25"/>
      <c r="G67" s="25"/>
    </row>
    <row r="68" spans="1:7" x14ac:dyDescent="0.25">
      <c r="A68" s="25"/>
      <c r="B68" s="196"/>
      <c r="C68" s="25"/>
      <c r="D68" s="79"/>
      <c r="E68" s="150"/>
      <c r="F68" s="25"/>
      <c r="G68" s="25"/>
    </row>
    <row r="69" spans="1:7" x14ac:dyDescent="0.25">
      <c r="A69" s="25"/>
      <c r="B69" s="196"/>
      <c r="C69" s="25"/>
      <c r="D69" s="79"/>
      <c r="E69" s="150"/>
      <c r="F69" s="25"/>
      <c r="G69" s="25"/>
    </row>
    <row r="70" spans="1:7" x14ac:dyDescent="0.25">
      <c r="A70" s="25"/>
      <c r="B70" s="196"/>
      <c r="C70" s="25"/>
      <c r="D70" s="79"/>
      <c r="E70" s="150"/>
      <c r="F70" s="25"/>
      <c r="G70" s="25"/>
    </row>
    <row r="71" spans="1:7" x14ac:dyDescent="0.25">
      <c r="A71" s="25"/>
      <c r="B71" s="196"/>
      <c r="C71" s="25"/>
      <c r="D71" s="79"/>
      <c r="E71" s="150"/>
      <c r="F71" s="25"/>
      <c r="G71" s="25"/>
    </row>
    <row r="72" spans="1:7" x14ac:dyDescent="0.25">
      <c r="A72" s="25"/>
      <c r="B72" s="196"/>
      <c r="C72" s="25"/>
      <c r="D72" s="79"/>
      <c r="E72" s="150"/>
      <c r="F72" s="25"/>
      <c r="G72" s="25"/>
    </row>
    <row r="73" spans="1:7" x14ac:dyDescent="0.25">
      <c r="A73" s="25"/>
      <c r="B73" s="196"/>
      <c r="C73" s="25"/>
      <c r="D73" s="79"/>
      <c r="E73" s="150"/>
      <c r="F73" s="25"/>
      <c r="G73" s="25"/>
    </row>
    <row r="74" spans="1:7" x14ac:dyDescent="0.25">
      <c r="A74" s="25"/>
      <c r="B74" s="196"/>
      <c r="C74" s="25"/>
      <c r="D74" s="79"/>
      <c r="E74" s="150"/>
      <c r="F74" s="25"/>
      <c r="G74" s="25"/>
    </row>
    <row r="75" spans="1:7" x14ac:dyDescent="0.25">
      <c r="A75" s="25"/>
      <c r="B75" s="196"/>
      <c r="C75" s="25"/>
      <c r="D75" s="79"/>
      <c r="E75" s="150"/>
      <c r="F75" s="25"/>
      <c r="G75" s="25"/>
    </row>
    <row r="76" spans="1:7" x14ac:dyDescent="0.25">
      <c r="A76" s="25"/>
      <c r="B76" s="196"/>
      <c r="C76" s="25"/>
      <c r="D76" s="79"/>
      <c r="E76" s="150"/>
      <c r="F76" s="25"/>
      <c r="G76" s="25"/>
    </row>
    <row r="77" spans="1:7" x14ac:dyDescent="0.25">
      <c r="A77" s="25"/>
      <c r="B77" s="196"/>
      <c r="C77" s="25"/>
      <c r="D77" s="79"/>
      <c r="E77" s="150"/>
      <c r="F77" s="25"/>
      <c r="G77" s="25"/>
    </row>
    <row r="78" spans="1:7" x14ac:dyDescent="0.25">
      <c r="A78" s="25"/>
      <c r="B78" s="196"/>
      <c r="C78" s="25"/>
      <c r="D78" s="79"/>
      <c r="E78" s="150"/>
      <c r="F78" s="25"/>
      <c r="G78" s="25"/>
    </row>
    <row r="79" spans="1:7" x14ac:dyDescent="0.25">
      <c r="A79" s="25"/>
      <c r="B79" s="196"/>
      <c r="C79" s="25"/>
      <c r="D79" s="79"/>
      <c r="E79" s="150"/>
      <c r="F79" s="25"/>
      <c r="G79" s="25"/>
    </row>
    <row r="80" spans="1:7" x14ac:dyDescent="0.25">
      <c r="A80" s="25"/>
      <c r="B80" s="196"/>
      <c r="C80" s="25"/>
      <c r="D80" s="79"/>
      <c r="E80" s="150"/>
      <c r="F80" s="25"/>
      <c r="G80" s="25"/>
    </row>
    <row r="81" spans="1:7" x14ac:dyDescent="0.25">
      <c r="A81" s="25"/>
      <c r="B81" s="196"/>
      <c r="C81" s="25"/>
      <c r="D81" s="79"/>
      <c r="E81" s="150"/>
      <c r="F81" s="25"/>
      <c r="G81" s="25"/>
    </row>
    <row r="82" spans="1:7" x14ac:dyDescent="0.25">
      <c r="A82" s="25"/>
      <c r="B82" s="196"/>
      <c r="C82" s="25"/>
      <c r="D82" s="79"/>
      <c r="E82" s="150"/>
      <c r="F82" s="25"/>
      <c r="G82" s="25"/>
    </row>
    <row r="83" spans="1:7" x14ac:dyDescent="0.25">
      <c r="A83" s="25"/>
      <c r="B83" s="196"/>
      <c r="C83" s="25"/>
      <c r="D83" s="79"/>
      <c r="E83" s="150"/>
      <c r="F83" s="25"/>
      <c r="G83" s="25"/>
    </row>
    <row r="84" spans="1:7" x14ac:dyDescent="0.25">
      <c r="A84" s="25"/>
      <c r="B84" s="196"/>
      <c r="C84" s="25"/>
      <c r="D84" s="79"/>
      <c r="E84" s="150"/>
      <c r="F84" s="25"/>
      <c r="G84" s="25"/>
    </row>
    <row r="85" spans="1:7" x14ac:dyDescent="0.25">
      <c r="A85" s="25"/>
      <c r="B85" s="196"/>
      <c r="C85" s="25"/>
      <c r="D85" s="79"/>
      <c r="E85" s="150"/>
      <c r="F85" s="25"/>
      <c r="G85" s="25"/>
    </row>
    <row r="86" spans="1:7" x14ac:dyDescent="0.25">
      <c r="A86" s="25"/>
      <c r="B86" s="196"/>
      <c r="C86" s="25"/>
      <c r="D86" s="79"/>
      <c r="E86" s="150"/>
      <c r="F86" s="25"/>
      <c r="G86" s="25"/>
    </row>
    <row r="87" spans="1:7" x14ac:dyDescent="0.25">
      <c r="A87" s="25"/>
      <c r="B87" s="196"/>
      <c r="C87" s="25"/>
      <c r="D87" s="79"/>
      <c r="E87" s="150"/>
      <c r="F87" s="25"/>
      <c r="G87" s="25"/>
    </row>
    <row r="88" spans="1:7" x14ac:dyDescent="0.25">
      <c r="A88" s="25"/>
      <c r="B88" s="196"/>
      <c r="C88" s="25"/>
      <c r="D88" s="79"/>
      <c r="E88" s="150"/>
      <c r="F88" s="25"/>
      <c r="G88" s="25"/>
    </row>
    <row r="89" spans="1:7" x14ac:dyDescent="0.25">
      <c r="A89" s="25"/>
      <c r="B89" s="196"/>
      <c r="C89" s="25"/>
      <c r="D89" s="79"/>
      <c r="E89" s="150"/>
      <c r="F89" s="25"/>
      <c r="G89" s="25"/>
    </row>
    <row r="90" spans="1:7" x14ac:dyDescent="0.25">
      <c r="A90" s="25"/>
      <c r="B90" s="196"/>
      <c r="C90" s="25"/>
      <c r="D90" s="79"/>
      <c r="E90" s="150"/>
      <c r="F90" s="25"/>
      <c r="G90" s="25"/>
    </row>
    <row r="91" spans="1:7" x14ac:dyDescent="0.25">
      <c r="A91" s="25"/>
      <c r="B91" s="196"/>
      <c r="C91" s="25"/>
      <c r="D91" s="79"/>
      <c r="E91" s="150"/>
      <c r="F91" s="25"/>
      <c r="G91" s="25"/>
    </row>
    <row r="92" spans="1:7" x14ac:dyDescent="0.25">
      <c r="A92" s="25"/>
      <c r="B92" s="196"/>
      <c r="C92" s="25"/>
      <c r="D92" s="79"/>
      <c r="E92" s="150"/>
      <c r="F92" s="25"/>
      <c r="G92" s="25"/>
    </row>
    <row r="93" spans="1:7" x14ac:dyDescent="0.25">
      <c r="A93" s="25"/>
      <c r="B93" s="196"/>
      <c r="C93" s="25"/>
      <c r="D93" s="79"/>
      <c r="E93" s="150"/>
      <c r="F93" s="25"/>
      <c r="G93" s="25"/>
    </row>
    <row r="94" spans="1:7" x14ac:dyDescent="0.25">
      <c r="A94" s="25"/>
      <c r="B94" s="196"/>
      <c r="C94" s="25"/>
      <c r="D94" s="79"/>
      <c r="E94" s="150"/>
      <c r="F94" s="25"/>
      <c r="G94" s="25"/>
    </row>
    <row r="95" spans="1:7" x14ac:dyDescent="0.25">
      <c r="A95" s="25"/>
      <c r="B95" s="196"/>
      <c r="C95" s="25"/>
      <c r="D95" s="79"/>
      <c r="E95" s="150"/>
      <c r="F95" s="25"/>
      <c r="G95" s="25"/>
    </row>
    <row r="96" spans="1:7" x14ac:dyDescent="0.25">
      <c r="A96" s="25"/>
      <c r="B96" s="196"/>
      <c r="C96" s="25"/>
      <c r="D96" s="79"/>
      <c r="E96" s="150"/>
      <c r="F96" s="25"/>
      <c r="G96" s="25"/>
    </row>
    <row r="97" spans="1:7" x14ac:dyDescent="0.25">
      <c r="A97" s="25"/>
      <c r="B97" s="196"/>
      <c r="C97" s="25"/>
      <c r="D97" s="79"/>
      <c r="E97" s="150"/>
      <c r="F97" s="25"/>
      <c r="G97" s="25"/>
    </row>
    <row r="98" spans="1:7" x14ac:dyDescent="0.25">
      <c r="A98" s="25"/>
      <c r="B98" s="196"/>
      <c r="C98" s="25"/>
      <c r="D98" s="79"/>
      <c r="E98" s="150"/>
      <c r="F98" s="25"/>
      <c r="G98" s="25"/>
    </row>
    <row r="99" spans="1:7" x14ac:dyDescent="0.25">
      <c r="A99" s="25"/>
      <c r="B99" s="196"/>
      <c r="C99" s="25"/>
      <c r="D99" s="79"/>
      <c r="E99" s="150"/>
      <c r="F99" s="25"/>
      <c r="G99" s="25"/>
    </row>
    <row r="100" spans="1:7" x14ac:dyDescent="0.25">
      <c r="A100" s="25"/>
      <c r="B100" s="196"/>
      <c r="C100" s="25"/>
      <c r="D100" s="79"/>
      <c r="E100" s="150"/>
      <c r="F100" s="25"/>
      <c r="G100" s="25"/>
    </row>
    <row r="101" spans="1:7" x14ac:dyDescent="0.25">
      <c r="A101" s="25"/>
      <c r="B101" s="196"/>
      <c r="C101" s="25"/>
      <c r="D101" s="79"/>
      <c r="E101" s="150"/>
      <c r="F101" s="25"/>
      <c r="G101" s="25"/>
    </row>
    <row r="102" spans="1:7" x14ac:dyDescent="0.25">
      <c r="A102" s="25"/>
      <c r="B102" s="196"/>
      <c r="C102" s="25"/>
      <c r="D102" s="79"/>
      <c r="E102" s="150"/>
      <c r="F102" s="25"/>
      <c r="G102" s="25"/>
    </row>
    <row r="103" spans="1:7" x14ac:dyDescent="0.25">
      <c r="A103" s="25"/>
      <c r="B103" s="196"/>
      <c r="C103" s="25"/>
      <c r="D103" s="79"/>
      <c r="E103" s="150"/>
      <c r="F103" s="25"/>
      <c r="G103" s="25"/>
    </row>
    <row r="104" spans="1:7" x14ac:dyDescent="0.25">
      <c r="A104" s="25"/>
      <c r="B104" s="196"/>
      <c r="C104" s="25"/>
      <c r="D104" s="79"/>
      <c r="E104" s="150"/>
      <c r="F104" s="25"/>
      <c r="G104" s="25"/>
    </row>
    <row r="105" spans="1:7" x14ac:dyDescent="0.25">
      <c r="A105" s="25"/>
      <c r="B105" s="196"/>
      <c r="C105" s="25"/>
      <c r="D105" s="79"/>
      <c r="E105" s="150"/>
      <c r="F105" s="25"/>
      <c r="G105" s="25"/>
    </row>
    <row r="106" spans="1:7" x14ac:dyDescent="0.25">
      <c r="A106" s="25"/>
      <c r="B106" s="196"/>
      <c r="C106" s="25"/>
      <c r="D106" s="79"/>
      <c r="E106" s="150"/>
      <c r="F106" s="25"/>
      <c r="G106" s="25"/>
    </row>
    <row r="107" spans="1:7" x14ac:dyDescent="0.25">
      <c r="A107" s="25"/>
      <c r="B107" s="196"/>
      <c r="C107" s="25"/>
      <c r="D107" s="79"/>
      <c r="E107" s="150"/>
      <c r="F107" s="25"/>
      <c r="G107" s="25"/>
    </row>
    <row r="108" spans="1:7" x14ac:dyDescent="0.25">
      <c r="A108" s="25"/>
      <c r="B108" s="196"/>
      <c r="C108" s="25"/>
      <c r="D108" s="79"/>
      <c r="E108" s="150"/>
      <c r="F108" s="25"/>
      <c r="G108" s="25"/>
    </row>
    <row r="109" spans="1:7" x14ac:dyDescent="0.25">
      <c r="A109" s="25"/>
      <c r="B109" s="196"/>
      <c r="C109" s="25"/>
      <c r="D109" s="25"/>
      <c r="E109" s="25"/>
      <c r="F109" s="25"/>
      <c r="G109" s="25"/>
    </row>
    <row r="110" spans="1:7" x14ac:dyDescent="0.25">
      <c r="A110" s="25"/>
      <c r="B110" s="196"/>
      <c r="C110" s="25"/>
      <c r="D110" s="25"/>
      <c r="E110" s="25"/>
      <c r="F110" s="25"/>
      <c r="G110" s="25"/>
    </row>
    <row r="111" spans="1:7" x14ac:dyDescent="0.25">
      <c r="A111" s="25"/>
      <c r="B111" s="196"/>
      <c r="C111" s="25"/>
      <c r="D111" s="25"/>
      <c r="E111" s="25"/>
      <c r="F111" s="25"/>
      <c r="G111" s="25"/>
    </row>
    <row r="112" spans="1:7" x14ac:dyDescent="0.25">
      <c r="A112" s="25"/>
      <c r="B112" s="196"/>
      <c r="C112" s="25"/>
      <c r="D112" s="25"/>
      <c r="E112" s="25"/>
      <c r="F112" s="25"/>
      <c r="G112" s="25"/>
    </row>
    <row r="113" spans="1:7" x14ac:dyDescent="0.25">
      <c r="A113" s="25"/>
      <c r="B113" s="196"/>
      <c r="C113" s="25"/>
      <c r="D113" s="25"/>
      <c r="E113" s="25"/>
      <c r="F113" s="25"/>
      <c r="G113" s="25"/>
    </row>
    <row r="114" spans="1:7" x14ac:dyDescent="0.25">
      <c r="A114" s="25"/>
      <c r="B114" s="196"/>
      <c r="C114" s="25"/>
      <c r="D114" s="25"/>
      <c r="E114" s="25"/>
      <c r="F114" s="25"/>
      <c r="G114" s="25"/>
    </row>
    <row r="115" spans="1:7" x14ac:dyDescent="0.25">
      <c r="A115" s="25"/>
      <c r="B115" s="196"/>
      <c r="C115" s="25"/>
      <c r="D115" s="25"/>
      <c r="E115" s="25"/>
      <c r="F115" s="25"/>
      <c r="G115" s="25"/>
    </row>
    <row r="116" spans="1:7" x14ac:dyDescent="0.25">
      <c r="A116" s="25"/>
      <c r="B116" s="196"/>
      <c r="C116" s="25"/>
      <c r="D116" s="25"/>
      <c r="E116" s="25"/>
      <c r="F116" s="25"/>
      <c r="G116" s="25"/>
    </row>
    <row r="117" spans="1:7" x14ac:dyDescent="0.25">
      <c r="A117" s="25"/>
      <c r="B117" s="196"/>
      <c r="C117" s="25"/>
      <c r="D117" s="25"/>
      <c r="E117" s="25"/>
      <c r="F117" s="25"/>
      <c r="G117" s="25"/>
    </row>
    <row r="118" spans="1:7" x14ac:dyDescent="0.25">
      <c r="A118" s="25"/>
      <c r="B118" s="196"/>
      <c r="C118" s="25"/>
      <c r="D118" s="25"/>
      <c r="E118" s="25"/>
      <c r="F118" s="25"/>
      <c r="G118" s="25"/>
    </row>
    <row r="119" spans="1:7" x14ac:dyDescent="0.25">
      <c r="A119" s="25"/>
      <c r="B119" s="196"/>
      <c r="C119" s="25"/>
      <c r="D119" s="25"/>
      <c r="E119" s="25"/>
      <c r="F119" s="25"/>
      <c r="G119" s="25"/>
    </row>
    <row r="120" spans="1:7" x14ac:dyDescent="0.25">
      <c r="A120" s="25"/>
      <c r="B120" s="196"/>
      <c r="C120" s="25"/>
      <c r="D120" s="25"/>
      <c r="E120" s="25"/>
      <c r="F120" s="25"/>
      <c r="G120" s="25"/>
    </row>
    <row r="121" spans="1:7" x14ac:dyDescent="0.25">
      <c r="A121" s="25"/>
      <c r="B121" s="196"/>
      <c r="C121" s="25"/>
      <c r="D121" s="25"/>
      <c r="E121" s="25"/>
      <c r="F121" s="25"/>
      <c r="G121" s="25"/>
    </row>
    <row r="122" spans="1:7" x14ac:dyDescent="0.25">
      <c r="A122" s="25"/>
      <c r="B122" s="196"/>
      <c r="C122" s="25"/>
      <c r="D122" s="25"/>
      <c r="E122" s="25"/>
      <c r="F122" s="25"/>
      <c r="G122" s="25"/>
    </row>
    <row r="123" spans="1:7" x14ac:dyDescent="0.25">
      <c r="A123" s="25"/>
      <c r="B123" s="196"/>
      <c r="C123" s="25"/>
      <c r="D123" s="25"/>
      <c r="E123" s="25"/>
      <c r="F123" s="25"/>
      <c r="G123" s="25"/>
    </row>
    <row r="124" spans="1:7" x14ac:dyDescent="0.25">
      <c r="A124" s="25"/>
      <c r="B124" s="196"/>
      <c r="C124" s="25"/>
      <c r="D124" s="25"/>
      <c r="E124" s="25"/>
      <c r="F124" s="25"/>
      <c r="G124" s="25"/>
    </row>
    <row r="125" spans="1:7" x14ac:dyDescent="0.25">
      <c r="A125" s="25"/>
      <c r="B125" s="196"/>
      <c r="C125" s="25"/>
      <c r="D125" s="25"/>
      <c r="E125" s="25"/>
      <c r="F125" s="25"/>
      <c r="G125" s="25"/>
    </row>
    <row r="126" spans="1:7" x14ac:dyDescent="0.25">
      <c r="A126" s="25"/>
      <c r="B126" s="196"/>
      <c r="C126" s="25"/>
      <c r="D126" s="25"/>
      <c r="E126" s="25"/>
      <c r="F126" s="25"/>
      <c r="G126" s="25"/>
    </row>
    <row r="127" spans="1:7" x14ac:dyDescent="0.25">
      <c r="A127" s="25"/>
      <c r="B127" s="196"/>
      <c r="C127" s="25"/>
      <c r="D127" s="25"/>
      <c r="E127" s="25"/>
      <c r="F127" s="25"/>
      <c r="G127" s="25"/>
    </row>
    <row r="128" spans="1:7" x14ac:dyDescent="0.25">
      <c r="A128" s="25"/>
      <c r="B128" s="196"/>
      <c r="C128" s="25"/>
      <c r="D128" s="25"/>
      <c r="E128" s="25"/>
      <c r="F128" s="25"/>
      <c r="G128" s="25"/>
    </row>
    <row r="129" spans="1:7" x14ac:dyDescent="0.25">
      <c r="A129" s="25"/>
      <c r="B129" s="196"/>
      <c r="C129" s="25"/>
      <c r="D129" s="25"/>
      <c r="E129" s="25"/>
      <c r="F129" s="25"/>
      <c r="G129" s="25"/>
    </row>
    <row r="130" spans="1:7" x14ac:dyDescent="0.25">
      <c r="A130" s="25"/>
      <c r="B130" s="196"/>
      <c r="C130" s="25"/>
      <c r="D130" s="25"/>
      <c r="E130" s="25"/>
      <c r="F130" s="25"/>
      <c r="G130" s="25"/>
    </row>
    <row r="131" spans="1:7" x14ac:dyDescent="0.25">
      <c r="A131" s="25"/>
      <c r="B131" s="196"/>
      <c r="C131" s="25"/>
      <c r="D131" s="25"/>
      <c r="E131" s="25"/>
      <c r="F131" s="25"/>
      <c r="G131" s="25"/>
    </row>
    <row r="132" spans="1:7" x14ac:dyDescent="0.25">
      <c r="A132" s="25"/>
      <c r="B132" s="196"/>
      <c r="C132" s="25"/>
      <c r="D132" s="25"/>
      <c r="E132" s="25"/>
      <c r="F132" s="25"/>
      <c r="G132" s="25"/>
    </row>
    <row r="133" spans="1:7" x14ac:dyDescent="0.25">
      <c r="A133" s="25"/>
      <c r="B133" s="196"/>
      <c r="C133" s="25"/>
      <c r="D133" s="25"/>
      <c r="E133" s="25"/>
      <c r="F133" s="25"/>
      <c r="G133" s="25"/>
    </row>
    <row r="134" spans="1:7" x14ac:dyDescent="0.25">
      <c r="A134" s="25"/>
      <c r="B134" s="196"/>
      <c r="C134" s="25"/>
      <c r="D134" s="25"/>
      <c r="E134" s="25"/>
      <c r="F134" s="25"/>
      <c r="G134" s="25"/>
    </row>
    <row r="135" spans="1:7" x14ac:dyDescent="0.25">
      <c r="A135" s="25"/>
      <c r="B135" s="196"/>
      <c r="C135" s="25"/>
      <c r="D135" s="25"/>
      <c r="E135" s="25"/>
      <c r="F135" s="25"/>
      <c r="G135" s="25"/>
    </row>
    <row r="136" spans="1:7" x14ac:dyDescent="0.25">
      <c r="A136" s="25"/>
      <c r="B136" s="196"/>
      <c r="C136" s="25"/>
      <c r="D136" s="25"/>
      <c r="E136" s="25"/>
      <c r="F136" s="25"/>
      <c r="G136" s="25"/>
    </row>
    <row r="137" spans="1:7" x14ac:dyDescent="0.25">
      <c r="A137" s="25"/>
      <c r="B137" s="196"/>
      <c r="C137" s="25"/>
      <c r="D137" s="25"/>
      <c r="E137" s="25"/>
      <c r="F137" s="25"/>
      <c r="G137" s="25"/>
    </row>
    <row r="138" spans="1:7" x14ac:dyDescent="0.25">
      <c r="A138" s="25"/>
      <c r="B138" s="196"/>
      <c r="C138" s="25"/>
      <c r="D138" s="25"/>
      <c r="E138" s="25"/>
      <c r="F138" s="25"/>
      <c r="G138" s="25"/>
    </row>
    <row r="139" spans="1:7" x14ac:dyDescent="0.25">
      <c r="A139" s="25"/>
      <c r="B139" s="196"/>
      <c r="C139" s="25"/>
      <c r="D139" s="25"/>
      <c r="E139" s="25"/>
      <c r="F139" s="25"/>
      <c r="G139" s="25"/>
    </row>
    <row r="140" spans="1:7" x14ac:dyDescent="0.25">
      <c r="A140" s="25"/>
      <c r="B140" s="196"/>
      <c r="C140" s="25"/>
      <c r="D140" s="25"/>
      <c r="E140" s="25"/>
      <c r="F140" s="25"/>
      <c r="G140" s="25"/>
    </row>
    <row r="141" spans="1:7" x14ac:dyDescent="0.25">
      <c r="A141" s="25"/>
      <c r="B141" s="196"/>
      <c r="C141" s="25"/>
      <c r="D141" s="25"/>
      <c r="E141" s="25"/>
      <c r="F141" s="25"/>
      <c r="G141" s="25"/>
    </row>
    <row r="142" spans="1:7" x14ac:dyDescent="0.25">
      <c r="A142" s="25"/>
      <c r="B142" s="196"/>
      <c r="C142" s="25"/>
      <c r="D142" s="25"/>
      <c r="E142" s="25"/>
      <c r="F142" s="25"/>
      <c r="G142" s="25"/>
    </row>
    <row r="143" spans="1:7" x14ac:dyDescent="0.25">
      <c r="A143" s="25"/>
      <c r="B143" s="196"/>
      <c r="C143" s="25"/>
      <c r="D143" s="25"/>
      <c r="E143" s="25"/>
      <c r="F143" s="25"/>
      <c r="G143" s="25"/>
    </row>
    <row r="144" spans="1:7" x14ac:dyDescent="0.25">
      <c r="A144" s="25"/>
      <c r="B144" s="196"/>
      <c r="C144" s="25"/>
      <c r="D144" s="25"/>
      <c r="E144" s="25"/>
      <c r="F144" s="25"/>
      <c r="G144" s="25"/>
    </row>
    <row r="145" spans="1:7" x14ac:dyDescent="0.25">
      <c r="A145" s="25"/>
      <c r="B145" s="196"/>
      <c r="C145" s="25"/>
      <c r="D145" s="25"/>
      <c r="E145" s="25"/>
      <c r="F145" s="25"/>
      <c r="G145" s="25"/>
    </row>
    <row r="146" spans="1:7" x14ac:dyDescent="0.25">
      <c r="A146" s="25"/>
      <c r="B146" s="196"/>
      <c r="C146" s="25"/>
      <c r="D146" s="25"/>
      <c r="E146" s="25"/>
      <c r="F146" s="25"/>
      <c r="G146" s="25"/>
    </row>
    <row r="147" spans="1:7" x14ac:dyDescent="0.25">
      <c r="A147" s="25"/>
      <c r="B147" s="196"/>
      <c r="C147" s="25"/>
      <c r="D147" s="25"/>
      <c r="E147" s="25"/>
      <c r="F147" s="25"/>
      <c r="G147" s="25"/>
    </row>
    <row r="148" spans="1:7" x14ac:dyDescent="0.25">
      <c r="A148" s="25"/>
      <c r="B148" s="196"/>
      <c r="C148" s="25"/>
      <c r="D148" s="25"/>
      <c r="E148" s="25"/>
      <c r="F148" s="25"/>
      <c r="G148" s="25"/>
    </row>
    <row r="149" spans="1:7" x14ac:dyDescent="0.25">
      <c r="A149" s="25"/>
      <c r="B149" s="196"/>
      <c r="C149" s="25"/>
      <c r="D149" s="25"/>
      <c r="E149" s="25"/>
      <c r="F149" s="25"/>
      <c r="G149" s="25"/>
    </row>
    <row r="150" spans="1:7" x14ac:dyDescent="0.25">
      <c r="A150" s="25"/>
      <c r="B150" s="196"/>
      <c r="C150" s="25"/>
      <c r="D150" s="25"/>
      <c r="E150" s="25"/>
      <c r="F150" s="25"/>
      <c r="G150" s="25"/>
    </row>
    <row r="151" spans="1:7" x14ac:dyDescent="0.25">
      <c r="A151" s="25"/>
      <c r="B151" s="196"/>
      <c r="C151" s="25"/>
      <c r="D151" s="25"/>
      <c r="E151" s="25"/>
      <c r="F151" s="25"/>
      <c r="G151" s="25"/>
    </row>
    <row r="152" spans="1:7" x14ac:dyDescent="0.25">
      <c r="A152" s="25"/>
      <c r="B152" s="196"/>
      <c r="C152" s="25"/>
      <c r="D152" s="25"/>
      <c r="E152" s="25"/>
      <c r="F152" s="25"/>
      <c r="G152" s="25"/>
    </row>
    <row r="153" spans="1:7" x14ac:dyDescent="0.25">
      <c r="A153" s="25"/>
      <c r="B153" s="196"/>
      <c r="C153" s="25"/>
      <c r="D153" s="25"/>
      <c r="E153" s="25"/>
      <c r="F153" s="25"/>
      <c r="G153" s="25"/>
    </row>
    <row r="154" spans="1:7" x14ac:dyDescent="0.25">
      <c r="A154" s="25"/>
      <c r="B154" s="196"/>
      <c r="C154" s="25"/>
      <c r="D154" s="25"/>
      <c r="E154" s="25"/>
      <c r="F154" s="25"/>
      <c r="G154" s="25"/>
    </row>
    <row r="155" spans="1:7" x14ac:dyDescent="0.25">
      <c r="A155" s="25"/>
      <c r="B155" s="196"/>
      <c r="C155" s="25"/>
      <c r="D155" s="25"/>
      <c r="E155" s="25"/>
      <c r="F155" s="25"/>
      <c r="G155" s="25"/>
    </row>
    <row r="156" spans="1:7" x14ac:dyDescent="0.25">
      <c r="A156" s="25"/>
      <c r="B156" s="196"/>
      <c r="C156" s="25"/>
      <c r="D156" s="25"/>
      <c r="E156" s="25"/>
      <c r="F156" s="25"/>
      <c r="G156" s="25"/>
    </row>
    <row r="157" spans="1:7" x14ac:dyDescent="0.25">
      <c r="A157" s="25"/>
      <c r="B157" s="196"/>
      <c r="C157" s="25"/>
      <c r="D157" s="25"/>
      <c r="E157" s="25"/>
      <c r="F157" s="25"/>
      <c r="G157" s="25"/>
    </row>
    <row r="158" spans="1:7" x14ac:dyDescent="0.25">
      <c r="A158" s="25"/>
      <c r="B158" s="196"/>
      <c r="C158" s="25"/>
      <c r="D158" s="25"/>
      <c r="E158" s="25"/>
      <c r="F158" s="25"/>
      <c r="G158" s="25"/>
    </row>
    <row r="159" spans="1:7" x14ac:dyDescent="0.25">
      <c r="A159" s="25"/>
      <c r="B159" s="196"/>
      <c r="C159" s="25"/>
      <c r="D159" s="25"/>
      <c r="E159" s="25"/>
      <c r="F159" s="25"/>
      <c r="G159" s="25"/>
    </row>
    <row r="160" spans="1:7" x14ac:dyDescent="0.25">
      <c r="A160" s="25"/>
      <c r="B160" s="196"/>
      <c r="C160" s="25"/>
      <c r="D160" s="25"/>
      <c r="E160" s="25"/>
      <c r="F160" s="25"/>
      <c r="G160" s="25"/>
    </row>
    <row r="161" spans="1:7" x14ac:dyDescent="0.25">
      <c r="A161" s="25"/>
      <c r="B161" s="196"/>
      <c r="C161" s="25"/>
      <c r="D161" s="25"/>
      <c r="E161" s="25"/>
      <c r="F161" s="25"/>
      <c r="G161" s="25"/>
    </row>
    <row r="162" spans="1:7" x14ac:dyDescent="0.25">
      <c r="A162" s="25"/>
      <c r="B162" s="196"/>
      <c r="C162" s="25"/>
      <c r="D162" s="25"/>
      <c r="E162" s="25"/>
      <c r="F162" s="25"/>
      <c r="G162" s="25"/>
    </row>
    <row r="163" spans="1:7" x14ac:dyDescent="0.25">
      <c r="A163" s="25"/>
      <c r="B163" s="196"/>
      <c r="C163" s="25"/>
      <c r="D163" s="25"/>
      <c r="E163" s="25"/>
      <c r="F163" s="25"/>
      <c r="G163" s="25"/>
    </row>
    <row r="164" spans="1:7" x14ac:dyDescent="0.25">
      <c r="A164" s="25"/>
      <c r="B164" s="196"/>
      <c r="C164" s="25"/>
      <c r="D164" s="25"/>
      <c r="E164" s="25"/>
      <c r="F164" s="25"/>
      <c r="G164" s="25"/>
    </row>
    <row r="165" spans="1:7" x14ac:dyDescent="0.25">
      <c r="A165" s="25"/>
      <c r="B165" s="196"/>
      <c r="C165" s="25"/>
      <c r="D165" s="25"/>
      <c r="E165" s="25"/>
      <c r="F165" s="25"/>
      <c r="G165" s="25"/>
    </row>
    <row r="166" spans="1:7" x14ac:dyDescent="0.25">
      <c r="A166" s="25"/>
      <c r="B166" s="196"/>
      <c r="C166" s="25"/>
      <c r="D166" s="25"/>
      <c r="E166" s="25"/>
      <c r="F166" s="25"/>
      <c r="G166" s="25"/>
    </row>
    <row r="167" spans="1:7" x14ac:dyDescent="0.25">
      <c r="A167" s="25"/>
      <c r="B167" s="196"/>
      <c r="C167" s="25"/>
      <c r="D167" s="25"/>
      <c r="E167" s="25"/>
      <c r="F167" s="25"/>
      <c r="G167" s="25"/>
    </row>
    <row r="168" spans="1:7" x14ac:dyDescent="0.25">
      <c r="A168" s="25"/>
      <c r="B168" s="196"/>
      <c r="C168" s="25"/>
      <c r="D168" s="25"/>
      <c r="E168" s="25"/>
      <c r="F168" s="25"/>
      <c r="G168" s="25"/>
    </row>
    <row r="169" spans="1:7" x14ac:dyDescent="0.25">
      <c r="A169" s="25"/>
      <c r="B169" s="196"/>
      <c r="C169" s="25"/>
      <c r="D169" s="25"/>
      <c r="E169" s="25"/>
      <c r="F169" s="25"/>
      <c r="G169" s="25"/>
    </row>
    <row r="170" spans="1:7" x14ac:dyDescent="0.25">
      <c r="A170" s="25"/>
      <c r="B170" s="196"/>
      <c r="C170" s="25"/>
      <c r="D170" s="25"/>
      <c r="E170" s="25"/>
      <c r="F170" s="25"/>
      <c r="G170" s="25"/>
    </row>
    <row r="171" spans="1:7" x14ac:dyDescent="0.25">
      <c r="A171" s="25"/>
      <c r="B171" s="196"/>
      <c r="C171" s="25"/>
      <c r="D171" s="25"/>
      <c r="E171" s="25"/>
      <c r="F171" s="25"/>
      <c r="G171" s="25"/>
    </row>
    <row r="172" spans="1:7" x14ac:dyDescent="0.25">
      <c r="A172" s="25"/>
      <c r="B172" s="196"/>
      <c r="C172" s="25"/>
      <c r="D172" s="25"/>
      <c r="E172" s="25"/>
      <c r="F172" s="25"/>
      <c r="G172" s="25"/>
    </row>
    <row r="173" spans="1:7" x14ac:dyDescent="0.25">
      <c r="A173" s="25"/>
      <c r="B173" s="196"/>
      <c r="C173" s="25"/>
      <c r="D173" s="25"/>
      <c r="E173" s="25"/>
      <c r="F173" s="25"/>
      <c r="G173" s="25"/>
    </row>
    <row r="174" spans="1:7" x14ac:dyDescent="0.25">
      <c r="A174" s="25"/>
      <c r="B174" s="196"/>
      <c r="C174" s="25"/>
      <c r="D174" s="25"/>
      <c r="E174" s="25"/>
      <c r="F174" s="25"/>
      <c r="G174" s="25"/>
    </row>
    <row r="175" spans="1:7" x14ac:dyDescent="0.25">
      <c r="A175" s="25"/>
      <c r="B175" s="196"/>
      <c r="C175" s="25"/>
      <c r="D175" s="25"/>
      <c r="E175" s="25"/>
      <c r="F175" s="25"/>
      <c r="G175" s="25"/>
    </row>
    <row r="176" spans="1:7" x14ac:dyDescent="0.25">
      <c r="A176" s="25"/>
      <c r="B176" s="196"/>
      <c r="C176" s="25"/>
      <c r="D176" s="25"/>
      <c r="E176" s="25"/>
      <c r="F176" s="25"/>
      <c r="G176" s="25"/>
    </row>
    <row r="177" spans="1:7" x14ac:dyDescent="0.25">
      <c r="A177" s="25"/>
      <c r="B177" s="196"/>
      <c r="C177" s="25"/>
      <c r="D177" s="25"/>
      <c r="E177" s="25"/>
      <c r="F177" s="25"/>
      <c r="G177" s="25"/>
    </row>
    <row r="178" spans="1:7" x14ac:dyDescent="0.25">
      <c r="A178" s="25"/>
      <c r="B178" s="196"/>
      <c r="C178" s="25"/>
      <c r="D178" s="25"/>
      <c r="E178" s="25"/>
      <c r="F178" s="25"/>
      <c r="G178" s="25"/>
    </row>
    <row r="179" spans="1:7" x14ac:dyDescent="0.25">
      <c r="A179" s="25"/>
      <c r="B179" s="196"/>
      <c r="C179" s="25"/>
      <c r="D179" s="25"/>
      <c r="E179" s="25"/>
      <c r="F179" s="25"/>
      <c r="G179" s="25"/>
    </row>
    <row r="180" spans="1:7" x14ac:dyDescent="0.25">
      <c r="A180" s="25"/>
      <c r="B180" s="196"/>
      <c r="C180" s="25"/>
      <c r="D180" s="25"/>
      <c r="E180" s="25"/>
      <c r="F180" s="25"/>
      <c r="G180" s="25"/>
    </row>
    <row r="181" spans="1:7" x14ac:dyDescent="0.25">
      <c r="A181" s="25"/>
      <c r="B181" s="196"/>
      <c r="C181" s="25"/>
      <c r="D181" s="25"/>
      <c r="E181" s="25"/>
      <c r="F181" s="25"/>
      <c r="G181" s="25"/>
    </row>
    <row r="182" spans="1:7" x14ac:dyDescent="0.25">
      <c r="A182" s="25"/>
      <c r="B182" s="196"/>
      <c r="C182" s="25"/>
      <c r="D182" s="25"/>
      <c r="E182" s="25"/>
      <c r="F182" s="25"/>
      <c r="G182" s="25"/>
    </row>
    <row r="183" spans="1:7" x14ac:dyDescent="0.25">
      <c r="A183" s="25"/>
      <c r="B183" s="196"/>
      <c r="C183" s="25"/>
      <c r="D183" s="25"/>
      <c r="E183" s="25"/>
      <c r="F183" s="25"/>
      <c r="G183" s="25"/>
    </row>
    <row r="184" spans="1:7" x14ac:dyDescent="0.25">
      <c r="A184" s="25"/>
      <c r="B184" s="196"/>
      <c r="C184" s="25"/>
      <c r="D184" s="25"/>
      <c r="E184" s="25"/>
      <c r="F184" s="25"/>
      <c r="G184" s="25"/>
    </row>
    <row r="185" spans="1:7" x14ac:dyDescent="0.25">
      <c r="A185" s="25"/>
      <c r="B185" s="196"/>
      <c r="C185" s="25"/>
      <c r="D185" s="25"/>
      <c r="E185" s="25"/>
      <c r="F185" s="25"/>
      <c r="G185" s="25"/>
    </row>
    <row r="186" spans="1:7" x14ac:dyDescent="0.25">
      <c r="A186" s="25"/>
      <c r="B186" s="196"/>
      <c r="C186" s="25"/>
      <c r="D186" s="25"/>
      <c r="E186" s="25"/>
      <c r="F186" s="25"/>
      <c r="G186" s="25"/>
    </row>
    <row r="187" spans="1:7" x14ac:dyDescent="0.25">
      <c r="A187" s="25"/>
      <c r="B187" s="196"/>
      <c r="C187" s="25"/>
      <c r="D187" s="25"/>
      <c r="E187" s="25"/>
      <c r="F187" s="25"/>
      <c r="G187" s="25"/>
    </row>
    <row r="188" spans="1:7" x14ac:dyDescent="0.25">
      <c r="A188" s="25"/>
      <c r="B188" s="196"/>
      <c r="C188" s="25"/>
      <c r="D188" s="25"/>
      <c r="E188" s="25"/>
      <c r="F188" s="25"/>
      <c r="G188" s="25"/>
    </row>
    <row r="189" spans="1:7" x14ac:dyDescent="0.25">
      <c r="A189" s="25"/>
      <c r="B189" s="196"/>
      <c r="C189" s="25"/>
      <c r="D189" s="25"/>
      <c r="E189" s="25"/>
      <c r="F189" s="25"/>
      <c r="G189" s="25"/>
    </row>
    <row r="190" spans="1:7" x14ac:dyDescent="0.25">
      <c r="A190" s="25"/>
      <c r="B190" s="196"/>
      <c r="C190" s="25"/>
      <c r="D190" s="25"/>
      <c r="E190" s="25"/>
      <c r="F190" s="25"/>
      <c r="G190" s="25"/>
    </row>
    <row r="191" spans="1:7" x14ac:dyDescent="0.25">
      <c r="A191" s="25"/>
      <c r="B191" s="196"/>
      <c r="C191" s="25"/>
      <c r="D191" s="25"/>
      <c r="E191" s="25"/>
      <c r="F191" s="25"/>
      <c r="G191" s="25"/>
    </row>
    <row r="192" spans="1:7" x14ac:dyDescent="0.25">
      <c r="A192" s="25"/>
      <c r="B192" s="196"/>
      <c r="C192" s="25"/>
      <c r="D192" s="25"/>
      <c r="E192" s="25"/>
      <c r="F192" s="25"/>
      <c r="G192" s="25"/>
    </row>
    <row r="193" spans="1:7" x14ac:dyDescent="0.25">
      <c r="A193" s="25"/>
      <c r="B193" s="196"/>
      <c r="C193" s="25"/>
      <c r="D193" s="25"/>
      <c r="E193" s="25"/>
      <c r="F193" s="25"/>
      <c r="G193" s="25"/>
    </row>
    <row r="194" spans="1:7" x14ac:dyDescent="0.25">
      <c r="A194" s="25"/>
      <c r="B194" s="196"/>
      <c r="C194" s="25"/>
      <c r="D194" s="25"/>
      <c r="E194" s="25"/>
      <c r="F194" s="25"/>
      <c r="G194" s="25"/>
    </row>
    <row r="195" spans="1:7" x14ac:dyDescent="0.25">
      <c r="A195" s="25"/>
      <c r="B195" s="196"/>
      <c r="C195" s="25"/>
      <c r="D195" s="25"/>
      <c r="E195" s="25"/>
      <c r="F195" s="25"/>
      <c r="G195" s="25"/>
    </row>
    <row r="196" spans="1:7" x14ac:dyDescent="0.25">
      <c r="A196" s="25"/>
      <c r="B196" s="196"/>
      <c r="C196" s="25"/>
      <c r="D196" s="25"/>
      <c r="E196" s="25"/>
      <c r="F196" s="25"/>
      <c r="G196" s="25"/>
    </row>
    <row r="197" spans="1:7" x14ac:dyDescent="0.25">
      <c r="A197" s="25"/>
      <c r="B197" s="196"/>
      <c r="C197" s="25"/>
      <c r="D197" s="25"/>
      <c r="E197" s="25"/>
      <c r="F197" s="25"/>
      <c r="G197" s="25"/>
    </row>
    <row r="198" spans="1:7" x14ac:dyDescent="0.25">
      <c r="A198" s="25"/>
      <c r="B198" s="196"/>
      <c r="C198" s="25"/>
      <c r="D198" s="25"/>
      <c r="E198" s="25"/>
      <c r="F198" s="25"/>
      <c r="G198" s="25"/>
    </row>
    <row r="199" spans="1:7" x14ac:dyDescent="0.25">
      <c r="A199" s="25"/>
      <c r="B199" s="196"/>
      <c r="C199" s="25"/>
      <c r="D199" s="25"/>
      <c r="E199" s="25"/>
      <c r="F199" s="25"/>
      <c r="G199" s="25"/>
    </row>
    <row r="200" spans="1:7" x14ac:dyDescent="0.25">
      <c r="A200" s="25"/>
      <c r="B200" s="196"/>
      <c r="C200" s="25"/>
      <c r="D200" s="25"/>
      <c r="E200" s="25"/>
      <c r="F200" s="25"/>
      <c r="G200" s="25"/>
    </row>
    <row r="201" spans="1:7" x14ac:dyDescent="0.25">
      <c r="A201" s="25"/>
      <c r="B201" s="196"/>
      <c r="C201" s="25"/>
      <c r="D201" s="25"/>
      <c r="E201" s="25"/>
      <c r="F201" s="25"/>
      <c r="G201" s="25"/>
    </row>
    <row r="202" spans="1:7" x14ac:dyDescent="0.25">
      <c r="A202" s="25"/>
      <c r="B202" s="196"/>
      <c r="C202" s="25"/>
      <c r="D202" s="25"/>
      <c r="E202" s="25"/>
      <c r="F202" s="25"/>
      <c r="G202" s="25"/>
    </row>
    <row r="203" spans="1:7" x14ac:dyDescent="0.25">
      <c r="A203" s="25"/>
      <c r="B203" s="196"/>
      <c r="C203" s="25"/>
      <c r="D203" s="25"/>
      <c r="E203" s="25"/>
      <c r="F203" s="25"/>
      <c r="G203" s="25"/>
    </row>
    <row r="204" spans="1:7" x14ac:dyDescent="0.25">
      <c r="A204" s="25"/>
      <c r="B204" s="196"/>
      <c r="C204" s="25"/>
      <c r="D204" s="25"/>
      <c r="E204" s="25"/>
      <c r="F204" s="25"/>
      <c r="G204" s="25"/>
    </row>
    <row r="205" spans="1:7" x14ac:dyDescent="0.25">
      <c r="A205" s="25"/>
      <c r="B205" s="196"/>
      <c r="C205" s="25"/>
      <c r="D205" s="25"/>
      <c r="E205" s="25"/>
      <c r="F205" s="25"/>
      <c r="G205" s="25"/>
    </row>
    <row r="206" spans="1:7" x14ac:dyDescent="0.25">
      <c r="A206" s="25"/>
      <c r="B206" s="196"/>
      <c r="C206" s="25"/>
      <c r="D206" s="25"/>
      <c r="E206" s="25"/>
      <c r="F206" s="25"/>
      <c r="G206" s="25"/>
    </row>
    <row r="207" spans="1:7" x14ac:dyDescent="0.25">
      <c r="A207" s="25"/>
      <c r="B207" s="196"/>
      <c r="C207" s="25"/>
      <c r="D207" s="25"/>
      <c r="E207" s="25"/>
      <c r="F207" s="25"/>
      <c r="G207" s="25"/>
    </row>
    <row r="208" spans="1:7" x14ac:dyDescent="0.25">
      <c r="A208" s="25"/>
      <c r="B208" s="196"/>
      <c r="C208" s="25"/>
      <c r="D208" s="25"/>
      <c r="E208" s="25"/>
      <c r="F208" s="25"/>
      <c r="G208" s="25"/>
    </row>
    <row r="209" spans="1:7" x14ac:dyDescent="0.25">
      <c r="A209" s="25"/>
      <c r="B209" s="196"/>
      <c r="C209" s="25"/>
      <c r="D209" s="25"/>
      <c r="E209" s="25"/>
      <c r="F209" s="25"/>
      <c r="G209" s="25"/>
    </row>
    <row r="210" spans="1:7" x14ac:dyDescent="0.25">
      <c r="A210" s="25"/>
      <c r="B210" s="196"/>
      <c r="C210" s="25"/>
      <c r="D210" s="25"/>
      <c r="E210" s="25"/>
      <c r="F210" s="25"/>
      <c r="G210" s="25"/>
    </row>
    <row r="211" spans="1:7" x14ac:dyDescent="0.25">
      <c r="A211" s="25"/>
      <c r="B211" s="196"/>
      <c r="C211" s="25"/>
      <c r="D211" s="25"/>
      <c r="E211" s="25"/>
      <c r="F211" s="25"/>
      <c r="G211" s="25"/>
    </row>
    <row r="212" spans="1:7" x14ac:dyDescent="0.25">
      <c r="A212" s="25"/>
      <c r="B212" s="196"/>
      <c r="C212" s="25"/>
      <c r="D212" s="25"/>
      <c r="E212" s="25"/>
      <c r="F212" s="25"/>
      <c r="G212" s="25"/>
    </row>
    <row r="213" spans="1:7" x14ac:dyDescent="0.25">
      <c r="A213" s="25"/>
      <c r="B213" s="196"/>
      <c r="C213" s="25"/>
      <c r="D213" s="25"/>
      <c r="E213" s="25"/>
      <c r="F213" s="25"/>
      <c r="G213" s="25"/>
    </row>
    <row r="214" spans="1:7" x14ac:dyDescent="0.25">
      <c r="A214" s="25"/>
      <c r="B214" s="196"/>
      <c r="C214" s="25"/>
      <c r="D214" s="25"/>
      <c r="E214" s="25"/>
      <c r="F214" s="25"/>
      <c r="G214" s="25"/>
    </row>
    <row r="215" spans="1:7" x14ac:dyDescent="0.25">
      <c r="A215" s="25"/>
      <c r="B215" s="196"/>
      <c r="C215" s="25"/>
      <c r="D215" s="25"/>
      <c r="E215" s="25"/>
      <c r="F215" s="25"/>
      <c r="G215" s="25"/>
    </row>
    <row r="216" spans="1:7" x14ac:dyDescent="0.25">
      <c r="A216" s="25"/>
      <c r="B216" s="196"/>
      <c r="C216" s="25"/>
      <c r="D216" s="25"/>
      <c r="E216" s="25"/>
      <c r="F216" s="25"/>
      <c r="G216" s="25"/>
    </row>
    <row r="217" spans="1:7" x14ac:dyDescent="0.25">
      <c r="A217" s="25"/>
      <c r="B217" s="196"/>
      <c r="C217" s="25"/>
      <c r="D217" s="25"/>
      <c r="E217" s="25"/>
      <c r="F217" s="25"/>
      <c r="G217" s="25"/>
    </row>
    <row r="218" spans="1:7" x14ac:dyDescent="0.25">
      <c r="A218" s="25"/>
      <c r="B218" s="196"/>
      <c r="C218" s="25"/>
      <c r="D218" s="25"/>
      <c r="E218" s="25"/>
      <c r="F218" s="25"/>
      <c r="G218" s="25"/>
    </row>
    <row r="219" spans="1:7" x14ac:dyDescent="0.25">
      <c r="A219" s="25"/>
      <c r="B219" s="196"/>
      <c r="C219" s="25"/>
      <c r="D219" s="25"/>
      <c r="E219" s="25"/>
      <c r="F219" s="25"/>
      <c r="G219" s="25"/>
    </row>
    <row r="220" spans="1:7" x14ac:dyDescent="0.25">
      <c r="A220" s="25"/>
      <c r="B220" s="196"/>
      <c r="C220" s="25"/>
      <c r="D220" s="25"/>
      <c r="E220" s="25"/>
      <c r="F220" s="25"/>
      <c r="G220" s="25"/>
    </row>
    <row r="221" spans="1:7" x14ac:dyDescent="0.25">
      <c r="A221" s="25"/>
      <c r="B221" s="196"/>
      <c r="C221" s="25"/>
      <c r="D221" s="25"/>
      <c r="E221" s="25"/>
      <c r="F221" s="25"/>
      <c r="G221" s="25"/>
    </row>
    <row r="222" spans="1:7" x14ac:dyDescent="0.25">
      <c r="A222" s="25"/>
      <c r="B222" s="196"/>
      <c r="C222" s="25"/>
      <c r="D222" s="25"/>
      <c r="E222" s="25"/>
      <c r="F222" s="25"/>
      <c r="G222" s="25"/>
    </row>
    <row r="223" spans="1:7" x14ac:dyDescent="0.25">
      <c r="A223" s="25"/>
      <c r="B223" s="196"/>
      <c r="C223" s="25"/>
      <c r="D223" s="25"/>
      <c r="E223" s="25"/>
      <c r="F223" s="25"/>
      <c r="G223" s="25"/>
    </row>
    <row r="224" spans="1:7" x14ac:dyDescent="0.25">
      <c r="A224" s="25"/>
      <c r="B224" s="196"/>
      <c r="C224" s="25"/>
      <c r="D224" s="25"/>
      <c r="E224" s="25"/>
      <c r="F224" s="25"/>
      <c r="G224" s="25"/>
    </row>
    <row r="225" spans="1:7" x14ac:dyDescent="0.25">
      <c r="A225" s="25"/>
      <c r="B225" s="196"/>
      <c r="C225" s="25"/>
      <c r="D225" s="25"/>
      <c r="E225" s="25"/>
      <c r="F225" s="25"/>
      <c r="G225" s="25"/>
    </row>
    <row r="226" spans="1:7" x14ac:dyDescent="0.25">
      <c r="A226" s="25"/>
      <c r="B226" s="196"/>
      <c r="C226" s="25"/>
      <c r="D226" s="25"/>
      <c r="E226" s="25"/>
      <c r="F226" s="25"/>
      <c r="G226" s="25"/>
    </row>
    <row r="227" spans="1:7" x14ac:dyDescent="0.25">
      <c r="A227" s="25"/>
      <c r="B227" s="196"/>
      <c r="C227" s="25"/>
      <c r="D227" s="25"/>
      <c r="E227" s="25"/>
      <c r="F227" s="25"/>
      <c r="G227" s="25"/>
    </row>
    <row r="228" spans="1:7" x14ac:dyDescent="0.25">
      <c r="A228" s="25"/>
      <c r="B228" s="196"/>
      <c r="C228" s="25"/>
      <c r="D228" s="25"/>
      <c r="E228" s="25"/>
      <c r="F228" s="25"/>
      <c r="G228" s="25"/>
    </row>
    <row r="229" spans="1:7" x14ac:dyDescent="0.25">
      <c r="A229" s="25"/>
      <c r="B229" s="196"/>
      <c r="C229" s="25"/>
      <c r="D229" s="25"/>
      <c r="E229" s="25"/>
      <c r="F229" s="25"/>
      <c r="G229" s="25"/>
    </row>
    <row r="230" spans="1:7" x14ac:dyDescent="0.25">
      <c r="A230" s="25"/>
      <c r="B230" s="196"/>
      <c r="C230" s="25"/>
      <c r="D230" s="25"/>
      <c r="E230" s="25"/>
      <c r="F230" s="25"/>
      <c r="G230" s="25"/>
    </row>
    <row r="231" spans="1:7" x14ac:dyDescent="0.25">
      <c r="A231" s="25"/>
      <c r="B231" s="196"/>
      <c r="C231" s="25"/>
      <c r="D231" s="25"/>
      <c r="E231" s="25"/>
      <c r="F231" s="25"/>
      <c r="G231" s="25"/>
    </row>
    <row r="232" spans="1:7" x14ac:dyDescent="0.25">
      <c r="A232" s="25"/>
      <c r="B232" s="196"/>
      <c r="C232" s="25"/>
      <c r="D232" s="25"/>
      <c r="E232" s="25"/>
      <c r="F232" s="25"/>
      <c r="G232" s="25"/>
    </row>
    <row r="233" spans="1:7" x14ac:dyDescent="0.25">
      <c r="A233" s="25"/>
      <c r="B233" s="196"/>
      <c r="C233" s="25"/>
      <c r="D233" s="25"/>
      <c r="E233" s="25"/>
      <c r="F233" s="25"/>
      <c r="G233" s="25"/>
    </row>
    <row r="234" spans="1:7" x14ac:dyDescent="0.25">
      <c r="A234" s="25"/>
      <c r="B234" s="196"/>
      <c r="C234" s="25"/>
      <c r="D234" s="25"/>
      <c r="E234" s="25"/>
      <c r="F234" s="25"/>
      <c r="G234" s="25"/>
    </row>
    <row r="235" spans="1:7" x14ac:dyDescent="0.25">
      <c r="A235" s="25"/>
      <c r="B235" s="196"/>
      <c r="C235" s="25"/>
      <c r="D235" s="25"/>
      <c r="E235" s="25"/>
      <c r="F235" s="25"/>
      <c r="G235" s="25"/>
    </row>
    <row r="236" spans="1:7" x14ac:dyDescent="0.25">
      <c r="A236" s="25"/>
      <c r="B236" s="196"/>
      <c r="C236" s="25"/>
      <c r="D236" s="25"/>
      <c r="E236" s="25"/>
      <c r="F236" s="25"/>
      <c r="G236" s="25"/>
    </row>
    <row r="237" spans="1:7" x14ac:dyDescent="0.25">
      <c r="A237" s="25"/>
      <c r="B237" s="196"/>
      <c r="C237" s="25"/>
      <c r="D237" s="25"/>
      <c r="E237" s="25"/>
      <c r="F237" s="25"/>
      <c r="G237" s="25"/>
    </row>
    <row r="238" spans="1:7" x14ac:dyDescent="0.25">
      <c r="A238" s="25"/>
      <c r="B238" s="196"/>
      <c r="C238" s="25"/>
      <c r="D238" s="25"/>
      <c r="E238" s="25"/>
      <c r="F238" s="25"/>
      <c r="G238" s="25"/>
    </row>
    <row r="239" spans="1:7" x14ac:dyDescent="0.25">
      <c r="A239" s="25"/>
      <c r="B239" s="196"/>
      <c r="C239" s="25"/>
      <c r="D239" s="25"/>
      <c r="E239" s="25"/>
      <c r="F239" s="25"/>
      <c r="G239" s="25"/>
    </row>
    <row r="240" spans="1:7" x14ac:dyDescent="0.25">
      <c r="A240" s="25"/>
      <c r="B240" s="196"/>
      <c r="C240" s="25"/>
      <c r="D240" s="25"/>
      <c r="E240" s="25"/>
      <c r="F240" s="25"/>
      <c r="G240" s="25"/>
    </row>
    <row r="241" spans="1:7" x14ac:dyDescent="0.25">
      <c r="A241" s="25"/>
      <c r="B241" s="196"/>
      <c r="C241" s="25"/>
      <c r="D241" s="25"/>
      <c r="E241" s="25"/>
      <c r="F241" s="25"/>
      <c r="G241" s="25"/>
    </row>
    <row r="242" spans="1:7" x14ac:dyDescent="0.25">
      <c r="A242" s="25"/>
      <c r="B242" s="196"/>
      <c r="C242" s="25"/>
      <c r="D242" s="25"/>
      <c r="E242" s="25"/>
      <c r="F242" s="25"/>
      <c r="G242" s="25"/>
    </row>
    <row r="243" spans="1:7" x14ac:dyDescent="0.25">
      <c r="A243" s="25"/>
      <c r="B243" s="196"/>
      <c r="C243" s="25"/>
      <c r="D243" s="25"/>
      <c r="E243" s="25"/>
      <c r="F243" s="25"/>
      <c r="G243" s="25"/>
    </row>
    <row r="244" spans="1:7" x14ac:dyDescent="0.25">
      <c r="A244" s="25"/>
      <c r="B244" s="196"/>
      <c r="C244" s="25"/>
      <c r="D244" s="25"/>
      <c r="E244" s="25"/>
      <c r="F244" s="25"/>
      <c r="G244" s="25"/>
    </row>
    <row r="245" spans="1:7" x14ac:dyDescent="0.25">
      <c r="A245" s="25"/>
      <c r="B245" s="196"/>
      <c r="C245" s="25"/>
      <c r="D245" s="25"/>
      <c r="E245" s="25"/>
      <c r="F245" s="25"/>
      <c r="G245" s="25"/>
    </row>
    <row r="246" spans="1:7" x14ac:dyDescent="0.25">
      <c r="A246" s="25"/>
      <c r="B246" s="196"/>
      <c r="C246" s="25"/>
      <c r="D246" s="25"/>
      <c r="E246" s="25"/>
      <c r="F246" s="25"/>
      <c r="G246" s="25"/>
    </row>
    <row r="247" spans="1:7" x14ac:dyDescent="0.25">
      <c r="A247" s="25"/>
      <c r="B247" s="196"/>
      <c r="C247" s="25"/>
      <c r="D247" s="25"/>
      <c r="E247" s="25"/>
      <c r="F247" s="25"/>
      <c r="G247" s="25"/>
    </row>
    <row r="248" spans="1:7" x14ac:dyDescent="0.25">
      <c r="A248" s="25"/>
      <c r="B248" s="196"/>
      <c r="C248" s="25"/>
      <c r="D248" s="25"/>
      <c r="E248" s="25"/>
      <c r="F248" s="25"/>
      <c r="G248" s="25"/>
    </row>
    <row r="249" spans="1:7" x14ac:dyDescent="0.25">
      <c r="A249" s="25"/>
      <c r="B249" s="196"/>
      <c r="C249" s="25"/>
      <c r="D249" s="25"/>
      <c r="E249" s="25"/>
      <c r="F249" s="25"/>
      <c r="G249" s="25"/>
    </row>
    <row r="250" spans="1:7" x14ac:dyDescent="0.25">
      <c r="A250" s="25"/>
      <c r="B250" s="196"/>
      <c r="C250" s="25"/>
      <c r="D250" s="25"/>
      <c r="E250" s="25"/>
      <c r="F250" s="25"/>
      <c r="G250" s="25"/>
    </row>
    <row r="251" spans="1:7" x14ac:dyDescent="0.25">
      <c r="A251" s="25"/>
      <c r="B251" s="196"/>
      <c r="C251" s="25"/>
      <c r="D251" s="25"/>
      <c r="E251" s="25"/>
      <c r="F251" s="25"/>
      <c r="G251" s="25"/>
    </row>
    <row r="252" spans="1:7" x14ac:dyDescent="0.25">
      <c r="A252" s="25"/>
      <c r="B252" s="196"/>
      <c r="C252" s="25"/>
      <c r="D252" s="25"/>
      <c r="E252" s="25"/>
      <c r="F252" s="25"/>
      <c r="G252" s="25"/>
    </row>
    <row r="253" spans="1:7" x14ac:dyDescent="0.25">
      <c r="A253" s="25"/>
      <c r="B253" s="196"/>
      <c r="C253" s="25"/>
      <c r="D253" s="25"/>
      <c r="E253" s="25"/>
      <c r="F253" s="25"/>
      <c r="G253" s="25"/>
    </row>
    <row r="254" spans="1:7" x14ac:dyDescent="0.25">
      <c r="A254" s="25"/>
      <c r="B254" s="196"/>
      <c r="C254" s="25"/>
      <c r="D254" s="25"/>
      <c r="E254" s="25"/>
      <c r="F254" s="25"/>
      <c r="G254" s="25"/>
    </row>
    <row r="255" spans="1:7" x14ac:dyDescent="0.25">
      <c r="A255" s="25"/>
      <c r="B255" s="196"/>
      <c r="C255" s="25"/>
      <c r="D255" s="25"/>
      <c r="E255" s="25"/>
      <c r="F255" s="25"/>
      <c r="G255" s="25"/>
    </row>
    <row r="256" spans="1:7" x14ac:dyDescent="0.25">
      <c r="A256" s="25"/>
      <c r="B256" s="196"/>
      <c r="C256" s="25"/>
      <c r="D256" s="25"/>
      <c r="E256" s="25"/>
      <c r="F256" s="25"/>
      <c r="G256" s="25"/>
    </row>
    <row r="257" spans="1:7" x14ac:dyDescent="0.25">
      <c r="A257" s="25"/>
      <c r="B257" s="196"/>
      <c r="C257" s="25"/>
      <c r="D257" s="25"/>
      <c r="E257" s="25"/>
      <c r="F257" s="25"/>
      <c r="G257" s="25"/>
    </row>
    <row r="258" spans="1:7" x14ac:dyDescent="0.25">
      <c r="A258" s="25"/>
      <c r="B258" s="196"/>
      <c r="C258" s="25"/>
      <c r="D258" s="25"/>
      <c r="E258" s="25"/>
      <c r="F258" s="25"/>
      <c r="G258" s="25"/>
    </row>
    <row r="259" spans="1:7" x14ac:dyDescent="0.25">
      <c r="A259" s="25"/>
      <c r="B259" s="196"/>
      <c r="C259" s="25"/>
      <c r="D259" s="25"/>
      <c r="E259" s="25"/>
      <c r="F259" s="25"/>
      <c r="G259" s="25"/>
    </row>
    <row r="260" spans="1:7" x14ac:dyDescent="0.25">
      <c r="A260" s="25"/>
      <c r="B260" s="196"/>
      <c r="C260" s="25"/>
      <c r="D260" s="25"/>
      <c r="E260" s="25"/>
      <c r="F260" s="25"/>
      <c r="G260" s="25"/>
    </row>
    <row r="261" spans="1:7" x14ac:dyDescent="0.25">
      <c r="A261" s="25"/>
      <c r="B261" s="196"/>
      <c r="C261" s="25"/>
      <c r="D261" s="25"/>
      <c r="E261" s="25"/>
      <c r="F261" s="25"/>
      <c r="G261" s="25"/>
    </row>
    <row r="262" spans="1:7" x14ac:dyDescent="0.25">
      <c r="A262" s="25"/>
      <c r="B262" s="196"/>
      <c r="C262" s="25"/>
      <c r="D262" s="25"/>
      <c r="E262" s="25"/>
      <c r="F262" s="25"/>
      <c r="G262" s="25"/>
    </row>
    <row r="263" spans="1:7" x14ac:dyDescent="0.25">
      <c r="A263" s="25"/>
      <c r="B263" s="196"/>
      <c r="C263" s="25"/>
      <c r="D263" s="25"/>
      <c r="E263" s="25"/>
      <c r="F263" s="25"/>
      <c r="G263" s="25"/>
    </row>
    <row r="264" spans="1:7" x14ac:dyDescent="0.25">
      <c r="A264" s="25"/>
      <c r="B264" s="196"/>
      <c r="C264" s="25"/>
      <c r="D264" s="25"/>
      <c r="E264" s="25"/>
      <c r="F264" s="25"/>
      <c r="G264" s="25"/>
    </row>
    <row r="265" spans="1:7" x14ac:dyDescent="0.25">
      <c r="A265" s="25"/>
      <c r="B265" s="196"/>
      <c r="C265" s="25"/>
      <c r="D265" s="25"/>
      <c r="E265" s="25"/>
      <c r="F265" s="25"/>
      <c r="G265" s="25"/>
    </row>
    <row r="266" spans="1:7" x14ac:dyDescent="0.25">
      <c r="A266" s="25"/>
      <c r="B266" s="196"/>
      <c r="C266" s="25"/>
      <c r="D266" s="25"/>
      <c r="E266" s="25"/>
      <c r="F266" s="25"/>
      <c r="G266" s="25"/>
    </row>
    <row r="267" spans="1:7" x14ac:dyDescent="0.25">
      <c r="A267" s="25"/>
      <c r="B267" s="196"/>
      <c r="C267" s="25"/>
      <c r="D267" s="25"/>
      <c r="E267" s="25"/>
      <c r="F267" s="25"/>
      <c r="G267" s="25"/>
    </row>
    <row r="268" spans="1:7" x14ac:dyDescent="0.25">
      <c r="A268" s="25"/>
      <c r="B268" s="196"/>
      <c r="C268" s="25"/>
      <c r="D268" s="25"/>
      <c r="E268" s="25"/>
      <c r="F268" s="25"/>
      <c r="G268" s="25"/>
    </row>
    <row r="269" spans="1:7" x14ac:dyDescent="0.25">
      <c r="A269" s="25"/>
      <c r="B269" s="196"/>
      <c r="C269" s="25"/>
      <c r="D269" s="25"/>
      <c r="E269" s="25"/>
      <c r="F269" s="25"/>
      <c r="G269" s="25"/>
    </row>
    <row r="270" spans="1:7" x14ac:dyDescent="0.25">
      <c r="A270" s="25"/>
      <c r="B270" s="196"/>
      <c r="C270" s="25"/>
      <c r="D270" s="25"/>
      <c r="E270" s="25"/>
      <c r="F270" s="25"/>
      <c r="G270" s="25"/>
    </row>
    <row r="271" spans="1:7" x14ac:dyDescent="0.25">
      <c r="A271" s="25"/>
      <c r="B271" s="196"/>
      <c r="C271" s="25"/>
      <c r="D271" s="25"/>
      <c r="E271" s="25"/>
      <c r="F271" s="25"/>
      <c r="G271" s="25"/>
    </row>
    <row r="272" spans="1:7" x14ac:dyDescent="0.25">
      <c r="A272" s="25"/>
      <c r="B272" s="196"/>
      <c r="C272" s="25"/>
      <c r="D272" s="25"/>
      <c r="E272" s="25"/>
      <c r="F272" s="25"/>
      <c r="G272" s="25"/>
    </row>
    <row r="273" spans="1:7" x14ac:dyDescent="0.25">
      <c r="A273" s="25"/>
      <c r="B273" s="196"/>
      <c r="C273" s="25"/>
      <c r="D273" s="25"/>
      <c r="E273" s="25"/>
      <c r="F273" s="25"/>
      <c r="G273" s="25"/>
    </row>
    <row r="274" spans="1:7" x14ac:dyDescent="0.25">
      <c r="A274" s="25"/>
      <c r="B274" s="196"/>
      <c r="C274" s="25"/>
      <c r="D274" s="25"/>
      <c r="E274" s="25"/>
      <c r="F274" s="25"/>
      <c r="G274" s="25"/>
    </row>
    <row r="275" spans="1:7" x14ac:dyDescent="0.25">
      <c r="A275" s="25"/>
      <c r="B275" s="196"/>
      <c r="C275" s="25"/>
      <c r="D275" s="25"/>
      <c r="E275" s="25"/>
      <c r="F275" s="25"/>
      <c r="G275" s="25"/>
    </row>
    <row r="276" spans="1:7" x14ac:dyDescent="0.25">
      <c r="A276" s="25"/>
      <c r="B276" s="196"/>
      <c r="C276" s="25"/>
      <c r="D276" s="25"/>
      <c r="E276" s="25"/>
      <c r="F276" s="25"/>
      <c r="G276" s="25"/>
    </row>
    <row r="277" spans="1:7" x14ac:dyDescent="0.25">
      <c r="A277" s="25"/>
      <c r="B277" s="196"/>
      <c r="C277" s="25"/>
      <c r="D277" s="25"/>
      <c r="E277" s="25"/>
      <c r="F277" s="25"/>
      <c r="G277" s="25"/>
    </row>
    <row r="278" spans="1:7" x14ac:dyDescent="0.25">
      <c r="A278" s="25"/>
      <c r="B278" s="196"/>
      <c r="C278" s="25"/>
      <c r="D278" s="25"/>
      <c r="E278" s="25"/>
      <c r="F278" s="25"/>
      <c r="G278" s="25"/>
    </row>
    <row r="279" spans="1:7" x14ac:dyDescent="0.25">
      <c r="A279" s="25"/>
      <c r="B279" s="196"/>
      <c r="C279" s="25"/>
      <c r="D279" s="25"/>
      <c r="E279" s="25"/>
      <c r="F279" s="25"/>
      <c r="G279" s="25"/>
    </row>
    <row r="280" spans="1:7" x14ac:dyDescent="0.25">
      <c r="A280" s="25"/>
      <c r="B280" s="196"/>
      <c r="C280" s="25"/>
      <c r="D280" s="25"/>
      <c r="E280" s="25"/>
      <c r="F280" s="25"/>
      <c r="G280" s="25"/>
    </row>
    <row r="281" spans="1:7" x14ac:dyDescent="0.25">
      <c r="A281" s="25"/>
      <c r="B281" s="196"/>
      <c r="C281" s="25"/>
      <c r="D281" s="25"/>
      <c r="E281" s="25"/>
      <c r="F281" s="25"/>
      <c r="G281" s="25"/>
    </row>
    <row r="282" spans="1:7" x14ac:dyDescent="0.25">
      <c r="A282" s="25"/>
      <c r="B282" s="196"/>
      <c r="C282" s="25"/>
      <c r="D282" s="25"/>
      <c r="E282" s="25"/>
      <c r="F282" s="25"/>
      <c r="G282" s="25"/>
    </row>
    <row r="283" spans="1:7" x14ac:dyDescent="0.25">
      <c r="A283" s="25"/>
      <c r="B283" s="196"/>
      <c r="C283" s="25"/>
      <c r="D283" s="25"/>
      <c r="E283" s="25"/>
      <c r="F283" s="25"/>
      <c r="G283" s="25"/>
    </row>
    <row r="284" spans="1:7" x14ac:dyDescent="0.25">
      <c r="A284" s="25"/>
      <c r="B284" s="196"/>
      <c r="C284" s="25"/>
      <c r="D284" s="25"/>
      <c r="E284" s="25"/>
      <c r="F284" s="25"/>
      <c r="G284" s="25"/>
    </row>
    <row r="285" spans="1:7" x14ac:dyDescent="0.25">
      <c r="A285" s="25"/>
      <c r="B285" s="196"/>
      <c r="C285" s="25"/>
      <c r="D285" s="25"/>
      <c r="E285" s="25"/>
      <c r="F285" s="25"/>
      <c r="G285" s="25"/>
    </row>
    <row r="286" spans="1:7" x14ac:dyDescent="0.25">
      <c r="A286" s="25"/>
      <c r="B286" s="196"/>
      <c r="C286" s="25"/>
      <c r="D286" s="25"/>
      <c r="E286" s="25"/>
      <c r="F286" s="25"/>
      <c r="G286" s="25"/>
    </row>
    <row r="287" spans="1:7" x14ac:dyDescent="0.25">
      <c r="A287" s="25"/>
      <c r="B287" s="196"/>
      <c r="C287" s="25"/>
      <c r="D287" s="25"/>
      <c r="E287" s="25"/>
      <c r="F287" s="25"/>
      <c r="G287" s="25"/>
    </row>
    <row r="288" spans="1:7" x14ac:dyDescent="0.25">
      <c r="A288" s="25"/>
      <c r="B288" s="196"/>
      <c r="C288" s="25"/>
      <c r="D288" s="25"/>
      <c r="E288" s="25"/>
      <c r="F288" s="25"/>
      <c r="G288" s="25"/>
    </row>
    <row r="289" spans="1:7" x14ac:dyDescent="0.25">
      <c r="A289" s="25"/>
      <c r="B289" s="196"/>
      <c r="C289" s="25"/>
      <c r="D289" s="25"/>
      <c r="E289" s="25"/>
      <c r="F289" s="25"/>
      <c r="G289" s="25"/>
    </row>
    <row r="290" spans="1:7" x14ac:dyDescent="0.25">
      <c r="A290" s="25"/>
      <c r="B290" s="196"/>
      <c r="C290" s="25"/>
      <c r="D290" s="25"/>
      <c r="E290" s="25"/>
      <c r="F290" s="25"/>
      <c r="G290" s="25"/>
    </row>
    <row r="291" spans="1:7" x14ac:dyDescent="0.25">
      <c r="A291" s="25"/>
      <c r="B291" s="196"/>
      <c r="C291" s="25"/>
      <c r="D291" s="25"/>
      <c r="E291" s="25"/>
      <c r="F291" s="25"/>
      <c r="G291" s="25"/>
    </row>
    <row r="292" spans="1:7" x14ac:dyDescent="0.25">
      <c r="A292" s="25"/>
      <c r="B292" s="196"/>
      <c r="C292" s="25"/>
      <c r="D292" s="25"/>
      <c r="E292" s="25"/>
      <c r="F292" s="25"/>
      <c r="G292" s="25"/>
    </row>
    <row r="293" spans="1:7" x14ac:dyDescent="0.25">
      <c r="A293" s="25"/>
      <c r="B293" s="196"/>
      <c r="C293" s="25"/>
      <c r="D293" s="25"/>
      <c r="E293" s="25"/>
      <c r="F293" s="25"/>
      <c r="G293" s="25"/>
    </row>
    <row r="294" spans="1:7" x14ac:dyDescent="0.25">
      <c r="A294" s="25"/>
      <c r="B294" s="196"/>
      <c r="C294" s="25"/>
      <c r="D294" s="25"/>
      <c r="E294" s="25"/>
      <c r="F294" s="25"/>
      <c r="G294" s="25"/>
    </row>
    <row r="295" spans="1:7" x14ac:dyDescent="0.25">
      <c r="A295" s="25"/>
      <c r="B295" s="196"/>
      <c r="C295" s="25"/>
      <c r="D295" s="25"/>
      <c r="E295" s="25"/>
      <c r="F295" s="25"/>
      <c r="G295" s="25"/>
    </row>
    <row r="296" spans="1:7" x14ac:dyDescent="0.25">
      <c r="A296" s="25"/>
      <c r="B296" s="196"/>
      <c r="C296" s="25"/>
      <c r="D296" s="25"/>
      <c r="E296" s="25"/>
      <c r="F296" s="25"/>
      <c r="G296" s="25"/>
    </row>
    <row r="297" spans="1:7" x14ac:dyDescent="0.25">
      <c r="A297" s="25"/>
      <c r="B297" s="196"/>
      <c r="C297" s="25"/>
      <c r="D297" s="25"/>
      <c r="E297" s="25"/>
      <c r="F297" s="25"/>
      <c r="G297" s="25"/>
    </row>
    <row r="298" spans="1:7" x14ac:dyDescent="0.25">
      <c r="A298" s="25"/>
      <c r="B298" s="196"/>
      <c r="C298" s="25"/>
      <c r="D298" s="25"/>
      <c r="E298" s="25"/>
      <c r="F298" s="25"/>
      <c r="G298" s="25"/>
    </row>
    <row r="299" spans="1:7" x14ac:dyDescent="0.25">
      <c r="A299" s="25"/>
      <c r="B299" s="196"/>
      <c r="C299" s="25"/>
      <c r="D299" s="25"/>
      <c r="E299" s="25"/>
      <c r="F299" s="25"/>
      <c r="G299" s="25"/>
    </row>
    <row r="300" spans="1:7" x14ac:dyDescent="0.25">
      <c r="A300" s="25"/>
      <c r="B300" s="196"/>
      <c r="C300" s="25"/>
      <c r="D300" s="25"/>
      <c r="E300" s="25"/>
      <c r="F300" s="25"/>
      <c r="G300" s="25"/>
    </row>
    <row r="301" spans="1:7" x14ac:dyDescent="0.25">
      <c r="A301" s="25"/>
      <c r="B301" s="196"/>
      <c r="C301" s="25"/>
      <c r="D301" s="25"/>
      <c r="E301" s="25"/>
      <c r="F301" s="25"/>
      <c r="G301" s="25"/>
    </row>
    <row r="302" spans="1:7" x14ac:dyDescent="0.25">
      <c r="A302" s="25"/>
      <c r="B302" s="196"/>
      <c r="C302" s="25"/>
      <c r="D302" s="25"/>
      <c r="E302" s="25"/>
      <c r="F302" s="25"/>
      <c r="G302" s="25"/>
    </row>
    <row r="303" spans="1:7" x14ac:dyDescent="0.25">
      <c r="A303" s="25"/>
      <c r="B303" s="196"/>
      <c r="C303" s="25"/>
      <c r="D303" s="25"/>
      <c r="E303" s="25"/>
      <c r="F303" s="25"/>
      <c r="G303" s="25"/>
    </row>
    <row r="304" spans="1:7" x14ac:dyDescent="0.25">
      <c r="A304" s="25"/>
      <c r="B304" s="196"/>
      <c r="C304" s="25"/>
      <c r="D304" s="25"/>
      <c r="E304" s="25"/>
      <c r="F304" s="25"/>
      <c r="G304" s="25"/>
    </row>
    <row r="305" spans="1:7" x14ac:dyDescent="0.25">
      <c r="A305" s="25"/>
      <c r="B305" s="196"/>
      <c r="C305" s="25"/>
      <c r="D305" s="25"/>
      <c r="E305" s="25"/>
      <c r="F305" s="25"/>
      <c r="G305" s="25"/>
    </row>
    <row r="306" spans="1:7" x14ac:dyDescent="0.25">
      <c r="A306" s="25"/>
      <c r="B306" s="196"/>
      <c r="C306" s="25"/>
      <c r="D306" s="25"/>
      <c r="E306" s="25"/>
      <c r="F306" s="25"/>
      <c r="G306" s="25"/>
    </row>
    <row r="307" spans="1:7" x14ac:dyDescent="0.25">
      <c r="A307" s="25"/>
      <c r="B307" s="196"/>
      <c r="C307" s="25"/>
      <c r="D307" s="25"/>
      <c r="E307" s="25"/>
      <c r="F307" s="25"/>
      <c r="G307" s="25"/>
    </row>
    <row r="308" spans="1:7" x14ac:dyDescent="0.25">
      <c r="A308" s="25"/>
      <c r="B308" s="196"/>
      <c r="C308" s="25"/>
      <c r="D308" s="25"/>
      <c r="E308" s="25"/>
      <c r="F308" s="25"/>
      <c r="G308" s="25"/>
    </row>
    <row r="309" spans="1:7" x14ac:dyDescent="0.25">
      <c r="A309" s="25"/>
      <c r="B309" s="196"/>
      <c r="C309" s="25"/>
      <c r="D309" s="25"/>
      <c r="E309" s="25"/>
      <c r="F309" s="25"/>
      <c r="G309" s="25"/>
    </row>
    <row r="310" spans="1:7" x14ac:dyDescent="0.25">
      <c r="A310" s="25"/>
      <c r="B310" s="196"/>
      <c r="C310" s="25"/>
      <c r="D310" s="25"/>
      <c r="E310" s="25"/>
      <c r="F310" s="25"/>
      <c r="G310" s="25"/>
    </row>
    <row r="311" spans="1:7" x14ac:dyDescent="0.25">
      <c r="A311" s="25"/>
      <c r="B311" s="196"/>
      <c r="C311" s="25"/>
      <c r="D311" s="25"/>
      <c r="E311" s="25"/>
      <c r="F311" s="25"/>
      <c r="G311" s="25"/>
    </row>
    <row r="312" spans="1:7" x14ac:dyDescent="0.25">
      <c r="A312" s="25"/>
      <c r="B312" s="196"/>
      <c r="C312" s="25"/>
      <c r="D312" s="25"/>
      <c r="E312" s="25"/>
      <c r="F312" s="25"/>
      <c r="G312" s="25"/>
    </row>
    <row r="313" spans="1:7" x14ac:dyDescent="0.25">
      <c r="A313" s="25"/>
      <c r="B313" s="196"/>
      <c r="C313" s="25"/>
      <c r="D313" s="25"/>
      <c r="E313" s="25"/>
      <c r="F313" s="25"/>
      <c r="G313" s="25"/>
    </row>
    <row r="314" spans="1:7" x14ac:dyDescent="0.25">
      <c r="A314" s="25"/>
      <c r="B314" s="196"/>
      <c r="C314" s="25"/>
      <c r="D314" s="25"/>
      <c r="E314" s="25"/>
      <c r="F314" s="25"/>
      <c r="G314" s="25"/>
    </row>
    <row r="315" spans="1:7" x14ac:dyDescent="0.25">
      <c r="A315" s="25"/>
      <c r="B315" s="196"/>
      <c r="C315" s="25"/>
      <c r="D315" s="25"/>
      <c r="E315" s="25"/>
      <c r="F315" s="25"/>
      <c r="G315" s="25"/>
    </row>
    <row r="316" spans="1:7" x14ac:dyDescent="0.25">
      <c r="A316" s="25"/>
      <c r="B316" s="196"/>
      <c r="C316" s="25"/>
      <c r="D316" s="25"/>
      <c r="E316" s="25"/>
      <c r="F316" s="25"/>
      <c r="G316" s="25"/>
    </row>
    <row r="317" spans="1:7" x14ac:dyDescent="0.25">
      <c r="A317" s="25"/>
      <c r="B317" s="196"/>
      <c r="C317" s="25"/>
      <c r="D317" s="25"/>
      <c r="E317" s="25"/>
      <c r="F317" s="25"/>
      <c r="G317" s="25"/>
    </row>
    <row r="318" spans="1:7" x14ac:dyDescent="0.25">
      <c r="A318" s="25"/>
      <c r="B318" s="196"/>
      <c r="C318" s="25"/>
      <c r="D318" s="25"/>
      <c r="E318" s="25"/>
      <c r="F318" s="25"/>
      <c r="G318" s="25"/>
    </row>
    <row r="319" spans="1:7" x14ac:dyDescent="0.25">
      <c r="A319" s="25"/>
      <c r="B319" s="196"/>
      <c r="C319" s="25"/>
      <c r="D319" s="25"/>
      <c r="E319" s="25"/>
      <c r="F319" s="25"/>
      <c r="G319" s="25"/>
    </row>
    <row r="320" spans="1:7" x14ac:dyDescent="0.25">
      <c r="A320" s="25"/>
      <c r="B320" s="196"/>
      <c r="C320" s="25"/>
      <c r="D320" s="25"/>
      <c r="E320" s="25"/>
      <c r="F320" s="25"/>
      <c r="G320" s="25"/>
    </row>
    <row r="321" spans="1:7" x14ac:dyDescent="0.25">
      <c r="A321" s="25"/>
      <c r="B321" s="196"/>
      <c r="C321" s="25"/>
      <c r="D321" s="25"/>
      <c r="E321" s="25"/>
      <c r="F321" s="25"/>
      <c r="G321" s="25"/>
    </row>
    <row r="322" spans="1:7" x14ac:dyDescent="0.25">
      <c r="A322" s="25"/>
      <c r="B322" s="196"/>
      <c r="C322" s="25"/>
      <c r="D322" s="25"/>
      <c r="E322" s="25"/>
      <c r="F322" s="25"/>
      <c r="G322" s="25"/>
    </row>
    <row r="323" spans="1:7" x14ac:dyDescent="0.25">
      <c r="A323" s="25"/>
      <c r="B323" s="196"/>
      <c r="C323" s="25"/>
      <c r="D323" s="25"/>
      <c r="E323" s="25"/>
      <c r="F323" s="25"/>
      <c r="G323" s="25"/>
    </row>
    <row r="324" spans="1:7" x14ac:dyDescent="0.25">
      <c r="A324" s="25"/>
      <c r="B324" s="196"/>
      <c r="C324" s="25"/>
      <c r="D324" s="25"/>
      <c r="E324" s="25"/>
      <c r="F324" s="25"/>
      <c r="G324" s="25"/>
    </row>
    <row r="325" spans="1:7" x14ac:dyDescent="0.25">
      <c r="A325" s="25"/>
      <c r="B325" s="196"/>
      <c r="C325" s="25"/>
      <c r="D325" s="25"/>
      <c r="E325" s="25"/>
      <c r="F325" s="25"/>
      <c r="G325" s="25"/>
    </row>
    <row r="326" spans="1:7" x14ac:dyDescent="0.25">
      <c r="A326" s="25"/>
      <c r="B326" s="196"/>
      <c r="C326" s="25"/>
      <c r="D326" s="25"/>
      <c r="E326" s="25"/>
      <c r="F326" s="25"/>
      <c r="G326" s="25"/>
    </row>
    <row r="327" spans="1:7" x14ac:dyDescent="0.25">
      <c r="A327" s="25"/>
      <c r="B327" s="196"/>
      <c r="C327" s="25"/>
      <c r="D327" s="25"/>
      <c r="E327" s="25"/>
      <c r="F327" s="25"/>
      <c r="G327" s="25"/>
    </row>
    <row r="328" spans="1:7" x14ac:dyDescent="0.25">
      <c r="A328" s="25"/>
      <c r="B328" s="196"/>
      <c r="C328" s="25"/>
      <c r="D328" s="25"/>
      <c r="E328" s="25"/>
      <c r="F328" s="25"/>
      <c r="G328" s="25"/>
    </row>
    <row r="329" spans="1:7" x14ac:dyDescent="0.25">
      <c r="A329" s="25"/>
      <c r="B329" s="196"/>
      <c r="C329" s="25"/>
      <c r="D329" s="25"/>
      <c r="E329" s="25"/>
      <c r="F329" s="25"/>
      <c r="G329" s="25"/>
    </row>
    <row r="330" spans="1:7" x14ac:dyDescent="0.25">
      <c r="A330" s="25"/>
      <c r="B330" s="196"/>
      <c r="C330" s="25"/>
      <c r="D330" s="25"/>
      <c r="E330" s="25"/>
      <c r="F330" s="25"/>
      <c r="G330" s="25"/>
    </row>
    <row r="331" spans="1:7" x14ac:dyDescent="0.25">
      <c r="A331" s="25"/>
      <c r="B331" s="196"/>
      <c r="C331" s="25"/>
      <c r="D331" s="25"/>
      <c r="E331" s="25"/>
      <c r="F331" s="25"/>
      <c r="G331" s="25"/>
    </row>
    <row r="332" spans="1:7" x14ac:dyDescent="0.25">
      <c r="A332" s="25"/>
      <c r="B332" s="196"/>
      <c r="C332" s="25"/>
      <c r="D332" s="25"/>
      <c r="E332" s="25"/>
      <c r="F332" s="25"/>
      <c r="G332" s="25"/>
    </row>
    <row r="333" spans="1:7" x14ac:dyDescent="0.25">
      <c r="A333" s="25"/>
      <c r="B333" s="196"/>
      <c r="C333" s="25"/>
      <c r="D333" s="25"/>
      <c r="E333" s="25"/>
      <c r="F333" s="25"/>
      <c r="G333" s="25"/>
    </row>
    <row r="334" spans="1:7" x14ac:dyDescent="0.25">
      <c r="A334" s="25"/>
      <c r="B334" s="196"/>
      <c r="C334" s="25"/>
      <c r="D334" s="25"/>
      <c r="E334" s="25"/>
      <c r="F334" s="25"/>
      <c r="G334" s="25"/>
    </row>
    <row r="335" spans="1:7" x14ac:dyDescent="0.25">
      <c r="A335" s="25"/>
      <c r="B335" s="196"/>
      <c r="C335" s="25"/>
      <c r="D335" s="25"/>
      <c r="E335" s="25"/>
      <c r="F335" s="25"/>
      <c r="G335" s="25"/>
    </row>
    <row r="336" spans="1:7" x14ac:dyDescent="0.25">
      <c r="A336" s="25"/>
      <c r="B336" s="196"/>
      <c r="C336" s="25"/>
      <c r="D336" s="25"/>
      <c r="E336" s="25"/>
      <c r="F336" s="25"/>
      <c r="G336" s="25"/>
    </row>
    <row r="337" spans="1:7" x14ac:dyDescent="0.25">
      <c r="A337" s="25"/>
      <c r="B337" s="196"/>
      <c r="C337" s="25"/>
      <c r="D337" s="25"/>
      <c r="E337" s="25"/>
      <c r="F337" s="25"/>
      <c r="G337" s="25"/>
    </row>
    <row r="338" spans="1:7" x14ac:dyDescent="0.25">
      <c r="A338" s="25"/>
      <c r="B338" s="196"/>
      <c r="C338" s="25"/>
      <c r="D338" s="25"/>
      <c r="E338" s="25"/>
      <c r="F338" s="25"/>
      <c r="G338" s="25"/>
    </row>
    <row r="339" spans="1:7" x14ac:dyDescent="0.25">
      <c r="A339" s="25"/>
      <c r="B339" s="196"/>
      <c r="C339" s="25"/>
      <c r="D339" s="25"/>
      <c r="E339" s="25"/>
      <c r="F339" s="25"/>
      <c r="G339" s="25"/>
    </row>
    <row r="340" spans="1:7" x14ac:dyDescent="0.25">
      <c r="A340" s="25"/>
      <c r="B340" s="196"/>
      <c r="C340" s="25"/>
      <c r="D340" s="25"/>
      <c r="E340" s="25"/>
      <c r="F340" s="25"/>
      <c r="G340" s="25"/>
    </row>
    <row r="341" spans="1:7" x14ac:dyDescent="0.25">
      <c r="A341" s="25"/>
      <c r="B341" s="196"/>
      <c r="C341" s="25"/>
      <c r="D341" s="25"/>
      <c r="E341" s="25"/>
      <c r="F341" s="25"/>
      <c r="G341" s="25"/>
    </row>
    <row r="342" spans="1:7" x14ac:dyDescent="0.25">
      <c r="A342" s="25"/>
      <c r="B342" s="196"/>
      <c r="C342" s="25"/>
      <c r="D342" s="25"/>
      <c r="E342" s="25"/>
      <c r="F342" s="25"/>
      <c r="G342" s="25"/>
    </row>
    <row r="343" spans="1:7" x14ac:dyDescent="0.25">
      <c r="A343" s="25"/>
      <c r="B343" s="196"/>
      <c r="C343" s="25"/>
      <c r="D343" s="25"/>
      <c r="E343" s="25"/>
      <c r="F343" s="25"/>
      <c r="G343" s="25"/>
    </row>
    <row r="344" spans="1:7" x14ac:dyDescent="0.25">
      <c r="A344" s="25"/>
      <c r="B344" s="196"/>
      <c r="C344" s="25"/>
      <c r="D344" s="25"/>
      <c r="E344" s="25"/>
      <c r="F344" s="25"/>
      <c r="G344" s="25"/>
    </row>
    <row r="345" spans="1:7" x14ac:dyDescent="0.25">
      <c r="A345" s="25"/>
      <c r="B345" s="196"/>
      <c r="C345" s="25"/>
      <c r="D345" s="25"/>
      <c r="E345" s="25"/>
      <c r="F345" s="25"/>
      <c r="G345" s="25"/>
    </row>
    <row r="346" spans="1:7" x14ac:dyDescent="0.25">
      <c r="A346" s="25"/>
      <c r="B346" s="196"/>
      <c r="C346" s="25"/>
      <c r="D346" s="25"/>
      <c r="E346" s="25"/>
      <c r="F346" s="25"/>
      <c r="G346" s="25"/>
    </row>
    <row r="347" spans="1:7" x14ac:dyDescent="0.25">
      <c r="A347" s="25"/>
      <c r="B347" s="196"/>
      <c r="C347" s="25"/>
      <c r="D347" s="25"/>
      <c r="E347" s="25"/>
      <c r="F347" s="25"/>
      <c r="G347" s="25"/>
    </row>
    <row r="348" spans="1:7" x14ac:dyDescent="0.25">
      <c r="A348" s="25"/>
      <c r="B348" s="196"/>
      <c r="C348" s="25"/>
      <c r="D348" s="25"/>
      <c r="E348" s="25"/>
      <c r="F348" s="25"/>
      <c r="G348" s="25"/>
    </row>
    <row r="349" spans="1:7" x14ac:dyDescent="0.25">
      <c r="A349" s="25"/>
      <c r="B349" s="196"/>
      <c r="C349" s="25"/>
      <c r="D349" s="25"/>
      <c r="E349" s="25"/>
      <c r="F349" s="25"/>
      <c r="G349" s="25"/>
    </row>
    <row r="350" spans="1:7" x14ac:dyDescent="0.25">
      <c r="A350" s="25"/>
      <c r="B350" s="196"/>
      <c r="C350" s="25"/>
      <c r="D350" s="25"/>
      <c r="E350" s="25"/>
      <c r="F350" s="25"/>
      <c r="G350" s="25"/>
    </row>
    <row r="351" spans="1:7" x14ac:dyDescent="0.25">
      <c r="A351" s="25"/>
      <c r="B351" s="196"/>
      <c r="C351" s="25"/>
      <c r="D351" s="25"/>
      <c r="E351" s="25"/>
      <c r="F351" s="25"/>
      <c r="G351" s="25"/>
    </row>
    <row r="352" spans="1:7" x14ac:dyDescent="0.25">
      <c r="A352" s="25"/>
      <c r="B352" s="196"/>
      <c r="C352" s="25"/>
      <c r="D352" s="25"/>
      <c r="E352" s="25"/>
      <c r="F352" s="25"/>
      <c r="G352" s="25"/>
    </row>
    <row r="353" spans="1:7" x14ac:dyDescent="0.25">
      <c r="A353" s="25"/>
      <c r="B353" s="196"/>
      <c r="C353" s="25"/>
      <c r="D353" s="25"/>
      <c r="E353" s="25"/>
      <c r="F353" s="25"/>
      <c r="G353" s="25"/>
    </row>
    <row r="354" spans="1:7" x14ac:dyDescent="0.25">
      <c r="A354" s="25"/>
      <c r="B354" s="196"/>
      <c r="C354" s="25"/>
      <c r="D354" s="25"/>
      <c r="E354" s="25"/>
      <c r="F354" s="25"/>
      <c r="G354" s="25"/>
    </row>
    <row r="355" spans="1:7" x14ac:dyDescent="0.25">
      <c r="A355" s="25"/>
      <c r="B355" s="196"/>
      <c r="C355" s="25"/>
      <c r="D355" s="25"/>
      <c r="E355" s="25"/>
      <c r="F355" s="25"/>
      <c r="G355" s="25"/>
    </row>
    <row r="356" spans="1:7" x14ac:dyDescent="0.25">
      <c r="A356" s="25"/>
      <c r="B356" s="196"/>
      <c r="C356" s="25"/>
      <c r="D356" s="25"/>
      <c r="E356" s="25"/>
      <c r="F356" s="25"/>
      <c r="G356" s="25"/>
    </row>
    <row r="357" spans="1:7" x14ac:dyDescent="0.25">
      <c r="A357" s="25"/>
      <c r="B357" s="196"/>
      <c r="C357" s="25"/>
      <c r="D357" s="25"/>
      <c r="E357" s="25"/>
      <c r="F357" s="25"/>
      <c r="G357" s="25"/>
    </row>
    <row r="358" spans="1:7" x14ac:dyDescent="0.25">
      <c r="A358" s="25"/>
      <c r="B358" s="196"/>
      <c r="C358" s="25"/>
      <c r="D358" s="25"/>
      <c r="E358" s="25"/>
      <c r="F358" s="25"/>
      <c r="G358" s="25"/>
    </row>
    <row r="359" spans="1:7" x14ac:dyDescent="0.25">
      <c r="A359" s="25"/>
      <c r="B359" s="196"/>
      <c r="C359" s="25"/>
      <c r="D359" s="25"/>
      <c r="E359" s="25"/>
      <c r="F359" s="25"/>
      <c r="G359" s="25"/>
    </row>
    <row r="360" spans="1:7" x14ac:dyDescent="0.25">
      <c r="A360" s="25"/>
      <c r="B360" s="196"/>
      <c r="C360" s="25"/>
      <c r="D360" s="25"/>
      <c r="E360" s="25"/>
      <c r="F360" s="25"/>
      <c r="G360" s="25"/>
    </row>
    <row r="361" spans="1:7" x14ac:dyDescent="0.25">
      <c r="A361" s="25"/>
      <c r="B361" s="196"/>
      <c r="C361" s="25"/>
      <c r="D361" s="25"/>
      <c r="E361" s="25"/>
      <c r="F361" s="25"/>
      <c r="G361" s="25"/>
    </row>
    <row r="362" spans="1:7" x14ac:dyDescent="0.25">
      <c r="A362" s="25"/>
      <c r="B362" s="196"/>
      <c r="C362" s="25"/>
      <c r="D362" s="25"/>
      <c r="E362" s="25"/>
      <c r="F362" s="25"/>
      <c r="G362" s="25"/>
    </row>
    <row r="363" spans="1:7" x14ac:dyDescent="0.25">
      <c r="A363" s="25"/>
      <c r="B363" s="196"/>
      <c r="C363" s="25"/>
      <c r="D363" s="25"/>
      <c r="E363" s="25"/>
      <c r="F363" s="25"/>
      <c r="G363" s="25"/>
    </row>
    <row r="364" spans="1:7" x14ac:dyDescent="0.25">
      <c r="A364" s="25"/>
      <c r="B364" s="196"/>
      <c r="C364" s="25"/>
      <c r="D364" s="25"/>
      <c r="E364" s="25"/>
      <c r="F364" s="25"/>
      <c r="G364" s="25"/>
    </row>
    <row r="365" spans="1:7" x14ac:dyDescent="0.25">
      <c r="A365" s="25"/>
      <c r="B365" s="196"/>
      <c r="C365" s="25"/>
      <c r="D365" s="25"/>
      <c r="E365" s="25"/>
      <c r="F365" s="25"/>
      <c r="G365" s="25"/>
    </row>
    <row r="366" spans="1:7" x14ac:dyDescent="0.25">
      <c r="A366" s="25"/>
      <c r="B366" s="196"/>
      <c r="C366" s="25"/>
      <c r="D366" s="25"/>
      <c r="E366" s="25"/>
      <c r="F366" s="25"/>
      <c r="G366" s="25"/>
    </row>
    <row r="367" spans="1:7" x14ac:dyDescent="0.25">
      <c r="A367" s="25"/>
      <c r="B367" s="196"/>
      <c r="C367" s="25"/>
      <c r="D367" s="25"/>
      <c r="E367" s="25"/>
      <c r="F367" s="25"/>
      <c r="G367" s="25"/>
    </row>
    <row r="368" spans="1:7" x14ac:dyDescent="0.25">
      <c r="A368" s="25"/>
      <c r="B368" s="196"/>
      <c r="C368" s="25"/>
      <c r="D368" s="25"/>
      <c r="E368" s="25"/>
      <c r="F368" s="25"/>
      <c r="G368" s="25"/>
    </row>
    <row r="369" spans="1:7" x14ac:dyDescent="0.25">
      <c r="A369" s="25"/>
      <c r="B369" s="196"/>
      <c r="C369" s="25"/>
      <c r="D369" s="25"/>
      <c r="E369" s="25"/>
      <c r="F369" s="25"/>
      <c r="G369" s="25"/>
    </row>
    <row r="370" spans="1:7" x14ac:dyDescent="0.25">
      <c r="A370" s="25"/>
      <c r="B370" s="196"/>
      <c r="C370" s="25"/>
      <c r="D370" s="25"/>
      <c r="E370" s="25"/>
      <c r="F370" s="25"/>
      <c r="G370" s="25"/>
    </row>
    <row r="371" spans="1:7" x14ac:dyDescent="0.25">
      <c r="A371" s="25"/>
      <c r="B371" s="196"/>
      <c r="C371" s="25"/>
      <c r="D371" s="25"/>
      <c r="E371" s="25"/>
      <c r="F371" s="25"/>
      <c r="G371" s="25"/>
    </row>
    <row r="372" spans="1:7" x14ac:dyDescent="0.25">
      <c r="A372" s="25"/>
      <c r="B372" s="196"/>
      <c r="C372" s="25"/>
      <c r="D372" s="25"/>
      <c r="E372" s="25"/>
      <c r="F372" s="25"/>
      <c r="G372" s="25"/>
    </row>
    <row r="373" spans="1:7" x14ac:dyDescent="0.25">
      <c r="A373" s="25"/>
      <c r="B373" s="196"/>
      <c r="C373" s="25"/>
      <c r="D373" s="25"/>
      <c r="E373" s="25"/>
      <c r="F373" s="25"/>
      <c r="G373" s="25"/>
    </row>
    <row r="374" spans="1:7" x14ac:dyDescent="0.25">
      <c r="A374" s="25"/>
      <c r="B374" s="196"/>
      <c r="C374" s="25"/>
      <c r="D374" s="25"/>
      <c r="E374" s="25"/>
      <c r="F374" s="25"/>
      <c r="G374" s="25"/>
    </row>
    <row r="375" spans="1:7" x14ac:dyDescent="0.25">
      <c r="A375" s="25"/>
      <c r="B375" s="196"/>
      <c r="C375" s="25"/>
      <c r="D375" s="25"/>
      <c r="E375" s="25"/>
      <c r="F375" s="25"/>
      <c r="G375" s="25"/>
    </row>
    <row r="376" spans="1:7" x14ac:dyDescent="0.25">
      <c r="A376" s="25"/>
      <c r="B376" s="196"/>
      <c r="C376" s="25"/>
      <c r="D376" s="25"/>
      <c r="E376" s="25"/>
      <c r="F376" s="25"/>
      <c r="G376" s="25"/>
    </row>
    <row r="377" spans="1:7" x14ac:dyDescent="0.25">
      <c r="A377" s="25"/>
      <c r="B377" s="196"/>
      <c r="C377" s="25"/>
      <c r="D377" s="25"/>
      <c r="E377" s="25"/>
      <c r="F377" s="25"/>
      <c r="G377" s="25"/>
    </row>
    <row r="378" spans="1:7" x14ac:dyDescent="0.25">
      <c r="A378" s="25"/>
      <c r="B378" s="196"/>
      <c r="C378" s="25"/>
      <c r="D378" s="25"/>
      <c r="E378" s="25"/>
      <c r="F378" s="25"/>
      <c r="G378" s="25"/>
    </row>
    <row r="379" spans="1:7" x14ac:dyDescent="0.25">
      <c r="A379" s="25"/>
      <c r="B379" s="196"/>
      <c r="C379" s="25"/>
      <c r="D379" s="25"/>
      <c r="E379" s="25"/>
      <c r="F379" s="25"/>
      <c r="G379" s="25"/>
    </row>
    <row r="380" spans="1:7" x14ac:dyDescent="0.25">
      <c r="A380" s="25"/>
      <c r="B380" s="196"/>
      <c r="C380" s="25"/>
      <c r="D380" s="25"/>
      <c r="E380" s="25"/>
      <c r="F380" s="25"/>
      <c r="G380" s="25"/>
    </row>
    <row r="381" spans="1:7" x14ac:dyDescent="0.25">
      <c r="A381" s="25"/>
      <c r="B381" s="196"/>
      <c r="C381" s="25"/>
      <c r="D381" s="25"/>
      <c r="E381" s="25"/>
      <c r="F381" s="25"/>
      <c r="G381" s="25"/>
    </row>
    <row r="382" spans="1:7" x14ac:dyDescent="0.25">
      <c r="A382" s="25"/>
      <c r="B382" s="196"/>
      <c r="C382" s="25"/>
      <c r="D382" s="25"/>
      <c r="E382" s="25"/>
      <c r="F382" s="25"/>
      <c r="G382" s="25"/>
    </row>
    <row r="383" spans="1:7" x14ac:dyDescent="0.25">
      <c r="A383" s="25"/>
      <c r="B383" s="196"/>
      <c r="C383" s="25"/>
      <c r="D383" s="25"/>
      <c r="E383" s="25"/>
      <c r="F383" s="25"/>
      <c r="G383" s="25"/>
    </row>
    <row r="384" spans="1:7" x14ac:dyDescent="0.25">
      <c r="A384" s="25"/>
      <c r="B384" s="196"/>
      <c r="C384" s="25"/>
      <c r="D384" s="25"/>
      <c r="E384" s="25"/>
      <c r="F384" s="25"/>
      <c r="G384" s="25"/>
    </row>
    <row r="385" spans="1:7" x14ac:dyDescent="0.25">
      <c r="A385" s="25"/>
      <c r="B385" s="196"/>
      <c r="C385" s="25"/>
      <c r="D385" s="25"/>
      <c r="E385" s="25"/>
      <c r="F385" s="25"/>
      <c r="G385" s="25"/>
    </row>
    <row r="386" spans="1:7" x14ac:dyDescent="0.25">
      <c r="A386" s="25"/>
      <c r="B386" s="196"/>
      <c r="C386" s="25"/>
      <c r="D386" s="25"/>
      <c r="E386" s="25"/>
      <c r="F386" s="25"/>
      <c r="G386" s="25"/>
    </row>
    <row r="387" spans="1:7" x14ac:dyDescent="0.25">
      <c r="A387" s="25"/>
      <c r="B387" s="196"/>
      <c r="C387" s="25"/>
      <c r="D387" s="25"/>
      <c r="E387" s="25"/>
      <c r="F387" s="25"/>
      <c r="G387" s="25"/>
    </row>
    <row r="388" spans="1:7" x14ac:dyDescent="0.25">
      <c r="A388" s="25"/>
      <c r="B388" s="196"/>
      <c r="C388" s="25"/>
      <c r="D388" s="25"/>
      <c r="E388" s="25"/>
      <c r="F388" s="25"/>
      <c r="G388" s="25"/>
    </row>
    <row r="389" spans="1:7" x14ac:dyDescent="0.25">
      <c r="A389" s="25"/>
      <c r="B389" s="196"/>
      <c r="C389" s="25"/>
      <c r="D389" s="25"/>
      <c r="E389" s="25"/>
      <c r="F389" s="25"/>
      <c r="G389" s="25"/>
    </row>
    <row r="390" spans="1:7" x14ac:dyDescent="0.25">
      <c r="A390" s="25"/>
      <c r="B390" s="196"/>
      <c r="C390" s="25"/>
      <c r="D390" s="25"/>
      <c r="E390" s="25"/>
      <c r="F390" s="25"/>
      <c r="G390" s="25"/>
    </row>
    <row r="391" spans="1:7" x14ac:dyDescent="0.25">
      <c r="A391" s="25"/>
      <c r="B391" s="196"/>
      <c r="C391" s="25"/>
      <c r="D391" s="25"/>
      <c r="E391" s="25"/>
      <c r="F391" s="25"/>
      <c r="G391" s="25"/>
    </row>
    <row r="392" spans="1:7" x14ac:dyDescent="0.25">
      <c r="A392" s="25"/>
      <c r="B392" s="196"/>
      <c r="C392" s="25"/>
      <c r="D392" s="25"/>
      <c r="E392" s="25"/>
      <c r="F392" s="25"/>
      <c r="G392" s="25"/>
    </row>
    <row r="393" spans="1:7" x14ac:dyDescent="0.25">
      <c r="A393" s="25"/>
      <c r="B393" s="196"/>
      <c r="C393" s="25"/>
      <c r="D393" s="25"/>
      <c r="E393" s="25"/>
      <c r="F393" s="25"/>
      <c r="G393" s="25"/>
    </row>
    <row r="394" spans="1:7" x14ac:dyDescent="0.25">
      <c r="A394" s="25"/>
      <c r="B394" s="196"/>
      <c r="C394" s="25"/>
      <c r="D394" s="25"/>
      <c r="E394" s="25"/>
      <c r="F394" s="25"/>
      <c r="G394" s="25"/>
    </row>
    <row r="395" spans="1:7" x14ac:dyDescent="0.25">
      <c r="A395" s="25"/>
      <c r="B395" s="196"/>
      <c r="C395" s="25"/>
      <c r="D395" s="25"/>
      <c r="E395" s="25"/>
      <c r="F395" s="25"/>
      <c r="G395" s="25"/>
    </row>
    <row r="396" spans="1:7" x14ac:dyDescent="0.25">
      <c r="A396" s="25"/>
      <c r="B396" s="196"/>
      <c r="C396" s="25"/>
      <c r="D396" s="25"/>
      <c r="E396" s="25"/>
      <c r="F396" s="25"/>
      <c r="G396" s="25"/>
    </row>
    <row r="397" spans="1:7" x14ac:dyDescent="0.25">
      <c r="A397" s="25"/>
      <c r="B397" s="196"/>
      <c r="C397" s="25"/>
      <c r="D397" s="25"/>
      <c r="E397" s="25"/>
      <c r="F397" s="25"/>
      <c r="G397" s="25"/>
    </row>
    <row r="398" spans="1:7" x14ac:dyDescent="0.25">
      <c r="A398" s="25"/>
      <c r="B398" s="196"/>
      <c r="C398" s="25"/>
      <c r="D398" s="25"/>
      <c r="E398" s="25"/>
      <c r="F398" s="25"/>
      <c r="G398" s="25"/>
    </row>
    <row r="399" spans="1:7" x14ac:dyDescent="0.25">
      <c r="A399" s="25"/>
      <c r="B399" s="196"/>
      <c r="C399" s="25"/>
      <c r="D399" s="25"/>
      <c r="E399" s="25"/>
      <c r="F399" s="25"/>
      <c r="G399" s="25"/>
    </row>
    <row r="400" spans="1:7" x14ac:dyDescent="0.25">
      <c r="A400" s="25"/>
      <c r="B400" s="196"/>
      <c r="C400" s="25"/>
      <c r="D400" s="25"/>
      <c r="E400" s="25"/>
      <c r="F400" s="25"/>
      <c r="G400" s="25"/>
    </row>
    <row r="401" spans="1:7" x14ac:dyDescent="0.25">
      <c r="A401" s="25"/>
      <c r="B401" s="196"/>
      <c r="C401" s="25"/>
      <c r="D401" s="25"/>
      <c r="E401" s="25"/>
      <c r="F401" s="25"/>
      <c r="G401" s="25"/>
    </row>
    <row r="402" spans="1:7" x14ac:dyDescent="0.25">
      <c r="A402" s="25"/>
      <c r="B402" s="196"/>
      <c r="C402" s="25"/>
      <c r="D402" s="25"/>
      <c r="E402" s="25"/>
      <c r="F402" s="25"/>
      <c r="G402" s="25"/>
    </row>
    <row r="403" spans="1:7" x14ac:dyDescent="0.25">
      <c r="A403" s="25"/>
      <c r="B403" s="196"/>
      <c r="C403" s="25"/>
      <c r="D403" s="25"/>
      <c r="E403" s="25"/>
      <c r="F403" s="25"/>
      <c r="G403" s="25"/>
    </row>
    <row r="404" spans="1:7" x14ac:dyDescent="0.25">
      <c r="A404" s="25"/>
      <c r="B404" s="196"/>
      <c r="C404" s="25"/>
      <c r="D404" s="25"/>
      <c r="E404" s="25"/>
      <c r="F404" s="25"/>
      <c r="G404" s="25"/>
    </row>
    <row r="405" spans="1:7" x14ac:dyDescent="0.25">
      <c r="A405" s="25"/>
      <c r="B405" s="196"/>
      <c r="C405" s="25"/>
      <c r="D405" s="25"/>
      <c r="E405" s="25"/>
      <c r="F405" s="25"/>
      <c r="G405" s="25"/>
    </row>
    <row r="406" spans="1:7" x14ac:dyDescent="0.25">
      <c r="A406" s="25"/>
      <c r="B406" s="196"/>
      <c r="C406" s="25"/>
      <c r="D406" s="25"/>
      <c r="E406" s="25"/>
      <c r="F406" s="25"/>
      <c r="G406" s="25"/>
    </row>
    <row r="407" spans="1:7" x14ac:dyDescent="0.25">
      <c r="A407" s="25"/>
      <c r="B407" s="196"/>
      <c r="C407" s="25"/>
      <c r="D407" s="25"/>
      <c r="E407" s="25"/>
      <c r="F407" s="25"/>
      <c r="G407" s="25"/>
    </row>
    <row r="408" spans="1:7" x14ac:dyDescent="0.25">
      <c r="A408" s="25"/>
      <c r="B408" s="196"/>
      <c r="C408" s="25"/>
      <c r="D408" s="25"/>
      <c r="E408" s="25"/>
      <c r="F408" s="25"/>
      <c r="G408" s="25"/>
    </row>
    <row r="409" spans="1:7" x14ac:dyDescent="0.25">
      <c r="A409" s="25"/>
      <c r="B409" s="196"/>
      <c r="C409" s="25"/>
      <c r="D409" s="25"/>
      <c r="E409" s="25"/>
      <c r="F409" s="25"/>
      <c r="G409" s="25"/>
    </row>
    <row r="410" spans="1:7" x14ac:dyDescent="0.25">
      <c r="A410" s="25"/>
      <c r="B410" s="196"/>
      <c r="C410" s="25"/>
      <c r="D410" s="25"/>
      <c r="E410" s="25"/>
      <c r="F410" s="25"/>
      <c r="G410" s="25"/>
    </row>
    <row r="411" spans="1:7" x14ac:dyDescent="0.25">
      <c r="A411" s="25"/>
      <c r="B411" s="196"/>
      <c r="C411" s="25"/>
      <c r="D411" s="25"/>
      <c r="E411" s="25"/>
      <c r="F411" s="25"/>
      <c r="G411" s="25"/>
    </row>
    <row r="412" spans="1:7" x14ac:dyDescent="0.25">
      <c r="A412" s="25"/>
      <c r="B412" s="196"/>
      <c r="C412" s="25"/>
      <c r="D412" s="25"/>
      <c r="E412" s="25"/>
      <c r="F412" s="25"/>
      <c r="G412" s="25"/>
    </row>
    <row r="413" spans="1:7" x14ac:dyDescent="0.25">
      <c r="A413" s="25"/>
      <c r="B413" s="196"/>
      <c r="C413" s="25"/>
      <c r="D413" s="25"/>
      <c r="E413" s="25"/>
      <c r="F413" s="25"/>
      <c r="G413" s="25"/>
    </row>
    <row r="414" spans="1:7" x14ac:dyDescent="0.25">
      <c r="A414" s="25"/>
      <c r="B414" s="196"/>
      <c r="C414" s="25"/>
      <c r="D414" s="25"/>
      <c r="E414" s="25"/>
      <c r="F414" s="25"/>
      <c r="G414" s="25"/>
    </row>
    <row r="415" spans="1:7" x14ac:dyDescent="0.25">
      <c r="A415" s="25"/>
      <c r="B415" s="196"/>
      <c r="C415" s="25"/>
      <c r="D415" s="25"/>
      <c r="E415" s="25"/>
      <c r="F415" s="25"/>
      <c r="G415" s="25"/>
    </row>
    <row r="416" spans="1:7" x14ac:dyDescent="0.25">
      <c r="A416" s="25"/>
      <c r="B416" s="196"/>
      <c r="C416" s="25"/>
      <c r="D416" s="25"/>
      <c r="E416" s="25"/>
      <c r="F416" s="25"/>
      <c r="G416" s="25"/>
    </row>
    <row r="417" spans="1:7" x14ac:dyDescent="0.25">
      <c r="A417" s="25"/>
      <c r="B417" s="196"/>
      <c r="C417" s="25"/>
      <c r="D417" s="25"/>
      <c r="E417" s="25"/>
      <c r="F417" s="25"/>
      <c r="G417" s="25"/>
    </row>
    <row r="418" spans="1:7" x14ac:dyDescent="0.25">
      <c r="A418" s="25"/>
      <c r="B418" s="196"/>
      <c r="C418" s="25"/>
      <c r="D418" s="25"/>
      <c r="E418" s="25"/>
      <c r="F418" s="25"/>
      <c r="G418" s="25"/>
    </row>
    <row r="419" spans="1:7" x14ac:dyDescent="0.25">
      <c r="A419" s="25"/>
      <c r="B419" s="196"/>
      <c r="C419" s="25"/>
      <c r="D419" s="25"/>
      <c r="E419" s="25"/>
      <c r="F419" s="25"/>
      <c r="G419" s="25"/>
    </row>
    <row r="420" spans="1:7" x14ac:dyDescent="0.25">
      <c r="A420" s="25"/>
      <c r="B420" s="196"/>
      <c r="C420" s="25"/>
      <c r="D420" s="25"/>
      <c r="E420" s="25"/>
      <c r="F420" s="25"/>
      <c r="G420" s="25"/>
    </row>
    <row r="421" spans="1:7" x14ac:dyDescent="0.25">
      <c r="A421" s="25"/>
      <c r="B421" s="196"/>
      <c r="C421" s="25"/>
      <c r="D421" s="25"/>
      <c r="E421" s="25"/>
      <c r="F421" s="25"/>
      <c r="G421" s="25"/>
    </row>
    <row r="422" spans="1:7" x14ac:dyDescent="0.25">
      <c r="A422" s="25"/>
      <c r="B422" s="196"/>
      <c r="C422" s="25"/>
      <c r="D422" s="25"/>
      <c r="E422" s="25"/>
      <c r="F422" s="25"/>
      <c r="G422" s="25"/>
    </row>
    <row r="423" spans="1:7" x14ac:dyDescent="0.25">
      <c r="A423" s="25"/>
      <c r="B423" s="196"/>
      <c r="C423" s="25"/>
      <c r="D423" s="25"/>
      <c r="E423" s="25"/>
      <c r="F423" s="25"/>
      <c r="G423" s="25"/>
    </row>
    <row r="424" spans="1:7" x14ac:dyDescent="0.25">
      <c r="A424" s="25"/>
      <c r="B424" s="196"/>
      <c r="C424" s="25"/>
      <c r="D424" s="25"/>
      <c r="E424" s="25"/>
      <c r="F424" s="25"/>
      <c r="G424" s="25"/>
    </row>
    <row r="425" spans="1:7" x14ac:dyDescent="0.25">
      <c r="A425" s="25"/>
      <c r="B425" s="196"/>
      <c r="C425" s="25"/>
      <c r="D425" s="25"/>
      <c r="E425" s="25"/>
      <c r="F425" s="25"/>
      <c r="G425" s="25"/>
    </row>
    <row r="426" spans="1:7" x14ac:dyDescent="0.25">
      <c r="A426" s="25"/>
      <c r="B426" s="196"/>
      <c r="C426" s="25"/>
      <c r="D426" s="25"/>
      <c r="E426" s="25"/>
      <c r="F426" s="25"/>
      <c r="G426" s="25"/>
    </row>
    <row r="427" spans="1:7" x14ac:dyDescent="0.25">
      <c r="A427" s="25"/>
      <c r="B427" s="196"/>
      <c r="C427" s="25"/>
      <c r="D427" s="25"/>
      <c r="E427" s="25"/>
      <c r="F427" s="25"/>
      <c r="G427" s="25"/>
    </row>
    <row r="428" spans="1:7" x14ac:dyDescent="0.25">
      <c r="A428" s="25"/>
      <c r="B428" s="196"/>
      <c r="C428" s="25"/>
      <c r="D428" s="25"/>
      <c r="E428" s="25"/>
      <c r="F428" s="25"/>
      <c r="G428" s="25"/>
    </row>
    <row r="429" spans="1:7" x14ac:dyDescent="0.25">
      <c r="A429" s="25"/>
      <c r="B429" s="196"/>
      <c r="C429" s="25"/>
      <c r="D429" s="25"/>
      <c r="E429" s="25"/>
      <c r="F429" s="25"/>
      <c r="G429" s="25"/>
    </row>
    <row r="430" spans="1:7" x14ac:dyDescent="0.25">
      <c r="A430" s="25"/>
      <c r="B430" s="196"/>
      <c r="C430" s="25"/>
      <c r="D430" s="25"/>
      <c r="E430" s="25"/>
      <c r="F430" s="25"/>
      <c r="G430" s="25"/>
    </row>
    <row r="431" spans="1:7" x14ac:dyDescent="0.25">
      <c r="A431" s="25"/>
      <c r="B431" s="196"/>
      <c r="C431" s="25"/>
      <c r="D431" s="25"/>
      <c r="E431" s="25"/>
      <c r="F431" s="25"/>
      <c r="G431" s="25"/>
    </row>
    <row r="432" spans="1:7" x14ac:dyDescent="0.25">
      <c r="A432" s="25"/>
      <c r="B432" s="196"/>
      <c r="C432" s="25"/>
      <c r="D432" s="25"/>
      <c r="E432" s="25"/>
      <c r="F432" s="25"/>
      <c r="G432" s="25"/>
    </row>
    <row r="433" spans="1:7" x14ac:dyDescent="0.25">
      <c r="A433" s="25"/>
      <c r="B433" s="196"/>
      <c r="C433" s="25"/>
      <c r="D433" s="25"/>
      <c r="E433" s="25"/>
      <c r="F433" s="25"/>
      <c r="G433" s="25"/>
    </row>
    <row r="434" spans="1:7" x14ac:dyDescent="0.25">
      <c r="A434" s="25"/>
      <c r="B434" s="196"/>
      <c r="C434" s="25"/>
      <c r="D434" s="25"/>
      <c r="E434" s="25"/>
      <c r="F434" s="25"/>
      <c r="G434" s="25"/>
    </row>
    <row r="435" spans="1:7" x14ac:dyDescent="0.25">
      <c r="A435" s="25"/>
      <c r="B435" s="196"/>
      <c r="C435" s="25"/>
      <c r="D435" s="25"/>
      <c r="E435" s="25"/>
      <c r="F435" s="25"/>
      <c r="G435" s="25"/>
    </row>
    <row r="436" spans="1:7" x14ac:dyDescent="0.25">
      <c r="A436" s="25"/>
      <c r="B436" s="196"/>
      <c r="C436" s="25"/>
      <c r="D436" s="25"/>
      <c r="E436" s="25"/>
      <c r="F436" s="25"/>
      <c r="G436" s="25"/>
    </row>
    <row r="437" spans="1:7" x14ac:dyDescent="0.25">
      <c r="A437" s="25"/>
      <c r="B437" s="196"/>
      <c r="C437" s="25"/>
      <c r="D437" s="25"/>
      <c r="E437" s="25"/>
      <c r="F437" s="25"/>
      <c r="G437" s="25"/>
    </row>
    <row r="438" spans="1:7" x14ac:dyDescent="0.25">
      <c r="A438" s="25"/>
      <c r="B438" s="196"/>
      <c r="C438" s="25"/>
      <c r="D438" s="25"/>
      <c r="E438" s="25"/>
      <c r="F438" s="25"/>
      <c r="G438" s="25"/>
    </row>
    <row r="439" spans="1:7" x14ac:dyDescent="0.25">
      <c r="A439" s="25"/>
      <c r="B439" s="196"/>
      <c r="C439" s="25"/>
      <c r="D439" s="25"/>
      <c r="E439" s="25"/>
      <c r="F439" s="25"/>
      <c r="G439" s="25"/>
    </row>
    <row r="440" spans="1:7" x14ac:dyDescent="0.25">
      <c r="A440" s="25"/>
      <c r="B440" s="196"/>
      <c r="C440" s="25"/>
      <c r="D440" s="25"/>
      <c r="E440" s="25"/>
      <c r="F440" s="25"/>
      <c r="G440" s="25"/>
    </row>
    <row r="441" spans="1:7" x14ac:dyDescent="0.25">
      <c r="A441" s="25"/>
      <c r="B441" s="196"/>
      <c r="C441" s="25"/>
      <c r="D441" s="25"/>
      <c r="E441" s="25"/>
      <c r="F441" s="25"/>
      <c r="G441" s="25"/>
    </row>
    <row r="442" spans="1:7" x14ac:dyDescent="0.25">
      <c r="A442" s="25"/>
      <c r="B442" s="196"/>
      <c r="C442" s="25"/>
      <c r="D442" s="25"/>
      <c r="E442" s="25"/>
      <c r="F442" s="25"/>
      <c r="G442" s="25"/>
    </row>
    <row r="443" spans="1:7" x14ac:dyDescent="0.25">
      <c r="A443" s="25"/>
      <c r="B443" s="196"/>
      <c r="C443" s="25"/>
      <c r="D443" s="25"/>
      <c r="E443" s="25"/>
      <c r="F443" s="25"/>
      <c r="G443" s="25"/>
    </row>
    <row r="444" spans="1:7" x14ac:dyDescent="0.25">
      <c r="A444" s="25"/>
      <c r="B444" s="196"/>
      <c r="C444" s="25"/>
      <c r="D444" s="25"/>
      <c r="E444" s="25"/>
      <c r="F444" s="25"/>
      <c r="G444" s="25"/>
    </row>
    <row r="445" spans="1:7" x14ac:dyDescent="0.25">
      <c r="A445" s="25"/>
      <c r="B445" s="196"/>
      <c r="C445" s="25"/>
      <c r="D445" s="25"/>
      <c r="E445" s="25"/>
      <c r="F445" s="25"/>
      <c r="G445" s="25"/>
    </row>
    <row r="446" spans="1:7" x14ac:dyDescent="0.25">
      <c r="A446" s="25"/>
      <c r="B446" s="196"/>
      <c r="C446" s="25"/>
      <c r="D446" s="25"/>
      <c r="E446" s="25"/>
      <c r="F446" s="25"/>
      <c r="G446" s="25"/>
    </row>
    <row r="447" spans="1:7" x14ac:dyDescent="0.25">
      <c r="A447" s="25"/>
      <c r="B447" s="196"/>
      <c r="C447" s="25"/>
      <c r="D447" s="25"/>
      <c r="E447" s="25"/>
      <c r="F447" s="25"/>
      <c r="G447" s="25"/>
    </row>
    <row r="448" spans="1:7" x14ac:dyDescent="0.25">
      <c r="A448" s="25"/>
      <c r="B448" s="196"/>
      <c r="C448" s="25"/>
      <c r="D448" s="25"/>
      <c r="E448" s="25"/>
      <c r="F448" s="25"/>
      <c r="G448" s="25"/>
    </row>
    <row r="449" spans="1:7" x14ac:dyDescent="0.25">
      <c r="A449" s="25"/>
      <c r="B449" s="196"/>
      <c r="C449" s="25"/>
      <c r="D449" s="25"/>
      <c r="E449" s="25"/>
      <c r="F449" s="25"/>
      <c r="G449" s="25"/>
    </row>
    <row r="450" spans="1:7" x14ac:dyDescent="0.25">
      <c r="A450" s="25"/>
      <c r="B450" s="196"/>
      <c r="C450" s="25"/>
      <c r="D450" s="25"/>
      <c r="E450" s="25"/>
      <c r="F450" s="25"/>
      <c r="G450" s="25"/>
    </row>
    <row r="451" spans="1:7" x14ac:dyDescent="0.25">
      <c r="A451" s="25"/>
      <c r="B451" s="196"/>
      <c r="C451" s="25"/>
      <c r="D451" s="25"/>
      <c r="E451" s="25"/>
      <c r="F451" s="25"/>
      <c r="G451" s="25"/>
    </row>
    <row r="452" spans="1:7" x14ac:dyDescent="0.25">
      <c r="A452" s="25"/>
      <c r="B452" s="196"/>
      <c r="C452" s="25"/>
      <c r="D452" s="25"/>
      <c r="E452" s="25"/>
      <c r="F452" s="25"/>
      <c r="G452" s="25"/>
    </row>
    <row r="453" spans="1:7" x14ac:dyDescent="0.25">
      <c r="A453" s="25"/>
      <c r="B453" s="196"/>
      <c r="C453" s="25"/>
      <c r="D453" s="25"/>
      <c r="E453" s="25"/>
      <c r="F453" s="25"/>
      <c r="G453" s="25"/>
    </row>
    <row r="454" spans="1:7" x14ac:dyDescent="0.25">
      <c r="A454" s="25"/>
      <c r="B454" s="196"/>
      <c r="C454" s="25"/>
      <c r="D454" s="25"/>
      <c r="E454" s="25"/>
      <c r="F454" s="25"/>
      <c r="G454" s="25"/>
    </row>
    <row r="455" spans="1:7" x14ac:dyDescent="0.25">
      <c r="A455" s="25"/>
      <c r="B455" s="196"/>
      <c r="C455" s="25"/>
      <c r="D455" s="25"/>
      <c r="E455" s="25"/>
      <c r="F455" s="25"/>
      <c r="G455" s="25"/>
    </row>
    <row r="456" spans="1:7" x14ac:dyDescent="0.25">
      <c r="A456" s="25"/>
      <c r="B456" s="196"/>
      <c r="C456" s="25"/>
      <c r="D456" s="25"/>
      <c r="E456" s="25"/>
      <c r="F456" s="25"/>
      <c r="G456" s="25"/>
    </row>
    <row r="457" spans="1:7" x14ac:dyDescent="0.25">
      <c r="A457" s="25"/>
      <c r="B457" s="196"/>
      <c r="C457" s="25"/>
      <c r="D457" s="25"/>
      <c r="E457" s="25"/>
      <c r="F457" s="25"/>
      <c r="G457" s="25"/>
    </row>
    <row r="458" spans="1:7" x14ac:dyDescent="0.25">
      <c r="A458" s="25"/>
      <c r="B458" s="196"/>
      <c r="C458" s="25"/>
      <c r="D458" s="25"/>
      <c r="E458" s="25"/>
      <c r="F458" s="25"/>
      <c r="G458" s="25"/>
    </row>
    <row r="459" spans="1:7" x14ac:dyDescent="0.25">
      <c r="A459" s="25"/>
      <c r="B459" s="196"/>
      <c r="C459" s="25"/>
      <c r="D459" s="25"/>
      <c r="E459" s="25"/>
      <c r="F459" s="25"/>
      <c r="G459" s="25"/>
    </row>
    <row r="460" spans="1:7" x14ac:dyDescent="0.25">
      <c r="A460" s="25"/>
      <c r="B460" s="196"/>
      <c r="C460" s="25"/>
      <c r="D460" s="25"/>
      <c r="E460" s="25"/>
      <c r="F460" s="25"/>
      <c r="G460" s="25"/>
    </row>
    <row r="461" spans="1:7" x14ac:dyDescent="0.25">
      <c r="A461" s="25"/>
      <c r="B461" s="196"/>
      <c r="C461" s="25"/>
      <c r="D461" s="25"/>
      <c r="E461" s="25"/>
      <c r="F461" s="25"/>
      <c r="G461" s="25"/>
    </row>
    <row r="462" spans="1:7" x14ac:dyDescent="0.25">
      <c r="A462" s="25"/>
      <c r="B462" s="196"/>
      <c r="C462" s="25"/>
      <c r="D462" s="25"/>
      <c r="E462" s="25"/>
      <c r="F462" s="25"/>
      <c r="G462" s="25"/>
    </row>
    <row r="463" spans="1:7" x14ac:dyDescent="0.25">
      <c r="A463" s="25"/>
      <c r="B463" s="196"/>
      <c r="C463" s="25"/>
      <c r="D463" s="25"/>
      <c r="E463" s="25"/>
      <c r="F463" s="25"/>
      <c r="G463" s="25"/>
    </row>
    <row r="464" spans="1:7" x14ac:dyDescent="0.25">
      <c r="A464" s="25"/>
      <c r="B464" s="196"/>
      <c r="C464" s="25"/>
      <c r="D464" s="25"/>
      <c r="E464" s="25"/>
      <c r="F464" s="25"/>
      <c r="G464" s="25"/>
    </row>
    <row r="465" spans="1:7" x14ac:dyDescent="0.25">
      <c r="A465" s="25"/>
      <c r="B465" s="196"/>
      <c r="C465" s="25"/>
      <c r="D465" s="25"/>
      <c r="E465" s="25"/>
      <c r="F465" s="25"/>
      <c r="G465" s="25"/>
    </row>
    <row r="466" spans="1:7" x14ac:dyDescent="0.25">
      <c r="A466" s="25"/>
      <c r="B466" s="196"/>
      <c r="C466" s="25"/>
      <c r="D466" s="25"/>
      <c r="E466" s="25"/>
      <c r="F466" s="25"/>
      <c r="G466" s="25"/>
    </row>
    <row r="467" spans="1:7" x14ac:dyDescent="0.25">
      <c r="A467" s="25"/>
      <c r="B467" s="196"/>
      <c r="C467" s="25"/>
      <c r="D467" s="25"/>
      <c r="E467" s="25"/>
      <c r="F467" s="25"/>
      <c r="G467" s="25"/>
    </row>
    <row r="468" spans="1:7" x14ac:dyDescent="0.25">
      <c r="A468" s="25"/>
      <c r="B468" s="196"/>
      <c r="C468" s="25"/>
      <c r="D468" s="25"/>
      <c r="E468" s="25"/>
      <c r="F468" s="25"/>
      <c r="G468" s="25"/>
    </row>
    <row r="469" spans="1:7" x14ac:dyDescent="0.25">
      <c r="A469" s="25"/>
      <c r="B469" s="196"/>
      <c r="C469" s="25"/>
      <c r="D469" s="25"/>
      <c r="E469" s="25"/>
      <c r="F469" s="25"/>
      <c r="G469" s="25"/>
    </row>
    <row r="470" spans="1:7" x14ac:dyDescent="0.25">
      <c r="A470" s="25"/>
      <c r="B470" s="196"/>
      <c r="C470" s="25"/>
      <c r="D470" s="25"/>
      <c r="E470" s="25"/>
      <c r="F470" s="25"/>
      <c r="G470" s="25"/>
    </row>
    <row r="471" spans="1:7" x14ac:dyDescent="0.25">
      <c r="A471" s="25"/>
      <c r="B471" s="196"/>
      <c r="C471" s="25"/>
      <c r="D471" s="25"/>
      <c r="E471" s="25"/>
      <c r="F471" s="25"/>
      <c r="G471" s="25"/>
    </row>
    <row r="472" spans="1:7" x14ac:dyDescent="0.25">
      <c r="A472" s="25"/>
      <c r="B472" s="196"/>
      <c r="C472" s="25"/>
      <c r="D472" s="25"/>
      <c r="E472" s="25"/>
      <c r="F472" s="25"/>
      <c r="G472" s="25"/>
    </row>
    <row r="473" spans="1:7" x14ac:dyDescent="0.25">
      <c r="A473" s="25"/>
      <c r="B473" s="196"/>
      <c r="C473" s="25"/>
      <c r="D473" s="25"/>
      <c r="E473" s="25"/>
      <c r="F473" s="25"/>
      <c r="G473" s="25"/>
    </row>
    <row r="474" spans="1:7" x14ac:dyDescent="0.25">
      <c r="A474" s="25"/>
      <c r="B474" s="196"/>
      <c r="C474" s="25"/>
      <c r="D474" s="25"/>
      <c r="E474" s="25"/>
      <c r="F474" s="25"/>
      <c r="G474" s="25"/>
    </row>
    <row r="475" spans="1:7" x14ac:dyDescent="0.25">
      <c r="A475" s="25"/>
      <c r="B475" s="196"/>
      <c r="C475" s="25"/>
      <c r="D475" s="25"/>
      <c r="E475" s="25"/>
      <c r="F475" s="25"/>
      <c r="G475" s="25"/>
    </row>
    <row r="476" spans="1:7" x14ac:dyDescent="0.25">
      <c r="A476" s="25"/>
      <c r="B476" s="196"/>
      <c r="C476" s="25"/>
      <c r="D476" s="25"/>
      <c r="E476" s="25"/>
      <c r="F476" s="25"/>
      <c r="G476" s="25"/>
    </row>
    <row r="477" spans="1:7" x14ac:dyDescent="0.25">
      <c r="A477" s="25"/>
      <c r="B477" s="196"/>
      <c r="C477" s="25"/>
      <c r="D477" s="25"/>
      <c r="E477" s="25"/>
      <c r="F477" s="25"/>
      <c r="G477" s="25"/>
    </row>
    <row r="478" spans="1:7" x14ac:dyDescent="0.25">
      <c r="A478" s="25"/>
      <c r="B478" s="196"/>
      <c r="C478" s="25"/>
      <c r="D478" s="25"/>
      <c r="E478" s="25"/>
      <c r="F478" s="25"/>
      <c r="G478" s="25"/>
    </row>
    <row r="479" spans="1:7" x14ac:dyDescent="0.25">
      <c r="A479" s="25"/>
      <c r="B479" s="196"/>
      <c r="C479" s="25"/>
      <c r="D479" s="25"/>
      <c r="E479" s="25"/>
      <c r="F479" s="25"/>
      <c r="G479" s="25"/>
    </row>
    <row r="480" spans="1:7" x14ac:dyDescent="0.25">
      <c r="A480" s="25"/>
      <c r="B480" s="196"/>
      <c r="C480" s="25"/>
      <c r="D480" s="25"/>
      <c r="E480" s="25"/>
      <c r="F480" s="25"/>
      <c r="G480" s="25"/>
    </row>
    <row r="481" spans="1:7" x14ac:dyDescent="0.25">
      <c r="A481" s="25"/>
      <c r="B481" s="196"/>
      <c r="C481" s="25"/>
      <c r="D481" s="25"/>
      <c r="E481" s="25"/>
      <c r="F481" s="25"/>
      <c r="G481" s="25"/>
    </row>
    <row r="482" spans="1:7" x14ac:dyDescent="0.25">
      <c r="A482" s="25"/>
      <c r="B482" s="196"/>
      <c r="C482" s="25"/>
      <c r="D482" s="25"/>
      <c r="E482" s="25"/>
      <c r="F482" s="25"/>
      <c r="G482" s="25"/>
    </row>
    <row r="483" spans="1:7" x14ac:dyDescent="0.25">
      <c r="A483" s="25"/>
      <c r="B483" s="196"/>
      <c r="C483" s="25"/>
      <c r="D483" s="25"/>
      <c r="E483" s="25"/>
      <c r="F483" s="25"/>
      <c r="G483" s="25"/>
    </row>
    <row r="484" spans="1:7" x14ac:dyDescent="0.25">
      <c r="A484" s="25"/>
      <c r="B484" s="196"/>
      <c r="C484" s="25"/>
      <c r="D484" s="25"/>
      <c r="E484" s="25"/>
      <c r="F484" s="25"/>
      <c r="G484" s="25"/>
    </row>
    <row r="485" spans="1:7" x14ac:dyDescent="0.25">
      <c r="A485" s="25"/>
      <c r="B485" s="196"/>
      <c r="C485" s="25"/>
      <c r="D485" s="25"/>
      <c r="E485" s="25"/>
      <c r="F485" s="25"/>
      <c r="G485" s="25"/>
    </row>
    <row r="486" spans="1:7" x14ac:dyDescent="0.25">
      <c r="A486" s="25"/>
      <c r="B486" s="196"/>
      <c r="C486" s="25"/>
      <c r="D486" s="25"/>
      <c r="E486" s="25"/>
      <c r="F486" s="25"/>
      <c r="G486" s="25"/>
    </row>
    <row r="487" spans="1:7" x14ac:dyDescent="0.25">
      <c r="A487" s="25"/>
      <c r="B487" s="196"/>
      <c r="C487" s="25"/>
      <c r="D487" s="25"/>
      <c r="E487" s="25"/>
      <c r="F487" s="25"/>
      <c r="G487" s="25"/>
    </row>
    <row r="488" spans="1:7" x14ac:dyDescent="0.25">
      <c r="A488" s="25"/>
      <c r="B488" s="196"/>
      <c r="C488" s="25"/>
      <c r="D488" s="25"/>
      <c r="E488" s="25"/>
      <c r="F488" s="25"/>
      <c r="G488" s="25"/>
    </row>
    <row r="489" spans="1:7" x14ac:dyDescent="0.25">
      <c r="A489" s="25"/>
      <c r="B489" s="196"/>
      <c r="C489" s="25"/>
      <c r="D489" s="25"/>
      <c r="E489" s="25"/>
      <c r="F489" s="25"/>
      <c r="G489" s="25"/>
    </row>
    <row r="490" spans="1:7" x14ac:dyDescent="0.25">
      <c r="A490" s="25"/>
      <c r="B490" s="196"/>
      <c r="C490" s="25"/>
      <c r="D490" s="25"/>
      <c r="E490" s="25"/>
      <c r="F490" s="25"/>
      <c r="G490" s="25"/>
    </row>
    <row r="491" spans="1:7" x14ac:dyDescent="0.25">
      <c r="A491" s="25"/>
      <c r="B491" s="196"/>
      <c r="C491" s="25"/>
      <c r="D491" s="25"/>
      <c r="E491" s="25"/>
      <c r="F491" s="25"/>
      <c r="G491" s="25"/>
    </row>
    <row r="492" spans="1:7" x14ac:dyDescent="0.25">
      <c r="A492" s="25"/>
      <c r="B492" s="196"/>
      <c r="C492" s="25"/>
      <c r="D492" s="25"/>
      <c r="E492" s="25"/>
      <c r="F492" s="25"/>
      <c r="G492" s="25"/>
    </row>
    <row r="493" spans="1:7" x14ac:dyDescent="0.25">
      <c r="A493" s="25"/>
      <c r="B493" s="196"/>
      <c r="C493" s="25"/>
      <c r="D493" s="25"/>
      <c r="E493" s="25"/>
      <c r="F493" s="25"/>
      <c r="G493" s="25"/>
    </row>
    <row r="494" spans="1:7" x14ac:dyDescent="0.25">
      <c r="A494" s="25"/>
      <c r="B494" s="196"/>
      <c r="C494" s="25"/>
      <c r="D494" s="25"/>
      <c r="E494" s="25"/>
      <c r="F494" s="25"/>
      <c r="G494" s="25"/>
    </row>
    <row r="495" spans="1:7" x14ac:dyDescent="0.25">
      <c r="A495" s="25"/>
      <c r="B495" s="196"/>
      <c r="C495" s="25"/>
      <c r="D495" s="25"/>
      <c r="E495" s="25"/>
      <c r="F495" s="25"/>
      <c r="G495" s="25"/>
    </row>
    <row r="496" spans="1:7" x14ac:dyDescent="0.25">
      <c r="A496" s="25"/>
      <c r="B496" s="196"/>
      <c r="C496" s="25"/>
      <c r="D496" s="25"/>
      <c r="E496" s="25"/>
      <c r="F496" s="25"/>
      <c r="G496" s="25"/>
    </row>
    <row r="497" spans="1:7" x14ac:dyDescent="0.25">
      <c r="A497" s="25"/>
      <c r="B497" s="196"/>
      <c r="C497" s="25"/>
      <c r="D497" s="25"/>
      <c r="E497" s="25"/>
      <c r="F497" s="25"/>
      <c r="G497" s="25"/>
    </row>
    <row r="498" spans="1:7" x14ac:dyDescent="0.25">
      <c r="A498" s="25"/>
      <c r="B498" s="196"/>
      <c r="C498" s="25"/>
      <c r="D498" s="25"/>
      <c r="E498" s="25"/>
      <c r="F498" s="25"/>
      <c r="G498" s="25"/>
    </row>
    <row r="499" spans="1:7" x14ac:dyDescent="0.25">
      <c r="A499" s="25"/>
      <c r="B499" s="196"/>
      <c r="C499" s="25"/>
      <c r="D499" s="25"/>
      <c r="E499" s="25"/>
      <c r="F499" s="25"/>
      <c r="G499" s="25"/>
    </row>
    <row r="500" spans="1:7" x14ac:dyDescent="0.25">
      <c r="A500" s="25"/>
      <c r="B500" s="196"/>
      <c r="C500" s="25"/>
      <c r="D500" s="25"/>
      <c r="E500" s="25"/>
      <c r="F500" s="25"/>
      <c r="G500" s="25"/>
    </row>
    <row r="501" spans="1:7" x14ac:dyDescent="0.25">
      <c r="A501" s="25"/>
      <c r="B501" s="196"/>
      <c r="C501" s="25"/>
      <c r="D501" s="25"/>
      <c r="E501" s="25"/>
      <c r="F501" s="25"/>
      <c r="G501" s="25"/>
    </row>
    <row r="502" spans="1:7" x14ac:dyDescent="0.25">
      <c r="A502" s="25"/>
      <c r="B502" s="196"/>
      <c r="C502" s="25"/>
      <c r="D502" s="25"/>
      <c r="E502" s="25"/>
      <c r="F502" s="25"/>
      <c r="G502" s="25"/>
    </row>
  </sheetData>
  <sheetProtection algorithmName="SHA-512" hashValue="xqklMumn6EGCG3nosUST6fFs5BAPEC9TULZ0qTF658m7P0RJ39aAwgzCkZ2KggaW3W2iIBXqLH089hmP8SIgWQ==" saltValue="VN0qer872FRGBzSzJMUWyw==" spinCount="100000" sheet="1" objects="1" scenarios="1" formatCells="0" formatColumns="0" formatRows="0" selectLockedCells="1" sort="0" autoFilter="0"/>
  <autoFilter ref="A2:G2"/>
  <dataValidations count="2">
    <dataValidation type="list" allowBlank="1" showInputMessage="1" showErrorMessage="1" sqref="C3:C502">
      <formula1>$I$3:$I$42</formula1>
    </dataValidation>
    <dataValidation type="list" allowBlank="1" showInputMessage="1" showErrorMessage="1" sqref="B3:B502">
      <formula1>$J$2:$K$2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X504"/>
  <sheetViews>
    <sheetView workbookViewId="0">
      <pane xSplit="3" ySplit="4" topLeftCell="D5" activePane="bottomRight" state="frozen"/>
      <selection activeCell="B6" sqref="B6"/>
      <selection pane="topRight" activeCell="B6" sqref="B6"/>
      <selection pane="bottomLeft" activeCell="B6" sqref="B6"/>
      <selection pane="bottomRight" activeCell="A5" sqref="A5"/>
    </sheetView>
  </sheetViews>
  <sheetFormatPr baseColWidth="10" defaultRowHeight="15" x14ac:dyDescent="0.25"/>
  <cols>
    <col min="1" max="1" width="5.7109375" customWidth="1"/>
    <col min="2" max="3" width="40.7109375" customWidth="1"/>
    <col min="4" max="4" width="21.7109375" customWidth="1"/>
    <col min="5" max="16" width="15.7109375" customWidth="1"/>
    <col min="17" max="24" width="18.7109375" customWidth="1"/>
  </cols>
  <sheetData>
    <row r="1" spans="1:24" ht="18.75" x14ac:dyDescent="0.25">
      <c r="A1" s="203" t="str">
        <f>CONCATENATE("B3 Rückstellungsspiegel ",A_Stammdaten!B12-2)</f>
        <v>B3 Rückstellungsspiegel 2024</v>
      </c>
      <c r="B1" s="204"/>
      <c r="C1" s="203"/>
      <c r="D1" s="205"/>
      <c r="E1" s="205"/>
      <c r="F1" s="204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7"/>
      <c r="S1" s="207"/>
      <c r="T1" s="207"/>
      <c r="U1" s="207"/>
      <c r="V1" s="207"/>
      <c r="W1" s="207"/>
      <c r="X1" s="207"/>
    </row>
    <row r="2" spans="1:24" ht="15.75" x14ac:dyDescent="0.25">
      <c r="A2" s="47" t="s">
        <v>279</v>
      </c>
      <c r="B2" s="208"/>
      <c r="C2" s="208"/>
      <c r="D2" s="208"/>
      <c r="E2" s="437" t="s">
        <v>274</v>
      </c>
      <c r="F2" s="437"/>
      <c r="G2" s="437"/>
      <c r="H2" s="437"/>
      <c r="I2" s="437"/>
      <c r="J2" s="437"/>
      <c r="K2" s="437" t="str">
        <f>CONCATENATE("Antragsrelevantes Terminal ",A_Stammdaten!E18)</f>
        <v xml:space="preserve">Antragsrelevantes Terminal </v>
      </c>
      <c r="L2" s="437"/>
      <c r="M2" s="437"/>
      <c r="N2" s="437"/>
      <c r="O2" s="437"/>
      <c r="P2" s="437"/>
      <c r="Q2" s="437" t="s">
        <v>280</v>
      </c>
      <c r="R2" s="437"/>
      <c r="S2" s="437"/>
      <c r="T2" s="437"/>
      <c r="U2" s="437"/>
      <c r="V2" s="437"/>
      <c r="W2" s="437"/>
      <c r="X2" s="437"/>
    </row>
    <row r="3" spans="1:24" ht="45" x14ac:dyDescent="0.25">
      <c r="A3" s="34" t="s">
        <v>254</v>
      </c>
      <c r="B3" s="193" t="s">
        <v>281</v>
      </c>
      <c r="C3" s="193" t="s">
        <v>282</v>
      </c>
      <c r="D3" s="193" t="s">
        <v>283</v>
      </c>
      <c r="E3" s="34" t="s">
        <v>284</v>
      </c>
      <c r="F3" s="34" t="s">
        <v>285</v>
      </c>
      <c r="G3" s="34" t="s">
        <v>286</v>
      </c>
      <c r="H3" s="34" t="s">
        <v>287</v>
      </c>
      <c r="I3" s="34" t="s">
        <v>288</v>
      </c>
      <c r="J3" s="34" t="s">
        <v>289</v>
      </c>
      <c r="K3" s="34" t="s">
        <v>290</v>
      </c>
      <c r="L3" s="34" t="s">
        <v>285</v>
      </c>
      <c r="M3" s="34" t="s">
        <v>291</v>
      </c>
      <c r="N3" s="34" t="s">
        <v>287</v>
      </c>
      <c r="O3" s="34" t="s">
        <v>288</v>
      </c>
      <c r="P3" s="34" t="s">
        <v>292</v>
      </c>
      <c r="Q3" s="34" t="s">
        <v>293</v>
      </c>
      <c r="R3" s="34" t="s">
        <v>294</v>
      </c>
      <c r="S3" s="34" t="s">
        <v>293</v>
      </c>
      <c r="T3" s="34" t="s">
        <v>294</v>
      </c>
      <c r="U3" s="34" t="s">
        <v>293</v>
      </c>
      <c r="V3" s="34" t="s">
        <v>294</v>
      </c>
      <c r="W3" s="34" t="s">
        <v>293</v>
      </c>
      <c r="X3" s="34" t="s">
        <v>294</v>
      </c>
    </row>
    <row r="4" spans="1:24" x14ac:dyDescent="0.25">
      <c r="A4" s="209"/>
      <c r="B4" s="210"/>
      <c r="C4" s="210"/>
      <c r="D4" s="211"/>
      <c r="E4" s="212">
        <f>SUM(E5:E504)</f>
        <v>0</v>
      </c>
      <c r="F4" s="212">
        <f t="shared" ref="F4:X4" si="0">SUM(F5:F504)</f>
        <v>0</v>
      </c>
      <c r="G4" s="212">
        <f t="shared" si="0"/>
        <v>0</v>
      </c>
      <c r="H4" s="212">
        <f t="shared" si="0"/>
        <v>0</v>
      </c>
      <c r="I4" s="212">
        <f t="shared" si="0"/>
        <v>0</v>
      </c>
      <c r="J4" s="212">
        <f t="shared" si="0"/>
        <v>0</v>
      </c>
      <c r="K4" s="212">
        <f t="shared" si="0"/>
        <v>0</v>
      </c>
      <c r="L4" s="212">
        <f t="shared" si="0"/>
        <v>0</v>
      </c>
      <c r="M4" s="212">
        <f t="shared" si="0"/>
        <v>0</v>
      </c>
      <c r="N4" s="212">
        <f t="shared" si="0"/>
        <v>0</v>
      </c>
      <c r="O4" s="212">
        <f t="shared" si="0"/>
        <v>0</v>
      </c>
      <c r="P4" s="212">
        <f t="shared" si="0"/>
        <v>0</v>
      </c>
      <c r="Q4" s="212"/>
      <c r="R4" s="212">
        <f t="shared" si="0"/>
        <v>0</v>
      </c>
      <c r="S4" s="212"/>
      <c r="T4" s="212">
        <f t="shared" si="0"/>
        <v>0</v>
      </c>
      <c r="U4" s="212"/>
      <c r="V4" s="212">
        <f t="shared" si="0"/>
        <v>0</v>
      </c>
      <c r="W4" s="212"/>
      <c r="X4" s="212">
        <f t="shared" si="0"/>
        <v>0</v>
      </c>
    </row>
    <row r="5" spans="1:24" x14ac:dyDescent="0.25">
      <c r="A5" s="25"/>
      <c r="B5" s="25"/>
      <c r="C5" s="25"/>
      <c r="D5" s="25"/>
      <c r="E5" s="25"/>
      <c r="F5" s="25"/>
      <c r="G5" s="25"/>
      <c r="H5" s="25"/>
      <c r="I5" s="25"/>
      <c r="J5" s="213">
        <f>E5-F5-G5+H5+I5</f>
        <v>0</v>
      </c>
      <c r="K5" s="25"/>
      <c r="L5" s="25"/>
      <c r="M5" s="25"/>
      <c r="N5" s="25"/>
      <c r="O5" s="25"/>
      <c r="P5" s="213">
        <f t="shared" ref="P5:P68" si="1">K5-L5-M5+N5+O5</f>
        <v>0</v>
      </c>
      <c r="Q5" s="25"/>
      <c r="R5" s="25"/>
      <c r="S5" s="25"/>
      <c r="T5" s="25"/>
      <c r="U5" s="25"/>
      <c r="V5" s="25"/>
      <c r="W5" s="25"/>
      <c r="X5" s="25"/>
    </row>
    <row r="6" spans="1:24" x14ac:dyDescent="0.25">
      <c r="A6" s="25"/>
      <c r="B6" s="25"/>
      <c r="C6" s="25"/>
      <c r="D6" s="25"/>
      <c r="E6" s="25"/>
      <c r="F6" s="25"/>
      <c r="G6" s="25"/>
      <c r="H6" s="25"/>
      <c r="I6" s="25"/>
      <c r="J6" s="213">
        <f t="shared" ref="J6:J69" si="2">E6-F6-G6+H6+I6</f>
        <v>0</v>
      </c>
      <c r="K6" s="25"/>
      <c r="L6" s="25"/>
      <c r="M6" s="25"/>
      <c r="N6" s="25"/>
      <c r="O6" s="25"/>
      <c r="P6" s="213">
        <f t="shared" si="1"/>
        <v>0</v>
      </c>
      <c r="Q6" s="25"/>
      <c r="R6" s="25"/>
      <c r="S6" s="25"/>
      <c r="T6" s="25"/>
      <c r="U6" s="25"/>
      <c r="V6" s="25"/>
      <c r="W6" s="25"/>
      <c r="X6" s="25"/>
    </row>
    <row r="7" spans="1:24" x14ac:dyDescent="0.25">
      <c r="A7" s="25"/>
      <c r="B7" s="25"/>
      <c r="C7" s="25"/>
      <c r="D7" s="25"/>
      <c r="E7" s="25"/>
      <c r="F7" s="25"/>
      <c r="G7" s="25"/>
      <c r="H7" s="25"/>
      <c r="I7" s="25"/>
      <c r="J7" s="213">
        <f>E7-F7-G7+H7+I7</f>
        <v>0</v>
      </c>
      <c r="K7" s="25"/>
      <c r="L7" s="25"/>
      <c r="M7" s="25"/>
      <c r="N7" s="25"/>
      <c r="O7" s="25"/>
      <c r="P7" s="213">
        <f t="shared" ref="P7" si="3">K7-L7-M7+N7+O7</f>
        <v>0</v>
      </c>
      <c r="Q7" s="25"/>
      <c r="R7" s="25"/>
      <c r="S7" s="25"/>
      <c r="T7" s="25"/>
      <c r="U7" s="25"/>
      <c r="V7" s="25"/>
      <c r="W7" s="25"/>
      <c r="X7" s="25"/>
    </row>
    <row r="8" spans="1:24" x14ac:dyDescent="0.25">
      <c r="A8" s="25"/>
      <c r="B8" s="25"/>
      <c r="C8" s="25"/>
      <c r="D8" s="25"/>
      <c r="E8" s="25"/>
      <c r="F8" s="25"/>
      <c r="G8" s="25"/>
      <c r="H8" s="25"/>
      <c r="I8" s="25"/>
      <c r="J8" s="213">
        <f t="shared" si="2"/>
        <v>0</v>
      </c>
      <c r="K8" s="25"/>
      <c r="L8" s="25"/>
      <c r="M8" s="25"/>
      <c r="N8" s="25"/>
      <c r="O8" s="25"/>
      <c r="P8" s="213">
        <f t="shared" si="1"/>
        <v>0</v>
      </c>
      <c r="Q8" s="25"/>
      <c r="R8" s="25"/>
      <c r="S8" s="25"/>
      <c r="T8" s="25"/>
      <c r="U8" s="25"/>
      <c r="V8" s="25"/>
      <c r="W8" s="25"/>
      <c r="X8" s="25"/>
    </row>
    <row r="9" spans="1:24" x14ac:dyDescent="0.25">
      <c r="A9" s="25"/>
      <c r="B9" s="25"/>
      <c r="C9" s="25"/>
      <c r="D9" s="25"/>
      <c r="E9" s="25"/>
      <c r="F9" s="25"/>
      <c r="G9" s="25"/>
      <c r="H9" s="25"/>
      <c r="I9" s="25"/>
      <c r="J9" s="213">
        <f>E9-F9-G9+H9+I9</f>
        <v>0</v>
      </c>
      <c r="K9" s="25"/>
      <c r="L9" s="25"/>
      <c r="M9" s="25"/>
      <c r="N9" s="25"/>
      <c r="O9" s="25"/>
      <c r="P9" s="213">
        <f t="shared" ref="P9" si="4">K9-L9-M9+N9+O9</f>
        <v>0</v>
      </c>
      <c r="Q9" s="25"/>
      <c r="R9" s="25"/>
      <c r="S9" s="25"/>
      <c r="T9" s="25"/>
      <c r="U9" s="25"/>
      <c r="V9" s="25"/>
      <c r="W9" s="25"/>
      <c r="X9" s="25"/>
    </row>
    <row r="10" spans="1:24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13">
        <f t="shared" si="2"/>
        <v>0</v>
      </c>
      <c r="K10" s="25"/>
      <c r="L10" s="25"/>
      <c r="M10" s="25"/>
      <c r="N10" s="25"/>
      <c r="O10" s="25"/>
      <c r="P10" s="213">
        <f t="shared" si="1"/>
        <v>0</v>
      </c>
      <c r="Q10" s="25"/>
      <c r="R10" s="25"/>
      <c r="S10" s="25"/>
      <c r="T10" s="25"/>
      <c r="U10" s="25"/>
      <c r="V10" s="25"/>
      <c r="W10" s="25"/>
      <c r="X10" s="25"/>
    </row>
    <row r="11" spans="1:24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13">
        <f t="shared" si="2"/>
        <v>0</v>
      </c>
      <c r="K11" s="25"/>
      <c r="L11" s="25"/>
      <c r="M11" s="25"/>
      <c r="N11" s="25"/>
      <c r="O11" s="25"/>
      <c r="P11" s="213">
        <f t="shared" si="1"/>
        <v>0</v>
      </c>
      <c r="Q11" s="25"/>
      <c r="R11" s="25"/>
      <c r="S11" s="25"/>
      <c r="T11" s="25"/>
      <c r="U11" s="25"/>
      <c r="V11" s="25"/>
      <c r="W11" s="25"/>
      <c r="X11" s="25"/>
    </row>
    <row r="12" spans="1:24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13">
        <f t="shared" si="2"/>
        <v>0</v>
      </c>
      <c r="K12" s="25"/>
      <c r="L12" s="25"/>
      <c r="M12" s="25"/>
      <c r="N12" s="25"/>
      <c r="O12" s="25"/>
      <c r="P12" s="213">
        <f t="shared" si="1"/>
        <v>0</v>
      </c>
      <c r="Q12" s="25"/>
      <c r="R12" s="25"/>
      <c r="S12" s="25"/>
      <c r="T12" s="25"/>
      <c r="U12" s="25"/>
      <c r="V12" s="25"/>
      <c r="W12" s="25"/>
      <c r="X12" s="25"/>
    </row>
    <row r="13" spans="1:2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13">
        <f t="shared" si="2"/>
        <v>0</v>
      </c>
      <c r="K13" s="25"/>
      <c r="L13" s="25"/>
      <c r="M13" s="25"/>
      <c r="N13" s="25"/>
      <c r="O13" s="25"/>
      <c r="P13" s="213">
        <f t="shared" si="1"/>
        <v>0</v>
      </c>
      <c r="Q13" s="25"/>
      <c r="R13" s="25"/>
      <c r="S13" s="25"/>
      <c r="T13" s="25"/>
      <c r="U13" s="25"/>
      <c r="V13" s="25"/>
      <c r="W13" s="25"/>
      <c r="X13" s="25"/>
    </row>
    <row r="14" spans="1:2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13">
        <f t="shared" si="2"/>
        <v>0</v>
      </c>
      <c r="K14" s="25"/>
      <c r="L14" s="25"/>
      <c r="M14" s="25"/>
      <c r="N14" s="25"/>
      <c r="O14" s="25"/>
      <c r="P14" s="213">
        <f t="shared" si="1"/>
        <v>0</v>
      </c>
      <c r="Q14" s="25"/>
      <c r="R14" s="25"/>
      <c r="S14" s="25"/>
      <c r="T14" s="25"/>
      <c r="U14" s="25"/>
      <c r="V14" s="25"/>
      <c r="W14" s="25"/>
      <c r="X14" s="25"/>
    </row>
    <row r="15" spans="1:2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13">
        <f t="shared" si="2"/>
        <v>0</v>
      </c>
      <c r="K15" s="25"/>
      <c r="L15" s="25"/>
      <c r="M15" s="25"/>
      <c r="N15" s="25"/>
      <c r="O15" s="25"/>
      <c r="P15" s="213">
        <f t="shared" si="1"/>
        <v>0</v>
      </c>
      <c r="Q15" s="25"/>
      <c r="R15" s="25"/>
      <c r="S15" s="25"/>
      <c r="T15" s="25"/>
      <c r="U15" s="25"/>
      <c r="V15" s="25"/>
      <c r="W15" s="25"/>
      <c r="X15" s="25"/>
    </row>
    <row r="16" spans="1:2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13">
        <f t="shared" si="2"/>
        <v>0</v>
      </c>
      <c r="K16" s="25"/>
      <c r="L16" s="25"/>
      <c r="M16" s="25"/>
      <c r="N16" s="25"/>
      <c r="O16" s="25"/>
      <c r="P16" s="213">
        <f t="shared" si="1"/>
        <v>0</v>
      </c>
      <c r="Q16" s="25"/>
      <c r="R16" s="25"/>
      <c r="S16" s="25"/>
      <c r="T16" s="25"/>
      <c r="U16" s="25"/>
      <c r="V16" s="25"/>
      <c r="W16" s="25"/>
      <c r="X16" s="25"/>
    </row>
    <row r="17" spans="1:2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13">
        <f t="shared" si="2"/>
        <v>0</v>
      </c>
      <c r="K17" s="25"/>
      <c r="L17" s="25"/>
      <c r="M17" s="25"/>
      <c r="N17" s="25"/>
      <c r="O17" s="25"/>
      <c r="P17" s="213">
        <f t="shared" si="1"/>
        <v>0</v>
      </c>
      <c r="Q17" s="25"/>
      <c r="R17" s="25"/>
      <c r="S17" s="25"/>
      <c r="T17" s="25"/>
      <c r="U17" s="25"/>
      <c r="V17" s="25"/>
      <c r="W17" s="25"/>
      <c r="X17" s="25"/>
    </row>
    <row r="18" spans="1:2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13">
        <f t="shared" si="2"/>
        <v>0</v>
      </c>
      <c r="K18" s="25"/>
      <c r="L18" s="25"/>
      <c r="M18" s="25"/>
      <c r="N18" s="25"/>
      <c r="O18" s="25"/>
      <c r="P18" s="213">
        <f t="shared" si="1"/>
        <v>0</v>
      </c>
      <c r="Q18" s="25"/>
      <c r="R18" s="25"/>
      <c r="S18" s="25"/>
      <c r="T18" s="25"/>
      <c r="U18" s="25"/>
      <c r="V18" s="25"/>
      <c r="W18" s="25"/>
      <c r="X18" s="25"/>
    </row>
    <row r="19" spans="1:2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13">
        <f t="shared" si="2"/>
        <v>0</v>
      </c>
      <c r="K19" s="25"/>
      <c r="L19" s="25"/>
      <c r="M19" s="25"/>
      <c r="N19" s="25"/>
      <c r="O19" s="25"/>
      <c r="P19" s="213">
        <f t="shared" si="1"/>
        <v>0</v>
      </c>
      <c r="Q19" s="25"/>
      <c r="R19" s="25"/>
      <c r="S19" s="25"/>
      <c r="T19" s="25"/>
      <c r="U19" s="25"/>
      <c r="V19" s="25"/>
      <c r="W19" s="25"/>
      <c r="X19" s="25"/>
    </row>
    <row r="20" spans="1:2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13">
        <f t="shared" si="2"/>
        <v>0</v>
      </c>
      <c r="K20" s="25"/>
      <c r="L20" s="25"/>
      <c r="M20" s="25"/>
      <c r="N20" s="25"/>
      <c r="O20" s="25"/>
      <c r="P20" s="213">
        <f t="shared" si="1"/>
        <v>0</v>
      </c>
      <c r="Q20" s="25"/>
      <c r="R20" s="25"/>
      <c r="S20" s="25"/>
      <c r="T20" s="25"/>
      <c r="U20" s="25"/>
      <c r="V20" s="25"/>
      <c r="W20" s="25"/>
      <c r="X20" s="25"/>
    </row>
    <row r="21" spans="1:2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13">
        <f t="shared" si="2"/>
        <v>0</v>
      </c>
      <c r="K21" s="25"/>
      <c r="L21" s="25"/>
      <c r="M21" s="25"/>
      <c r="N21" s="25"/>
      <c r="O21" s="25"/>
      <c r="P21" s="213">
        <f t="shared" si="1"/>
        <v>0</v>
      </c>
      <c r="Q21" s="25"/>
      <c r="R21" s="25"/>
      <c r="S21" s="25"/>
      <c r="T21" s="25"/>
      <c r="U21" s="25"/>
      <c r="V21" s="25"/>
      <c r="W21" s="25"/>
      <c r="X21" s="25"/>
    </row>
    <row r="22" spans="1:2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13">
        <f t="shared" si="2"/>
        <v>0</v>
      </c>
      <c r="K22" s="25"/>
      <c r="L22" s="25"/>
      <c r="M22" s="25"/>
      <c r="N22" s="25"/>
      <c r="O22" s="25"/>
      <c r="P22" s="213">
        <f t="shared" si="1"/>
        <v>0</v>
      </c>
      <c r="Q22" s="25"/>
      <c r="R22" s="25"/>
      <c r="S22" s="25"/>
      <c r="T22" s="25"/>
      <c r="U22" s="25"/>
      <c r="V22" s="25"/>
      <c r="W22" s="25"/>
      <c r="X22" s="25"/>
    </row>
    <row r="23" spans="1:2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13">
        <f t="shared" si="2"/>
        <v>0</v>
      </c>
      <c r="K23" s="25"/>
      <c r="L23" s="25"/>
      <c r="M23" s="25"/>
      <c r="N23" s="25"/>
      <c r="O23" s="25"/>
      <c r="P23" s="213">
        <f t="shared" si="1"/>
        <v>0</v>
      </c>
      <c r="Q23" s="25"/>
      <c r="R23" s="25"/>
      <c r="S23" s="25"/>
      <c r="T23" s="25"/>
      <c r="U23" s="25"/>
      <c r="V23" s="25"/>
      <c r="W23" s="25"/>
      <c r="X23" s="25"/>
    </row>
    <row r="24" spans="1:2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13">
        <f t="shared" si="2"/>
        <v>0</v>
      </c>
      <c r="K24" s="25"/>
      <c r="L24" s="25"/>
      <c r="M24" s="25"/>
      <c r="N24" s="25"/>
      <c r="O24" s="25"/>
      <c r="P24" s="213">
        <f t="shared" si="1"/>
        <v>0</v>
      </c>
      <c r="Q24" s="25"/>
      <c r="R24" s="25"/>
      <c r="S24" s="25"/>
      <c r="T24" s="25"/>
      <c r="U24" s="25"/>
      <c r="V24" s="25"/>
      <c r="W24" s="25"/>
      <c r="X24" s="25"/>
    </row>
    <row r="25" spans="1:2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13">
        <f t="shared" si="2"/>
        <v>0</v>
      </c>
      <c r="K25" s="25"/>
      <c r="L25" s="25"/>
      <c r="M25" s="25"/>
      <c r="N25" s="25"/>
      <c r="O25" s="25"/>
      <c r="P25" s="213">
        <f t="shared" si="1"/>
        <v>0</v>
      </c>
      <c r="Q25" s="25"/>
      <c r="R25" s="25"/>
      <c r="S25" s="25"/>
      <c r="T25" s="25"/>
      <c r="U25" s="25"/>
      <c r="V25" s="25"/>
      <c r="W25" s="25"/>
      <c r="X25" s="25"/>
    </row>
    <row r="26" spans="1:2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13">
        <f t="shared" si="2"/>
        <v>0</v>
      </c>
      <c r="K26" s="25"/>
      <c r="L26" s="25"/>
      <c r="M26" s="25"/>
      <c r="N26" s="25"/>
      <c r="O26" s="25"/>
      <c r="P26" s="213">
        <f t="shared" si="1"/>
        <v>0</v>
      </c>
      <c r="Q26" s="25"/>
      <c r="R26" s="25"/>
      <c r="S26" s="25"/>
      <c r="T26" s="25"/>
      <c r="U26" s="25"/>
      <c r="V26" s="25"/>
      <c r="W26" s="25"/>
      <c r="X26" s="25"/>
    </row>
    <row r="27" spans="1:2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13">
        <f t="shared" si="2"/>
        <v>0</v>
      </c>
      <c r="K27" s="25"/>
      <c r="L27" s="25"/>
      <c r="M27" s="25"/>
      <c r="N27" s="25"/>
      <c r="O27" s="25"/>
      <c r="P27" s="213">
        <f t="shared" si="1"/>
        <v>0</v>
      </c>
      <c r="Q27" s="25"/>
      <c r="R27" s="25"/>
      <c r="S27" s="25"/>
      <c r="T27" s="25"/>
      <c r="U27" s="25"/>
      <c r="V27" s="25"/>
      <c r="W27" s="25"/>
      <c r="X27" s="25"/>
    </row>
    <row r="28" spans="1:2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13">
        <f t="shared" si="2"/>
        <v>0</v>
      </c>
      <c r="K28" s="25"/>
      <c r="L28" s="25"/>
      <c r="M28" s="25"/>
      <c r="N28" s="25"/>
      <c r="O28" s="25"/>
      <c r="P28" s="213">
        <f t="shared" si="1"/>
        <v>0</v>
      </c>
      <c r="Q28" s="25"/>
      <c r="R28" s="25"/>
      <c r="S28" s="25"/>
      <c r="T28" s="25"/>
      <c r="U28" s="25"/>
      <c r="V28" s="25"/>
      <c r="W28" s="25"/>
      <c r="X28" s="25"/>
    </row>
    <row r="29" spans="1:2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13">
        <f t="shared" si="2"/>
        <v>0</v>
      </c>
      <c r="K29" s="25"/>
      <c r="L29" s="25"/>
      <c r="M29" s="25"/>
      <c r="N29" s="25"/>
      <c r="O29" s="25"/>
      <c r="P29" s="213">
        <f t="shared" si="1"/>
        <v>0</v>
      </c>
      <c r="Q29" s="25"/>
      <c r="R29" s="25"/>
      <c r="S29" s="25"/>
      <c r="T29" s="25"/>
      <c r="U29" s="25"/>
      <c r="V29" s="25"/>
      <c r="W29" s="25"/>
      <c r="X29" s="25"/>
    </row>
    <row r="30" spans="1:2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13">
        <f t="shared" si="2"/>
        <v>0</v>
      </c>
      <c r="K30" s="25"/>
      <c r="L30" s="25"/>
      <c r="M30" s="25"/>
      <c r="N30" s="25"/>
      <c r="O30" s="25"/>
      <c r="P30" s="213">
        <f t="shared" si="1"/>
        <v>0</v>
      </c>
      <c r="Q30" s="25"/>
      <c r="R30" s="25"/>
      <c r="S30" s="25"/>
      <c r="T30" s="25"/>
      <c r="U30" s="25"/>
      <c r="V30" s="25"/>
      <c r="W30" s="25"/>
      <c r="X30" s="25"/>
    </row>
    <row r="31" spans="1:2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13">
        <f t="shared" si="2"/>
        <v>0</v>
      </c>
      <c r="K31" s="25"/>
      <c r="L31" s="25"/>
      <c r="M31" s="25"/>
      <c r="N31" s="25"/>
      <c r="O31" s="25"/>
      <c r="P31" s="213">
        <f t="shared" si="1"/>
        <v>0</v>
      </c>
      <c r="Q31" s="25"/>
      <c r="R31" s="25"/>
      <c r="S31" s="25"/>
      <c r="T31" s="25"/>
      <c r="U31" s="25"/>
      <c r="V31" s="25"/>
      <c r="W31" s="25"/>
      <c r="X31" s="25"/>
    </row>
    <row r="32" spans="1:2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13">
        <f t="shared" si="2"/>
        <v>0</v>
      </c>
      <c r="K32" s="25"/>
      <c r="L32" s="25"/>
      <c r="M32" s="25"/>
      <c r="N32" s="25"/>
      <c r="O32" s="25"/>
      <c r="P32" s="213">
        <f t="shared" si="1"/>
        <v>0</v>
      </c>
      <c r="Q32" s="25"/>
      <c r="R32" s="25"/>
      <c r="S32" s="25"/>
      <c r="T32" s="25"/>
      <c r="U32" s="25"/>
      <c r="V32" s="25"/>
      <c r="W32" s="25"/>
      <c r="X32" s="25"/>
    </row>
    <row r="33" spans="1:2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13">
        <f t="shared" si="2"/>
        <v>0</v>
      </c>
      <c r="K33" s="25"/>
      <c r="L33" s="25"/>
      <c r="M33" s="25"/>
      <c r="N33" s="25"/>
      <c r="O33" s="25"/>
      <c r="P33" s="213">
        <f t="shared" si="1"/>
        <v>0</v>
      </c>
      <c r="Q33" s="25"/>
      <c r="R33" s="25"/>
      <c r="S33" s="25"/>
      <c r="T33" s="25"/>
      <c r="U33" s="25"/>
      <c r="V33" s="25"/>
      <c r="W33" s="25"/>
      <c r="X33" s="25"/>
    </row>
    <row r="34" spans="1:2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13">
        <f t="shared" si="2"/>
        <v>0</v>
      </c>
      <c r="K34" s="25"/>
      <c r="L34" s="25"/>
      <c r="M34" s="25"/>
      <c r="N34" s="25"/>
      <c r="O34" s="25"/>
      <c r="P34" s="213">
        <f t="shared" si="1"/>
        <v>0</v>
      </c>
      <c r="Q34" s="25"/>
      <c r="R34" s="25"/>
      <c r="S34" s="25"/>
      <c r="T34" s="25"/>
      <c r="U34" s="25"/>
      <c r="V34" s="25"/>
      <c r="W34" s="25"/>
      <c r="X34" s="25"/>
    </row>
    <row r="35" spans="1:2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13">
        <f t="shared" si="2"/>
        <v>0</v>
      </c>
      <c r="K35" s="25"/>
      <c r="L35" s="25"/>
      <c r="M35" s="25"/>
      <c r="N35" s="25"/>
      <c r="O35" s="25"/>
      <c r="P35" s="213">
        <f t="shared" si="1"/>
        <v>0</v>
      </c>
      <c r="Q35" s="25"/>
      <c r="R35" s="25"/>
      <c r="S35" s="25"/>
      <c r="T35" s="25"/>
      <c r="U35" s="25"/>
      <c r="V35" s="25"/>
      <c r="W35" s="25"/>
      <c r="X35" s="25"/>
    </row>
    <row r="36" spans="1:2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13">
        <f t="shared" si="2"/>
        <v>0</v>
      </c>
      <c r="K36" s="25"/>
      <c r="L36" s="25"/>
      <c r="M36" s="25"/>
      <c r="N36" s="25"/>
      <c r="O36" s="25"/>
      <c r="P36" s="213">
        <f t="shared" si="1"/>
        <v>0</v>
      </c>
      <c r="Q36" s="25"/>
      <c r="R36" s="25"/>
      <c r="S36" s="25"/>
      <c r="T36" s="25"/>
      <c r="U36" s="25"/>
      <c r="V36" s="25"/>
      <c r="W36" s="25"/>
      <c r="X36" s="25"/>
    </row>
    <row r="37" spans="1:2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13">
        <f t="shared" si="2"/>
        <v>0</v>
      </c>
      <c r="K37" s="25"/>
      <c r="L37" s="25"/>
      <c r="M37" s="25"/>
      <c r="N37" s="25"/>
      <c r="O37" s="25"/>
      <c r="P37" s="213">
        <f t="shared" si="1"/>
        <v>0</v>
      </c>
      <c r="Q37" s="25"/>
      <c r="R37" s="25"/>
      <c r="S37" s="25"/>
      <c r="T37" s="25"/>
      <c r="U37" s="25"/>
      <c r="V37" s="25"/>
      <c r="W37" s="25"/>
      <c r="X37" s="25"/>
    </row>
    <row r="38" spans="1:2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13">
        <f t="shared" si="2"/>
        <v>0</v>
      </c>
      <c r="K38" s="25"/>
      <c r="L38" s="25"/>
      <c r="M38" s="25"/>
      <c r="N38" s="25"/>
      <c r="O38" s="25"/>
      <c r="P38" s="213">
        <f t="shared" si="1"/>
        <v>0</v>
      </c>
      <c r="Q38" s="25"/>
      <c r="R38" s="25"/>
      <c r="S38" s="25"/>
      <c r="T38" s="25"/>
      <c r="U38" s="25"/>
      <c r="V38" s="25"/>
      <c r="W38" s="25"/>
      <c r="X38" s="25"/>
    </row>
    <row r="39" spans="1:2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13">
        <f t="shared" si="2"/>
        <v>0</v>
      </c>
      <c r="K39" s="25"/>
      <c r="L39" s="25"/>
      <c r="M39" s="25"/>
      <c r="N39" s="25"/>
      <c r="O39" s="25"/>
      <c r="P39" s="213">
        <f t="shared" si="1"/>
        <v>0</v>
      </c>
      <c r="Q39" s="25"/>
      <c r="R39" s="25"/>
      <c r="S39" s="25"/>
      <c r="T39" s="25"/>
      <c r="U39" s="25"/>
      <c r="V39" s="25"/>
      <c r="W39" s="25"/>
      <c r="X39" s="25"/>
    </row>
    <row r="40" spans="1:2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13">
        <f t="shared" si="2"/>
        <v>0</v>
      </c>
      <c r="K40" s="25"/>
      <c r="L40" s="25"/>
      <c r="M40" s="25"/>
      <c r="N40" s="25"/>
      <c r="O40" s="25"/>
      <c r="P40" s="213">
        <f t="shared" si="1"/>
        <v>0</v>
      </c>
      <c r="Q40" s="25"/>
      <c r="R40" s="25"/>
      <c r="S40" s="25"/>
      <c r="T40" s="25"/>
      <c r="U40" s="25"/>
      <c r="V40" s="25"/>
      <c r="W40" s="25"/>
      <c r="X40" s="25"/>
    </row>
    <row r="41" spans="1:2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13">
        <f t="shared" si="2"/>
        <v>0</v>
      </c>
      <c r="K41" s="25"/>
      <c r="L41" s="25"/>
      <c r="M41" s="25"/>
      <c r="N41" s="25"/>
      <c r="O41" s="25"/>
      <c r="P41" s="213">
        <f t="shared" si="1"/>
        <v>0</v>
      </c>
      <c r="Q41" s="25"/>
      <c r="R41" s="25"/>
      <c r="S41" s="25"/>
      <c r="T41" s="25"/>
      <c r="U41" s="25"/>
      <c r="V41" s="25"/>
      <c r="W41" s="25"/>
      <c r="X41" s="25"/>
    </row>
    <row r="42" spans="1:2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13">
        <f t="shared" si="2"/>
        <v>0</v>
      </c>
      <c r="K42" s="25"/>
      <c r="L42" s="25"/>
      <c r="M42" s="25"/>
      <c r="N42" s="25"/>
      <c r="O42" s="25"/>
      <c r="P42" s="213">
        <f t="shared" si="1"/>
        <v>0</v>
      </c>
      <c r="Q42" s="25"/>
      <c r="R42" s="25"/>
      <c r="S42" s="25"/>
      <c r="T42" s="25"/>
      <c r="U42" s="25"/>
      <c r="V42" s="25"/>
      <c r="W42" s="25"/>
      <c r="X42" s="25"/>
    </row>
    <row r="43" spans="1:2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13">
        <f t="shared" si="2"/>
        <v>0</v>
      </c>
      <c r="K43" s="25"/>
      <c r="L43" s="25"/>
      <c r="M43" s="25"/>
      <c r="N43" s="25"/>
      <c r="O43" s="25"/>
      <c r="P43" s="213">
        <f t="shared" si="1"/>
        <v>0</v>
      </c>
      <c r="Q43" s="25"/>
      <c r="R43" s="25"/>
      <c r="S43" s="25"/>
      <c r="T43" s="25"/>
      <c r="U43" s="25"/>
      <c r="V43" s="25"/>
      <c r="W43" s="25"/>
      <c r="X43" s="25"/>
    </row>
    <row r="44" spans="1:2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13">
        <f t="shared" si="2"/>
        <v>0</v>
      </c>
      <c r="K44" s="25"/>
      <c r="L44" s="25"/>
      <c r="M44" s="25"/>
      <c r="N44" s="25"/>
      <c r="O44" s="25"/>
      <c r="P44" s="213">
        <f t="shared" si="1"/>
        <v>0</v>
      </c>
      <c r="Q44" s="25"/>
      <c r="R44" s="25"/>
      <c r="S44" s="25"/>
      <c r="T44" s="25"/>
      <c r="U44" s="25"/>
      <c r="V44" s="25"/>
      <c r="W44" s="25"/>
      <c r="X44" s="25"/>
    </row>
    <row r="45" spans="1:2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13">
        <f t="shared" si="2"/>
        <v>0</v>
      </c>
      <c r="K45" s="25"/>
      <c r="L45" s="25"/>
      <c r="M45" s="25"/>
      <c r="N45" s="25"/>
      <c r="O45" s="25"/>
      <c r="P45" s="213">
        <f t="shared" si="1"/>
        <v>0</v>
      </c>
      <c r="Q45" s="25"/>
      <c r="R45" s="25"/>
      <c r="S45" s="25"/>
      <c r="T45" s="25"/>
      <c r="U45" s="25"/>
      <c r="V45" s="25"/>
      <c r="W45" s="25"/>
      <c r="X45" s="25"/>
    </row>
    <row r="46" spans="1:2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13">
        <f t="shared" si="2"/>
        <v>0</v>
      </c>
      <c r="K46" s="25"/>
      <c r="L46" s="25"/>
      <c r="M46" s="25"/>
      <c r="N46" s="25"/>
      <c r="O46" s="25"/>
      <c r="P46" s="213">
        <f t="shared" si="1"/>
        <v>0</v>
      </c>
      <c r="Q46" s="25"/>
      <c r="R46" s="25"/>
      <c r="S46" s="25"/>
      <c r="T46" s="25"/>
      <c r="U46" s="25"/>
      <c r="V46" s="25"/>
      <c r="W46" s="25"/>
      <c r="X46" s="25"/>
    </row>
    <row r="47" spans="1:2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13">
        <f t="shared" si="2"/>
        <v>0</v>
      </c>
      <c r="K47" s="25"/>
      <c r="L47" s="25"/>
      <c r="M47" s="25"/>
      <c r="N47" s="25"/>
      <c r="O47" s="25"/>
      <c r="P47" s="213">
        <f t="shared" si="1"/>
        <v>0</v>
      </c>
      <c r="Q47" s="25"/>
      <c r="R47" s="25"/>
      <c r="S47" s="25"/>
      <c r="T47" s="25"/>
      <c r="U47" s="25"/>
      <c r="V47" s="25"/>
      <c r="W47" s="25"/>
      <c r="X47" s="25"/>
    </row>
    <row r="48" spans="1:24" x14ac:dyDescent="0.25">
      <c r="A48" s="25"/>
      <c r="B48" s="25"/>
      <c r="C48" s="25"/>
      <c r="D48" s="25"/>
      <c r="E48" s="25"/>
      <c r="F48" s="25"/>
      <c r="G48" s="25"/>
      <c r="H48" s="25"/>
      <c r="I48" s="25"/>
      <c r="J48" s="213">
        <f t="shared" si="2"/>
        <v>0</v>
      </c>
      <c r="K48" s="25"/>
      <c r="L48" s="25"/>
      <c r="M48" s="25"/>
      <c r="N48" s="25"/>
      <c r="O48" s="25"/>
      <c r="P48" s="213">
        <f t="shared" si="1"/>
        <v>0</v>
      </c>
      <c r="Q48" s="25"/>
      <c r="R48" s="25"/>
      <c r="S48" s="25"/>
      <c r="T48" s="25"/>
      <c r="U48" s="25"/>
      <c r="V48" s="25"/>
      <c r="W48" s="25"/>
      <c r="X48" s="25"/>
    </row>
    <row r="49" spans="1:24" x14ac:dyDescent="0.25">
      <c r="A49" s="25"/>
      <c r="B49" s="25"/>
      <c r="C49" s="25"/>
      <c r="D49" s="25"/>
      <c r="E49" s="25"/>
      <c r="F49" s="25"/>
      <c r="G49" s="25"/>
      <c r="H49" s="25"/>
      <c r="I49" s="25"/>
      <c r="J49" s="213">
        <f t="shared" si="2"/>
        <v>0</v>
      </c>
      <c r="K49" s="25"/>
      <c r="L49" s="25"/>
      <c r="M49" s="25"/>
      <c r="N49" s="25"/>
      <c r="O49" s="25"/>
      <c r="P49" s="213">
        <f t="shared" si="1"/>
        <v>0</v>
      </c>
      <c r="Q49" s="25"/>
      <c r="R49" s="25"/>
      <c r="S49" s="25"/>
      <c r="T49" s="25"/>
      <c r="U49" s="25"/>
      <c r="V49" s="25"/>
      <c r="W49" s="25"/>
      <c r="X49" s="25"/>
    </row>
    <row r="50" spans="1:2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13">
        <f t="shared" si="2"/>
        <v>0</v>
      </c>
      <c r="K50" s="25"/>
      <c r="L50" s="25"/>
      <c r="M50" s="25"/>
      <c r="N50" s="25"/>
      <c r="O50" s="25"/>
      <c r="P50" s="213">
        <f t="shared" si="1"/>
        <v>0</v>
      </c>
      <c r="Q50" s="25"/>
      <c r="R50" s="25"/>
      <c r="S50" s="25"/>
      <c r="T50" s="25"/>
      <c r="U50" s="25"/>
      <c r="V50" s="25"/>
      <c r="W50" s="25"/>
      <c r="X50" s="25"/>
    </row>
    <row r="51" spans="1:24" x14ac:dyDescent="0.25">
      <c r="A51" s="25"/>
      <c r="B51" s="25"/>
      <c r="C51" s="25"/>
      <c r="D51" s="25"/>
      <c r="E51" s="25"/>
      <c r="F51" s="25"/>
      <c r="G51" s="25"/>
      <c r="H51" s="25"/>
      <c r="I51" s="25"/>
      <c r="J51" s="213">
        <f t="shared" si="2"/>
        <v>0</v>
      </c>
      <c r="K51" s="25"/>
      <c r="L51" s="25"/>
      <c r="M51" s="25"/>
      <c r="N51" s="25"/>
      <c r="O51" s="25"/>
      <c r="P51" s="213">
        <f t="shared" si="1"/>
        <v>0</v>
      </c>
      <c r="Q51" s="25"/>
      <c r="R51" s="25"/>
      <c r="S51" s="25"/>
      <c r="T51" s="25"/>
      <c r="U51" s="25"/>
      <c r="V51" s="25"/>
      <c r="W51" s="25"/>
      <c r="X51" s="25"/>
    </row>
    <row r="52" spans="1:24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13">
        <f t="shared" si="2"/>
        <v>0</v>
      </c>
      <c r="K52" s="25"/>
      <c r="L52" s="25"/>
      <c r="M52" s="25"/>
      <c r="N52" s="25"/>
      <c r="O52" s="25"/>
      <c r="P52" s="213">
        <f t="shared" si="1"/>
        <v>0</v>
      </c>
      <c r="Q52" s="25"/>
      <c r="R52" s="25"/>
      <c r="S52" s="25"/>
      <c r="T52" s="25"/>
      <c r="U52" s="25"/>
      <c r="V52" s="25"/>
      <c r="W52" s="25"/>
      <c r="X52" s="25"/>
    </row>
    <row r="53" spans="1:24" x14ac:dyDescent="0.25">
      <c r="A53" s="25"/>
      <c r="B53" s="25"/>
      <c r="C53" s="25"/>
      <c r="D53" s="25"/>
      <c r="E53" s="25"/>
      <c r="F53" s="25"/>
      <c r="G53" s="25"/>
      <c r="H53" s="25"/>
      <c r="I53" s="25"/>
      <c r="J53" s="213">
        <f t="shared" si="2"/>
        <v>0</v>
      </c>
      <c r="K53" s="25"/>
      <c r="L53" s="25"/>
      <c r="M53" s="25"/>
      <c r="N53" s="25"/>
      <c r="O53" s="25"/>
      <c r="P53" s="213">
        <f t="shared" si="1"/>
        <v>0</v>
      </c>
      <c r="Q53" s="25"/>
      <c r="R53" s="25"/>
      <c r="S53" s="25"/>
      <c r="T53" s="25"/>
      <c r="U53" s="25"/>
      <c r="V53" s="25"/>
      <c r="W53" s="25"/>
      <c r="X53" s="25"/>
    </row>
    <row r="54" spans="1:24" x14ac:dyDescent="0.25">
      <c r="A54" s="25"/>
      <c r="B54" s="25"/>
      <c r="C54" s="25"/>
      <c r="D54" s="25"/>
      <c r="E54" s="25"/>
      <c r="F54" s="25"/>
      <c r="G54" s="25"/>
      <c r="H54" s="25"/>
      <c r="I54" s="25"/>
      <c r="J54" s="213">
        <f t="shared" si="2"/>
        <v>0</v>
      </c>
      <c r="K54" s="25"/>
      <c r="L54" s="25"/>
      <c r="M54" s="25"/>
      <c r="N54" s="25"/>
      <c r="O54" s="25"/>
      <c r="P54" s="213">
        <f t="shared" si="1"/>
        <v>0</v>
      </c>
      <c r="Q54" s="25"/>
      <c r="R54" s="25"/>
      <c r="S54" s="25"/>
      <c r="T54" s="25"/>
      <c r="U54" s="25"/>
      <c r="V54" s="25"/>
      <c r="W54" s="25"/>
      <c r="X54" s="25"/>
    </row>
    <row r="55" spans="1:24" x14ac:dyDescent="0.25">
      <c r="A55" s="25"/>
      <c r="B55" s="25"/>
      <c r="C55" s="25"/>
      <c r="D55" s="25"/>
      <c r="E55" s="25"/>
      <c r="F55" s="25"/>
      <c r="G55" s="25"/>
      <c r="H55" s="25"/>
      <c r="I55" s="25"/>
      <c r="J55" s="213">
        <f t="shared" si="2"/>
        <v>0</v>
      </c>
      <c r="K55" s="25"/>
      <c r="L55" s="25"/>
      <c r="M55" s="25"/>
      <c r="N55" s="25"/>
      <c r="O55" s="25"/>
      <c r="P55" s="213">
        <f t="shared" si="1"/>
        <v>0</v>
      </c>
      <c r="Q55" s="25"/>
      <c r="R55" s="25"/>
      <c r="S55" s="25"/>
      <c r="T55" s="25"/>
      <c r="U55" s="25"/>
      <c r="V55" s="25"/>
      <c r="W55" s="25"/>
      <c r="X55" s="25"/>
    </row>
    <row r="56" spans="1:24" x14ac:dyDescent="0.25">
      <c r="A56" s="25"/>
      <c r="B56" s="25"/>
      <c r="C56" s="25"/>
      <c r="D56" s="25"/>
      <c r="E56" s="25"/>
      <c r="F56" s="25"/>
      <c r="G56" s="25"/>
      <c r="H56" s="25"/>
      <c r="I56" s="25"/>
      <c r="J56" s="213">
        <f t="shared" si="2"/>
        <v>0</v>
      </c>
      <c r="K56" s="25"/>
      <c r="L56" s="25"/>
      <c r="M56" s="25"/>
      <c r="N56" s="25"/>
      <c r="O56" s="25"/>
      <c r="P56" s="213">
        <f t="shared" si="1"/>
        <v>0</v>
      </c>
      <c r="Q56" s="25"/>
      <c r="R56" s="25"/>
      <c r="S56" s="25"/>
      <c r="T56" s="25"/>
      <c r="U56" s="25"/>
      <c r="V56" s="25"/>
      <c r="W56" s="25"/>
      <c r="X56" s="25"/>
    </row>
    <row r="57" spans="1:24" x14ac:dyDescent="0.25">
      <c r="A57" s="25"/>
      <c r="B57" s="25"/>
      <c r="C57" s="25"/>
      <c r="D57" s="25"/>
      <c r="E57" s="25"/>
      <c r="F57" s="25"/>
      <c r="G57" s="25"/>
      <c r="H57" s="25"/>
      <c r="I57" s="25"/>
      <c r="J57" s="213">
        <f t="shared" si="2"/>
        <v>0</v>
      </c>
      <c r="K57" s="25"/>
      <c r="L57" s="25"/>
      <c r="M57" s="25"/>
      <c r="N57" s="25"/>
      <c r="O57" s="25"/>
      <c r="P57" s="213">
        <f t="shared" si="1"/>
        <v>0</v>
      </c>
      <c r="Q57" s="25"/>
      <c r="R57" s="25"/>
      <c r="S57" s="25"/>
      <c r="T57" s="25"/>
      <c r="U57" s="25"/>
      <c r="V57" s="25"/>
      <c r="W57" s="25"/>
      <c r="X57" s="25"/>
    </row>
    <row r="58" spans="1:24" x14ac:dyDescent="0.25">
      <c r="A58" s="25"/>
      <c r="B58" s="25"/>
      <c r="C58" s="25"/>
      <c r="D58" s="25"/>
      <c r="E58" s="25"/>
      <c r="F58" s="25"/>
      <c r="G58" s="25"/>
      <c r="H58" s="25"/>
      <c r="I58" s="25"/>
      <c r="J58" s="213">
        <f t="shared" si="2"/>
        <v>0</v>
      </c>
      <c r="K58" s="25"/>
      <c r="L58" s="25"/>
      <c r="M58" s="25"/>
      <c r="N58" s="25"/>
      <c r="O58" s="25"/>
      <c r="P58" s="213">
        <f t="shared" si="1"/>
        <v>0</v>
      </c>
      <c r="Q58" s="25"/>
      <c r="R58" s="25"/>
      <c r="S58" s="25"/>
      <c r="T58" s="25"/>
      <c r="U58" s="25"/>
      <c r="V58" s="25"/>
      <c r="W58" s="25"/>
      <c r="X58" s="25"/>
    </row>
    <row r="59" spans="1:24" x14ac:dyDescent="0.25">
      <c r="A59" s="25"/>
      <c r="B59" s="25"/>
      <c r="C59" s="25"/>
      <c r="D59" s="25"/>
      <c r="E59" s="25"/>
      <c r="F59" s="25"/>
      <c r="G59" s="25"/>
      <c r="H59" s="25"/>
      <c r="I59" s="25"/>
      <c r="J59" s="213">
        <f t="shared" si="2"/>
        <v>0</v>
      </c>
      <c r="K59" s="25"/>
      <c r="L59" s="25"/>
      <c r="M59" s="25"/>
      <c r="N59" s="25"/>
      <c r="O59" s="25"/>
      <c r="P59" s="213">
        <f t="shared" si="1"/>
        <v>0</v>
      </c>
      <c r="Q59" s="25"/>
      <c r="R59" s="25"/>
      <c r="S59" s="25"/>
      <c r="T59" s="25"/>
      <c r="U59" s="25"/>
      <c r="V59" s="25"/>
      <c r="W59" s="25"/>
      <c r="X59" s="25"/>
    </row>
    <row r="60" spans="1:24" x14ac:dyDescent="0.25">
      <c r="A60" s="25"/>
      <c r="B60" s="25"/>
      <c r="C60" s="25"/>
      <c r="D60" s="25"/>
      <c r="E60" s="25"/>
      <c r="F60" s="25"/>
      <c r="G60" s="25"/>
      <c r="H60" s="25"/>
      <c r="I60" s="25"/>
      <c r="J60" s="213">
        <f t="shared" si="2"/>
        <v>0</v>
      </c>
      <c r="K60" s="25"/>
      <c r="L60" s="25"/>
      <c r="M60" s="25"/>
      <c r="N60" s="25"/>
      <c r="O60" s="25"/>
      <c r="P60" s="213">
        <f t="shared" si="1"/>
        <v>0</v>
      </c>
      <c r="Q60" s="25"/>
      <c r="R60" s="25"/>
      <c r="S60" s="25"/>
      <c r="T60" s="25"/>
      <c r="U60" s="25"/>
      <c r="V60" s="25"/>
      <c r="W60" s="25"/>
      <c r="X60" s="25"/>
    </row>
    <row r="61" spans="1:24" x14ac:dyDescent="0.25">
      <c r="A61" s="25"/>
      <c r="B61" s="25"/>
      <c r="C61" s="25"/>
      <c r="D61" s="25"/>
      <c r="E61" s="25"/>
      <c r="F61" s="25"/>
      <c r="G61" s="25"/>
      <c r="H61" s="25"/>
      <c r="I61" s="25"/>
      <c r="J61" s="213">
        <f t="shared" si="2"/>
        <v>0</v>
      </c>
      <c r="K61" s="25"/>
      <c r="L61" s="25"/>
      <c r="M61" s="25"/>
      <c r="N61" s="25"/>
      <c r="O61" s="25"/>
      <c r="P61" s="213">
        <f t="shared" si="1"/>
        <v>0</v>
      </c>
      <c r="Q61" s="25"/>
      <c r="R61" s="25"/>
      <c r="S61" s="25"/>
      <c r="T61" s="25"/>
      <c r="U61" s="25"/>
      <c r="V61" s="25"/>
      <c r="W61" s="25"/>
      <c r="X61" s="25"/>
    </row>
    <row r="62" spans="1:24" x14ac:dyDescent="0.25">
      <c r="A62" s="25"/>
      <c r="B62" s="25"/>
      <c r="C62" s="25"/>
      <c r="D62" s="25"/>
      <c r="E62" s="25"/>
      <c r="F62" s="25"/>
      <c r="G62" s="25"/>
      <c r="H62" s="25"/>
      <c r="I62" s="25"/>
      <c r="J62" s="213">
        <f t="shared" si="2"/>
        <v>0</v>
      </c>
      <c r="K62" s="25"/>
      <c r="L62" s="25"/>
      <c r="M62" s="25"/>
      <c r="N62" s="25"/>
      <c r="O62" s="25"/>
      <c r="P62" s="213">
        <f t="shared" si="1"/>
        <v>0</v>
      </c>
      <c r="Q62" s="25"/>
      <c r="R62" s="25"/>
      <c r="S62" s="25"/>
      <c r="T62" s="25"/>
      <c r="U62" s="25"/>
      <c r="V62" s="25"/>
      <c r="W62" s="25"/>
      <c r="X62" s="25"/>
    </row>
    <row r="63" spans="1:24" x14ac:dyDescent="0.25">
      <c r="A63" s="25"/>
      <c r="B63" s="25"/>
      <c r="C63" s="25"/>
      <c r="D63" s="25"/>
      <c r="E63" s="25"/>
      <c r="F63" s="25"/>
      <c r="G63" s="25"/>
      <c r="H63" s="25"/>
      <c r="I63" s="25"/>
      <c r="J63" s="213">
        <f t="shared" si="2"/>
        <v>0</v>
      </c>
      <c r="K63" s="25"/>
      <c r="L63" s="25"/>
      <c r="M63" s="25"/>
      <c r="N63" s="25"/>
      <c r="O63" s="25"/>
      <c r="P63" s="213">
        <f t="shared" si="1"/>
        <v>0</v>
      </c>
      <c r="Q63" s="25"/>
      <c r="R63" s="25"/>
      <c r="S63" s="25"/>
      <c r="T63" s="25"/>
      <c r="U63" s="25"/>
      <c r="V63" s="25"/>
      <c r="W63" s="25"/>
      <c r="X63" s="25"/>
    </row>
    <row r="64" spans="1:24" x14ac:dyDescent="0.25">
      <c r="A64" s="25"/>
      <c r="B64" s="25"/>
      <c r="C64" s="25"/>
      <c r="D64" s="25"/>
      <c r="E64" s="25"/>
      <c r="F64" s="25"/>
      <c r="G64" s="25"/>
      <c r="H64" s="25"/>
      <c r="I64" s="25"/>
      <c r="J64" s="213">
        <f t="shared" si="2"/>
        <v>0</v>
      </c>
      <c r="K64" s="25"/>
      <c r="L64" s="25"/>
      <c r="M64" s="25"/>
      <c r="N64" s="25"/>
      <c r="O64" s="25"/>
      <c r="P64" s="213">
        <f t="shared" si="1"/>
        <v>0</v>
      </c>
      <c r="Q64" s="25"/>
      <c r="R64" s="25"/>
      <c r="S64" s="25"/>
      <c r="T64" s="25"/>
      <c r="U64" s="25"/>
      <c r="V64" s="25"/>
      <c r="W64" s="25"/>
      <c r="X64" s="25"/>
    </row>
    <row r="65" spans="1:24" x14ac:dyDescent="0.25">
      <c r="A65" s="25"/>
      <c r="B65" s="25"/>
      <c r="C65" s="25"/>
      <c r="D65" s="25"/>
      <c r="E65" s="25"/>
      <c r="F65" s="25"/>
      <c r="G65" s="25"/>
      <c r="H65" s="25"/>
      <c r="I65" s="25"/>
      <c r="J65" s="213">
        <f t="shared" si="2"/>
        <v>0</v>
      </c>
      <c r="K65" s="25"/>
      <c r="L65" s="25"/>
      <c r="M65" s="25"/>
      <c r="N65" s="25"/>
      <c r="O65" s="25"/>
      <c r="P65" s="213">
        <f t="shared" si="1"/>
        <v>0</v>
      </c>
      <c r="Q65" s="25"/>
      <c r="R65" s="25"/>
      <c r="S65" s="25"/>
      <c r="T65" s="25"/>
      <c r="U65" s="25"/>
      <c r="V65" s="25"/>
      <c r="W65" s="25"/>
      <c r="X65" s="25"/>
    </row>
    <row r="66" spans="1:24" x14ac:dyDescent="0.25">
      <c r="A66" s="25"/>
      <c r="B66" s="25"/>
      <c r="C66" s="25"/>
      <c r="D66" s="25"/>
      <c r="E66" s="25"/>
      <c r="F66" s="25"/>
      <c r="G66" s="25"/>
      <c r="H66" s="25"/>
      <c r="I66" s="25"/>
      <c r="J66" s="213">
        <f t="shared" si="2"/>
        <v>0</v>
      </c>
      <c r="K66" s="25"/>
      <c r="L66" s="25"/>
      <c r="M66" s="25"/>
      <c r="N66" s="25"/>
      <c r="O66" s="25"/>
      <c r="P66" s="213">
        <f t="shared" si="1"/>
        <v>0</v>
      </c>
      <c r="Q66" s="25"/>
      <c r="R66" s="25"/>
      <c r="S66" s="25"/>
      <c r="T66" s="25"/>
      <c r="U66" s="25"/>
      <c r="V66" s="25"/>
      <c r="W66" s="25"/>
      <c r="X66" s="25"/>
    </row>
    <row r="67" spans="1:24" x14ac:dyDescent="0.25">
      <c r="A67" s="25"/>
      <c r="B67" s="25"/>
      <c r="C67" s="25"/>
      <c r="D67" s="25"/>
      <c r="E67" s="25"/>
      <c r="F67" s="25"/>
      <c r="G67" s="25"/>
      <c r="H67" s="25"/>
      <c r="I67" s="25"/>
      <c r="J67" s="213">
        <f t="shared" si="2"/>
        <v>0</v>
      </c>
      <c r="K67" s="25"/>
      <c r="L67" s="25"/>
      <c r="M67" s="25"/>
      <c r="N67" s="25"/>
      <c r="O67" s="25"/>
      <c r="P67" s="213">
        <f t="shared" si="1"/>
        <v>0</v>
      </c>
      <c r="Q67" s="25"/>
      <c r="R67" s="25"/>
      <c r="S67" s="25"/>
      <c r="T67" s="25"/>
      <c r="U67" s="25"/>
      <c r="V67" s="25"/>
      <c r="W67" s="25"/>
      <c r="X67" s="25"/>
    </row>
    <row r="68" spans="1:24" x14ac:dyDescent="0.25">
      <c r="A68" s="25"/>
      <c r="B68" s="25"/>
      <c r="C68" s="25"/>
      <c r="D68" s="25"/>
      <c r="E68" s="25"/>
      <c r="F68" s="25"/>
      <c r="G68" s="25"/>
      <c r="H68" s="25"/>
      <c r="I68" s="25"/>
      <c r="J68" s="213">
        <f t="shared" si="2"/>
        <v>0</v>
      </c>
      <c r="K68" s="25"/>
      <c r="L68" s="25"/>
      <c r="M68" s="25"/>
      <c r="N68" s="25"/>
      <c r="O68" s="25"/>
      <c r="P68" s="213">
        <f t="shared" si="1"/>
        <v>0</v>
      </c>
      <c r="Q68" s="25"/>
      <c r="R68" s="25"/>
      <c r="S68" s="25"/>
      <c r="T68" s="25"/>
      <c r="U68" s="25"/>
      <c r="V68" s="25"/>
      <c r="W68" s="25"/>
      <c r="X68" s="25"/>
    </row>
    <row r="69" spans="1:24" x14ac:dyDescent="0.25">
      <c r="A69" s="25"/>
      <c r="B69" s="25"/>
      <c r="C69" s="25"/>
      <c r="D69" s="25"/>
      <c r="E69" s="25"/>
      <c r="F69" s="25"/>
      <c r="G69" s="25"/>
      <c r="H69" s="25"/>
      <c r="I69" s="25"/>
      <c r="J69" s="213">
        <f t="shared" si="2"/>
        <v>0</v>
      </c>
      <c r="K69" s="25"/>
      <c r="L69" s="25"/>
      <c r="M69" s="25"/>
      <c r="N69" s="25"/>
      <c r="O69" s="25"/>
      <c r="P69" s="213">
        <f t="shared" ref="P69:P132" si="5">K69-L69-M69+N69+O69</f>
        <v>0</v>
      </c>
      <c r="Q69" s="25"/>
      <c r="R69" s="25"/>
      <c r="S69" s="25"/>
      <c r="T69" s="25"/>
      <c r="U69" s="25"/>
      <c r="V69" s="25"/>
      <c r="W69" s="25"/>
      <c r="X69" s="25"/>
    </row>
    <row r="70" spans="1:24" x14ac:dyDescent="0.25">
      <c r="A70" s="25"/>
      <c r="B70" s="25"/>
      <c r="C70" s="25"/>
      <c r="D70" s="25"/>
      <c r="E70" s="25"/>
      <c r="F70" s="25"/>
      <c r="G70" s="25"/>
      <c r="H70" s="25"/>
      <c r="I70" s="25"/>
      <c r="J70" s="213">
        <f t="shared" ref="J70:J133" si="6">E70-F70-G70+H70+I70</f>
        <v>0</v>
      </c>
      <c r="K70" s="25"/>
      <c r="L70" s="25"/>
      <c r="M70" s="25"/>
      <c r="N70" s="25"/>
      <c r="O70" s="25"/>
      <c r="P70" s="213">
        <f t="shared" si="5"/>
        <v>0</v>
      </c>
      <c r="Q70" s="25"/>
      <c r="R70" s="25"/>
      <c r="S70" s="25"/>
      <c r="T70" s="25"/>
      <c r="U70" s="25"/>
      <c r="V70" s="25"/>
      <c r="W70" s="25"/>
      <c r="X70" s="25"/>
    </row>
    <row r="71" spans="1:24" x14ac:dyDescent="0.25">
      <c r="A71" s="25"/>
      <c r="B71" s="25"/>
      <c r="C71" s="25"/>
      <c r="D71" s="25"/>
      <c r="E71" s="25"/>
      <c r="F71" s="25"/>
      <c r="G71" s="25"/>
      <c r="H71" s="25"/>
      <c r="I71" s="25"/>
      <c r="J71" s="213">
        <f t="shared" si="6"/>
        <v>0</v>
      </c>
      <c r="K71" s="25"/>
      <c r="L71" s="25"/>
      <c r="M71" s="25"/>
      <c r="N71" s="25"/>
      <c r="O71" s="25"/>
      <c r="P71" s="213">
        <f t="shared" si="5"/>
        <v>0</v>
      </c>
      <c r="Q71" s="25"/>
      <c r="R71" s="25"/>
      <c r="S71" s="25"/>
      <c r="T71" s="25"/>
      <c r="U71" s="25"/>
      <c r="V71" s="25"/>
      <c r="W71" s="25"/>
      <c r="X71" s="25"/>
    </row>
    <row r="72" spans="1:24" x14ac:dyDescent="0.25">
      <c r="A72" s="25"/>
      <c r="B72" s="25"/>
      <c r="C72" s="25"/>
      <c r="D72" s="25"/>
      <c r="E72" s="25"/>
      <c r="F72" s="25"/>
      <c r="G72" s="25"/>
      <c r="H72" s="25"/>
      <c r="I72" s="25"/>
      <c r="J72" s="213">
        <f t="shared" si="6"/>
        <v>0</v>
      </c>
      <c r="K72" s="25"/>
      <c r="L72" s="25"/>
      <c r="M72" s="25"/>
      <c r="N72" s="25"/>
      <c r="O72" s="25"/>
      <c r="P72" s="213">
        <f t="shared" si="5"/>
        <v>0</v>
      </c>
      <c r="Q72" s="25"/>
      <c r="R72" s="25"/>
      <c r="S72" s="25"/>
      <c r="T72" s="25"/>
      <c r="U72" s="25"/>
      <c r="V72" s="25"/>
      <c r="W72" s="25"/>
      <c r="X72" s="25"/>
    </row>
    <row r="73" spans="1:24" x14ac:dyDescent="0.25">
      <c r="A73" s="25"/>
      <c r="B73" s="25"/>
      <c r="C73" s="25"/>
      <c r="D73" s="25"/>
      <c r="E73" s="25"/>
      <c r="F73" s="25"/>
      <c r="G73" s="25"/>
      <c r="H73" s="25"/>
      <c r="I73" s="25"/>
      <c r="J73" s="213">
        <f t="shared" si="6"/>
        <v>0</v>
      </c>
      <c r="K73" s="25"/>
      <c r="L73" s="25"/>
      <c r="M73" s="25"/>
      <c r="N73" s="25"/>
      <c r="O73" s="25"/>
      <c r="P73" s="213">
        <f t="shared" si="5"/>
        <v>0</v>
      </c>
      <c r="Q73" s="25"/>
      <c r="R73" s="25"/>
      <c r="S73" s="25"/>
      <c r="T73" s="25"/>
      <c r="U73" s="25"/>
      <c r="V73" s="25"/>
      <c r="W73" s="25"/>
      <c r="X73" s="25"/>
    </row>
    <row r="74" spans="1:24" x14ac:dyDescent="0.25">
      <c r="A74" s="25"/>
      <c r="B74" s="25"/>
      <c r="C74" s="25"/>
      <c r="D74" s="25"/>
      <c r="E74" s="25"/>
      <c r="F74" s="25"/>
      <c r="G74" s="25"/>
      <c r="H74" s="25"/>
      <c r="I74" s="25"/>
      <c r="J74" s="213">
        <f t="shared" si="6"/>
        <v>0</v>
      </c>
      <c r="K74" s="25"/>
      <c r="L74" s="25"/>
      <c r="M74" s="25"/>
      <c r="N74" s="25"/>
      <c r="O74" s="25"/>
      <c r="P74" s="213">
        <f t="shared" si="5"/>
        <v>0</v>
      </c>
      <c r="Q74" s="25"/>
      <c r="R74" s="25"/>
      <c r="S74" s="25"/>
      <c r="T74" s="25"/>
      <c r="U74" s="25"/>
      <c r="V74" s="25"/>
      <c r="W74" s="25"/>
      <c r="X74" s="25"/>
    </row>
    <row r="75" spans="1:24" x14ac:dyDescent="0.25">
      <c r="A75" s="25"/>
      <c r="B75" s="25"/>
      <c r="C75" s="25"/>
      <c r="D75" s="25"/>
      <c r="E75" s="25"/>
      <c r="F75" s="25"/>
      <c r="G75" s="25"/>
      <c r="H75" s="25"/>
      <c r="I75" s="25"/>
      <c r="J75" s="213">
        <f t="shared" si="6"/>
        <v>0</v>
      </c>
      <c r="K75" s="25"/>
      <c r="L75" s="25"/>
      <c r="M75" s="25"/>
      <c r="N75" s="25"/>
      <c r="O75" s="25"/>
      <c r="P75" s="213">
        <f t="shared" si="5"/>
        <v>0</v>
      </c>
      <c r="Q75" s="25"/>
      <c r="R75" s="25"/>
      <c r="S75" s="25"/>
      <c r="T75" s="25"/>
      <c r="U75" s="25"/>
      <c r="V75" s="25"/>
      <c r="W75" s="25"/>
      <c r="X75" s="25"/>
    </row>
    <row r="76" spans="1:24" x14ac:dyDescent="0.25">
      <c r="A76" s="25"/>
      <c r="B76" s="25"/>
      <c r="C76" s="25"/>
      <c r="D76" s="25"/>
      <c r="E76" s="25"/>
      <c r="F76" s="25"/>
      <c r="G76" s="25"/>
      <c r="H76" s="25"/>
      <c r="I76" s="25"/>
      <c r="J76" s="213">
        <f t="shared" si="6"/>
        <v>0</v>
      </c>
      <c r="K76" s="25"/>
      <c r="L76" s="25"/>
      <c r="M76" s="25"/>
      <c r="N76" s="25"/>
      <c r="O76" s="25"/>
      <c r="P76" s="213">
        <f t="shared" si="5"/>
        <v>0</v>
      </c>
      <c r="Q76" s="25"/>
      <c r="R76" s="25"/>
      <c r="S76" s="25"/>
      <c r="T76" s="25"/>
      <c r="U76" s="25"/>
      <c r="V76" s="25"/>
      <c r="W76" s="25"/>
      <c r="X76" s="25"/>
    </row>
    <row r="77" spans="1:24" x14ac:dyDescent="0.25">
      <c r="A77" s="25"/>
      <c r="B77" s="25"/>
      <c r="C77" s="25"/>
      <c r="D77" s="25"/>
      <c r="E77" s="25"/>
      <c r="F77" s="25"/>
      <c r="G77" s="25"/>
      <c r="H77" s="25"/>
      <c r="I77" s="25"/>
      <c r="J77" s="213">
        <f t="shared" si="6"/>
        <v>0</v>
      </c>
      <c r="K77" s="25"/>
      <c r="L77" s="25"/>
      <c r="M77" s="25"/>
      <c r="N77" s="25"/>
      <c r="O77" s="25"/>
      <c r="P77" s="213">
        <f t="shared" si="5"/>
        <v>0</v>
      </c>
      <c r="Q77" s="25"/>
      <c r="R77" s="25"/>
      <c r="S77" s="25"/>
      <c r="T77" s="25"/>
      <c r="U77" s="25"/>
      <c r="V77" s="25"/>
      <c r="W77" s="25"/>
      <c r="X77" s="25"/>
    </row>
    <row r="78" spans="1:24" x14ac:dyDescent="0.25">
      <c r="A78" s="25"/>
      <c r="B78" s="25"/>
      <c r="C78" s="25"/>
      <c r="D78" s="25"/>
      <c r="E78" s="25"/>
      <c r="F78" s="25"/>
      <c r="G78" s="25"/>
      <c r="H78" s="25"/>
      <c r="I78" s="25"/>
      <c r="J78" s="213">
        <f t="shared" si="6"/>
        <v>0</v>
      </c>
      <c r="K78" s="25"/>
      <c r="L78" s="25"/>
      <c r="M78" s="25"/>
      <c r="N78" s="25"/>
      <c r="O78" s="25"/>
      <c r="P78" s="213">
        <f t="shared" si="5"/>
        <v>0</v>
      </c>
      <c r="Q78" s="25"/>
      <c r="R78" s="25"/>
      <c r="S78" s="25"/>
      <c r="T78" s="25"/>
      <c r="U78" s="25"/>
      <c r="V78" s="25"/>
      <c r="W78" s="25"/>
      <c r="X78" s="25"/>
    </row>
    <row r="79" spans="1:24" x14ac:dyDescent="0.25">
      <c r="A79" s="25"/>
      <c r="B79" s="25"/>
      <c r="C79" s="25"/>
      <c r="D79" s="25"/>
      <c r="E79" s="25"/>
      <c r="F79" s="25"/>
      <c r="G79" s="25"/>
      <c r="H79" s="25"/>
      <c r="I79" s="25"/>
      <c r="J79" s="213">
        <f t="shared" si="6"/>
        <v>0</v>
      </c>
      <c r="K79" s="25"/>
      <c r="L79" s="25"/>
      <c r="M79" s="25"/>
      <c r="N79" s="25"/>
      <c r="O79" s="25"/>
      <c r="P79" s="213">
        <f t="shared" si="5"/>
        <v>0</v>
      </c>
      <c r="Q79" s="25"/>
      <c r="R79" s="25"/>
      <c r="S79" s="25"/>
      <c r="T79" s="25"/>
      <c r="U79" s="25"/>
      <c r="V79" s="25"/>
      <c r="W79" s="25"/>
      <c r="X79" s="25"/>
    </row>
    <row r="80" spans="1:24" x14ac:dyDescent="0.25">
      <c r="A80" s="25"/>
      <c r="B80" s="25"/>
      <c r="C80" s="25"/>
      <c r="D80" s="25"/>
      <c r="E80" s="25"/>
      <c r="F80" s="25"/>
      <c r="G80" s="25"/>
      <c r="H80" s="25"/>
      <c r="I80" s="25"/>
      <c r="J80" s="213">
        <f t="shared" si="6"/>
        <v>0</v>
      </c>
      <c r="K80" s="25"/>
      <c r="L80" s="25"/>
      <c r="M80" s="25"/>
      <c r="N80" s="25"/>
      <c r="O80" s="25"/>
      <c r="P80" s="213">
        <f t="shared" si="5"/>
        <v>0</v>
      </c>
      <c r="Q80" s="25"/>
      <c r="R80" s="25"/>
      <c r="S80" s="25"/>
      <c r="T80" s="25"/>
      <c r="U80" s="25"/>
      <c r="V80" s="25"/>
      <c r="W80" s="25"/>
      <c r="X80" s="25"/>
    </row>
    <row r="81" spans="1:24" x14ac:dyDescent="0.25">
      <c r="A81" s="25"/>
      <c r="B81" s="25"/>
      <c r="C81" s="25"/>
      <c r="D81" s="25"/>
      <c r="E81" s="25"/>
      <c r="F81" s="25"/>
      <c r="G81" s="25"/>
      <c r="H81" s="25"/>
      <c r="I81" s="25"/>
      <c r="J81" s="213">
        <f t="shared" si="6"/>
        <v>0</v>
      </c>
      <c r="K81" s="25"/>
      <c r="L81" s="25"/>
      <c r="M81" s="25"/>
      <c r="N81" s="25"/>
      <c r="O81" s="25"/>
      <c r="P81" s="213">
        <f t="shared" si="5"/>
        <v>0</v>
      </c>
      <c r="Q81" s="25"/>
      <c r="R81" s="25"/>
      <c r="S81" s="25"/>
      <c r="T81" s="25"/>
      <c r="U81" s="25"/>
      <c r="V81" s="25"/>
      <c r="W81" s="25"/>
      <c r="X81" s="25"/>
    </row>
    <row r="82" spans="1:24" x14ac:dyDescent="0.25">
      <c r="A82" s="25"/>
      <c r="B82" s="25"/>
      <c r="C82" s="25"/>
      <c r="D82" s="25"/>
      <c r="E82" s="25"/>
      <c r="F82" s="25"/>
      <c r="G82" s="25"/>
      <c r="H82" s="25"/>
      <c r="I82" s="25"/>
      <c r="J82" s="213">
        <f t="shared" si="6"/>
        <v>0</v>
      </c>
      <c r="K82" s="25"/>
      <c r="L82" s="25"/>
      <c r="M82" s="25"/>
      <c r="N82" s="25"/>
      <c r="O82" s="25"/>
      <c r="P82" s="213">
        <f t="shared" si="5"/>
        <v>0</v>
      </c>
      <c r="Q82" s="25"/>
      <c r="R82" s="25"/>
      <c r="S82" s="25"/>
      <c r="T82" s="25"/>
      <c r="U82" s="25"/>
      <c r="V82" s="25"/>
      <c r="W82" s="25"/>
      <c r="X82" s="25"/>
    </row>
    <row r="83" spans="1:24" x14ac:dyDescent="0.25">
      <c r="A83" s="25"/>
      <c r="B83" s="25"/>
      <c r="C83" s="25"/>
      <c r="D83" s="25"/>
      <c r="E83" s="25"/>
      <c r="F83" s="25"/>
      <c r="G83" s="25"/>
      <c r="H83" s="25"/>
      <c r="I83" s="25"/>
      <c r="J83" s="213">
        <f t="shared" si="6"/>
        <v>0</v>
      </c>
      <c r="K83" s="25"/>
      <c r="L83" s="25"/>
      <c r="M83" s="25"/>
      <c r="N83" s="25"/>
      <c r="O83" s="25"/>
      <c r="P83" s="213">
        <f t="shared" si="5"/>
        <v>0</v>
      </c>
      <c r="Q83" s="25"/>
      <c r="R83" s="25"/>
      <c r="S83" s="25"/>
      <c r="T83" s="25"/>
      <c r="U83" s="25"/>
      <c r="V83" s="25"/>
      <c r="W83" s="25"/>
      <c r="X83" s="25"/>
    </row>
    <row r="84" spans="1:24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13">
        <f t="shared" si="6"/>
        <v>0</v>
      </c>
      <c r="K84" s="25"/>
      <c r="L84" s="25"/>
      <c r="M84" s="25"/>
      <c r="N84" s="25"/>
      <c r="O84" s="25"/>
      <c r="P84" s="213">
        <f t="shared" si="5"/>
        <v>0</v>
      </c>
      <c r="Q84" s="25"/>
      <c r="R84" s="25"/>
      <c r="S84" s="25"/>
      <c r="T84" s="25"/>
      <c r="U84" s="25"/>
      <c r="V84" s="25"/>
      <c r="W84" s="25"/>
      <c r="X84" s="25"/>
    </row>
    <row r="85" spans="1:24" x14ac:dyDescent="0.25">
      <c r="A85" s="25"/>
      <c r="B85" s="25"/>
      <c r="C85" s="25"/>
      <c r="D85" s="25"/>
      <c r="E85" s="25"/>
      <c r="F85" s="25"/>
      <c r="G85" s="25"/>
      <c r="H85" s="25"/>
      <c r="I85" s="25"/>
      <c r="J85" s="213">
        <f t="shared" si="6"/>
        <v>0</v>
      </c>
      <c r="K85" s="25"/>
      <c r="L85" s="25"/>
      <c r="M85" s="25"/>
      <c r="N85" s="25"/>
      <c r="O85" s="25"/>
      <c r="P85" s="213">
        <f t="shared" si="5"/>
        <v>0</v>
      </c>
      <c r="Q85" s="25"/>
      <c r="R85" s="25"/>
      <c r="S85" s="25"/>
      <c r="T85" s="25"/>
      <c r="U85" s="25"/>
      <c r="V85" s="25"/>
      <c r="W85" s="25"/>
      <c r="X85" s="25"/>
    </row>
    <row r="86" spans="1:24" x14ac:dyDescent="0.25">
      <c r="A86" s="25"/>
      <c r="B86" s="25"/>
      <c r="C86" s="25"/>
      <c r="D86" s="25"/>
      <c r="E86" s="25"/>
      <c r="F86" s="25"/>
      <c r="G86" s="25"/>
      <c r="H86" s="25"/>
      <c r="I86" s="25"/>
      <c r="J86" s="213">
        <f t="shared" si="6"/>
        <v>0</v>
      </c>
      <c r="K86" s="25"/>
      <c r="L86" s="25"/>
      <c r="M86" s="25"/>
      <c r="N86" s="25"/>
      <c r="O86" s="25"/>
      <c r="P86" s="213">
        <f t="shared" si="5"/>
        <v>0</v>
      </c>
      <c r="Q86" s="25"/>
      <c r="R86" s="25"/>
      <c r="S86" s="25"/>
      <c r="T86" s="25"/>
      <c r="U86" s="25"/>
      <c r="V86" s="25"/>
      <c r="W86" s="25"/>
      <c r="X86" s="25"/>
    </row>
    <row r="87" spans="1:24" x14ac:dyDescent="0.25">
      <c r="A87" s="25"/>
      <c r="B87" s="25"/>
      <c r="C87" s="25"/>
      <c r="D87" s="25"/>
      <c r="E87" s="25"/>
      <c r="F87" s="25"/>
      <c r="G87" s="25"/>
      <c r="H87" s="25"/>
      <c r="I87" s="25"/>
      <c r="J87" s="213">
        <f t="shared" si="6"/>
        <v>0</v>
      </c>
      <c r="K87" s="25"/>
      <c r="L87" s="25"/>
      <c r="M87" s="25"/>
      <c r="N87" s="25"/>
      <c r="O87" s="25"/>
      <c r="P87" s="213">
        <f t="shared" si="5"/>
        <v>0</v>
      </c>
      <c r="Q87" s="25"/>
      <c r="R87" s="25"/>
      <c r="S87" s="25"/>
      <c r="T87" s="25"/>
      <c r="U87" s="25"/>
      <c r="V87" s="25"/>
      <c r="W87" s="25"/>
      <c r="X87" s="25"/>
    </row>
    <row r="88" spans="1:24" x14ac:dyDescent="0.25">
      <c r="A88" s="25"/>
      <c r="B88" s="25"/>
      <c r="C88" s="25"/>
      <c r="D88" s="25"/>
      <c r="E88" s="25"/>
      <c r="F88" s="25"/>
      <c r="G88" s="25"/>
      <c r="H88" s="25"/>
      <c r="I88" s="25"/>
      <c r="J88" s="213">
        <f t="shared" si="6"/>
        <v>0</v>
      </c>
      <c r="K88" s="25"/>
      <c r="L88" s="25"/>
      <c r="M88" s="25"/>
      <c r="N88" s="25"/>
      <c r="O88" s="25"/>
      <c r="P88" s="213">
        <f t="shared" si="5"/>
        <v>0</v>
      </c>
      <c r="Q88" s="25"/>
      <c r="R88" s="25"/>
      <c r="S88" s="25"/>
      <c r="T88" s="25"/>
      <c r="U88" s="25"/>
      <c r="V88" s="25"/>
      <c r="W88" s="25"/>
      <c r="X88" s="25"/>
    </row>
    <row r="89" spans="1:24" x14ac:dyDescent="0.25">
      <c r="A89" s="25"/>
      <c r="B89" s="25"/>
      <c r="C89" s="25"/>
      <c r="D89" s="25"/>
      <c r="E89" s="25"/>
      <c r="F89" s="25"/>
      <c r="G89" s="25"/>
      <c r="H89" s="25"/>
      <c r="I89" s="25"/>
      <c r="J89" s="213">
        <f t="shared" si="6"/>
        <v>0</v>
      </c>
      <c r="K89" s="25"/>
      <c r="L89" s="25"/>
      <c r="M89" s="25"/>
      <c r="N89" s="25"/>
      <c r="O89" s="25"/>
      <c r="P89" s="213">
        <f t="shared" si="5"/>
        <v>0</v>
      </c>
      <c r="Q89" s="25"/>
      <c r="R89" s="25"/>
      <c r="S89" s="25"/>
      <c r="T89" s="25"/>
      <c r="U89" s="25"/>
      <c r="V89" s="25"/>
      <c r="W89" s="25"/>
      <c r="X89" s="25"/>
    </row>
    <row r="90" spans="1:24" x14ac:dyDescent="0.25">
      <c r="A90" s="25"/>
      <c r="B90" s="25"/>
      <c r="C90" s="25"/>
      <c r="D90" s="25"/>
      <c r="E90" s="25"/>
      <c r="F90" s="25"/>
      <c r="G90" s="25"/>
      <c r="H90" s="25"/>
      <c r="I90" s="25"/>
      <c r="J90" s="213">
        <f t="shared" si="6"/>
        <v>0</v>
      </c>
      <c r="K90" s="25"/>
      <c r="L90" s="25"/>
      <c r="M90" s="25"/>
      <c r="N90" s="25"/>
      <c r="O90" s="25"/>
      <c r="P90" s="213">
        <f t="shared" si="5"/>
        <v>0</v>
      </c>
      <c r="Q90" s="25"/>
      <c r="R90" s="25"/>
      <c r="S90" s="25"/>
      <c r="T90" s="25"/>
      <c r="U90" s="25"/>
      <c r="V90" s="25"/>
      <c r="W90" s="25"/>
      <c r="X90" s="25"/>
    </row>
    <row r="91" spans="1:24" x14ac:dyDescent="0.25">
      <c r="A91" s="25"/>
      <c r="B91" s="25"/>
      <c r="C91" s="25"/>
      <c r="D91" s="25"/>
      <c r="E91" s="25"/>
      <c r="F91" s="25"/>
      <c r="G91" s="25"/>
      <c r="H91" s="25"/>
      <c r="I91" s="25"/>
      <c r="J91" s="213">
        <f t="shared" si="6"/>
        <v>0</v>
      </c>
      <c r="K91" s="25"/>
      <c r="L91" s="25"/>
      <c r="M91" s="25"/>
      <c r="N91" s="25"/>
      <c r="O91" s="25"/>
      <c r="P91" s="213">
        <f t="shared" si="5"/>
        <v>0</v>
      </c>
      <c r="Q91" s="25"/>
      <c r="R91" s="25"/>
      <c r="S91" s="25"/>
      <c r="T91" s="25"/>
      <c r="U91" s="25"/>
      <c r="V91" s="25"/>
      <c r="W91" s="25"/>
      <c r="X91" s="25"/>
    </row>
    <row r="92" spans="1:24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13">
        <f t="shared" si="6"/>
        <v>0</v>
      </c>
      <c r="K92" s="25"/>
      <c r="L92" s="25"/>
      <c r="M92" s="25"/>
      <c r="N92" s="25"/>
      <c r="O92" s="25"/>
      <c r="P92" s="213">
        <f t="shared" si="5"/>
        <v>0</v>
      </c>
      <c r="Q92" s="25"/>
      <c r="R92" s="25"/>
      <c r="S92" s="25"/>
      <c r="T92" s="25"/>
      <c r="U92" s="25"/>
      <c r="V92" s="25"/>
      <c r="W92" s="25"/>
      <c r="X92" s="25"/>
    </row>
    <row r="93" spans="1:24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13">
        <f t="shared" si="6"/>
        <v>0</v>
      </c>
      <c r="K93" s="25"/>
      <c r="L93" s="25"/>
      <c r="M93" s="25"/>
      <c r="N93" s="25"/>
      <c r="O93" s="25"/>
      <c r="P93" s="213">
        <f t="shared" si="5"/>
        <v>0</v>
      </c>
      <c r="Q93" s="25"/>
      <c r="R93" s="25"/>
      <c r="S93" s="25"/>
      <c r="T93" s="25"/>
      <c r="U93" s="25"/>
      <c r="V93" s="25"/>
      <c r="W93" s="25"/>
      <c r="X93" s="25"/>
    </row>
    <row r="94" spans="1:24" x14ac:dyDescent="0.25">
      <c r="A94" s="25"/>
      <c r="B94" s="25"/>
      <c r="C94" s="25"/>
      <c r="D94" s="25"/>
      <c r="E94" s="25"/>
      <c r="F94" s="25"/>
      <c r="G94" s="25"/>
      <c r="H94" s="25"/>
      <c r="I94" s="25"/>
      <c r="J94" s="213">
        <f t="shared" si="6"/>
        <v>0</v>
      </c>
      <c r="K94" s="25"/>
      <c r="L94" s="25"/>
      <c r="M94" s="25"/>
      <c r="N94" s="25"/>
      <c r="O94" s="25"/>
      <c r="P94" s="213">
        <f t="shared" si="5"/>
        <v>0</v>
      </c>
      <c r="Q94" s="25"/>
      <c r="R94" s="25"/>
      <c r="S94" s="25"/>
      <c r="T94" s="25"/>
      <c r="U94" s="25"/>
      <c r="V94" s="25"/>
      <c r="W94" s="25"/>
      <c r="X94" s="25"/>
    </row>
    <row r="95" spans="1:24" x14ac:dyDescent="0.25">
      <c r="A95" s="25"/>
      <c r="B95" s="25"/>
      <c r="C95" s="25"/>
      <c r="D95" s="25"/>
      <c r="E95" s="25"/>
      <c r="F95" s="25"/>
      <c r="G95" s="25"/>
      <c r="H95" s="25"/>
      <c r="I95" s="25"/>
      <c r="J95" s="213">
        <f t="shared" si="6"/>
        <v>0</v>
      </c>
      <c r="K95" s="25"/>
      <c r="L95" s="25"/>
      <c r="M95" s="25"/>
      <c r="N95" s="25"/>
      <c r="O95" s="25"/>
      <c r="P95" s="213">
        <f t="shared" si="5"/>
        <v>0</v>
      </c>
      <c r="Q95" s="25"/>
      <c r="R95" s="25"/>
      <c r="S95" s="25"/>
      <c r="T95" s="25"/>
      <c r="U95" s="25"/>
      <c r="V95" s="25"/>
      <c r="W95" s="25"/>
      <c r="X95" s="25"/>
    </row>
    <row r="96" spans="1:24" x14ac:dyDescent="0.25">
      <c r="A96" s="25"/>
      <c r="B96" s="25"/>
      <c r="C96" s="25"/>
      <c r="D96" s="25"/>
      <c r="E96" s="25"/>
      <c r="F96" s="25"/>
      <c r="G96" s="25"/>
      <c r="H96" s="25"/>
      <c r="I96" s="25"/>
      <c r="J96" s="213">
        <f t="shared" si="6"/>
        <v>0</v>
      </c>
      <c r="K96" s="25"/>
      <c r="L96" s="25"/>
      <c r="M96" s="25"/>
      <c r="N96" s="25"/>
      <c r="O96" s="25"/>
      <c r="P96" s="213">
        <f t="shared" si="5"/>
        <v>0</v>
      </c>
      <c r="Q96" s="25"/>
      <c r="R96" s="25"/>
      <c r="S96" s="25"/>
      <c r="T96" s="25"/>
      <c r="U96" s="25"/>
      <c r="V96" s="25"/>
      <c r="W96" s="25"/>
      <c r="X96" s="25"/>
    </row>
    <row r="97" spans="1:24" x14ac:dyDescent="0.25">
      <c r="A97" s="25"/>
      <c r="B97" s="25"/>
      <c r="C97" s="25"/>
      <c r="D97" s="25"/>
      <c r="E97" s="25"/>
      <c r="F97" s="25"/>
      <c r="G97" s="25"/>
      <c r="H97" s="25"/>
      <c r="I97" s="25"/>
      <c r="J97" s="213">
        <f t="shared" si="6"/>
        <v>0</v>
      </c>
      <c r="K97" s="25"/>
      <c r="L97" s="25"/>
      <c r="M97" s="25"/>
      <c r="N97" s="25"/>
      <c r="O97" s="25"/>
      <c r="P97" s="213">
        <f t="shared" si="5"/>
        <v>0</v>
      </c>
      <c r="Q97" s="25"/>
      <c r="R97" s="25"/>
      <c r="S97" s="25"/>
      <c r="T97" s="25"/>
      <c r="U97" s="25"/>
      <c r="V97" s="25"/>
      <c r="W97" s="25"/>
      <c r="X97" s="25"/>
    </row>
    <row r="98" spans="1:24" x14ac:dyDescent="0.25">
      <c r="A98" s="25"/>
      <c r="B98" s="25"/>
      <c r="C98" s="25"/>
      <c r="D98" s="25"/>
      <c r="E98" s="25"/>
      <c r="F98" s="25"/>
      <c r="G98" s="25"/>
      <c r="H98" s="25"/>
      <c r="I98" s="25"/>
      <c r="J98" s="213">
        <f t="shared" si="6"/>
        <v>0</v>
      </c>
      <c r="K98" s="25"/>
      <c r="L98" s="25"/>
      <c r="M98" s="25"/>
      <c r="N98" s="25"/>
      <c r="O98" s="25"/>
      <c r="P98" s="213">
        <f t="shared" si="5"/>
        <v>0</v>
      </c>
      <c r="Q98" s="25"/>
      <c r="R98" s="25"/>
      <c r="S98" s="25"/>
      <c r="T98" s="25"/>
      <c r="U98" s="25"/>
      <c r="V98" s="25"/>
      <c r="W98" s="25"/>
      <c r="X98" s="25"/>
    </row>
    <row r="99" spans="1:24" x14ac:dyDescent="0.25">
      <c r="A99" s="25"/>
      <c r="B99" s="25"/>
      <c r="C99" s="25"/>
      <c r="D99" s="25"/>
      <c r="E99" s="25"/>
      <c r="F99" s="25"/>
      <c r="G99" s="25"/>
      <c r="H99" s="25"/>
      <c r="I99" s="25"/>
      <c r="J99" s="213">
        <f t="shared" si="6"/>
        <v>0</v>
      </c>
      <c r="K99" s="25"/>
      <c r="L99" s="25"/>
      <c r="M99" s="25"/>
      <c r="N99" s="25"/>
      <c r="O99" s="25"/>
      <c r="P99" s="213">
        <f t="shared" si="5"/>
        <v>0</v>
      </c>
      <c r="Q99" s="25"/>
      <c r="R99" s="25"/>
      <c r="S99" s="25"/>
      <c r="T99" s="25"/>
      <c r="U99" s="25"/>
      <c r="V99" s="25"/>
      <c r="W99" s="25"/>
      <c r="X99" s="25"/>
    </row>
    <row r="100" spans="1:24" x14ac:dyDescent="0.25">
      <c r="A100" s="25"/>
      <c r="B100" s="25"/>
      <c r="C100" s="25"/>
      <c r="D100" s="25"/>
      <c r="E100" s="25"/>
      <c r="F100" s="25"/>
      <c r="G100" s="25"/>
      <c r="H100" s="25"/>
      <c r="I100" s="25"/>
      <c r="J100" s="213">
        <f t="shared" si="6"/>
        <v>0</v>
      </c>
      <c r="K100" s="25"/>
      <c r="L100" s="25"/>
      <c r="M100" s="25"/>
      <c r="N100" s="25"/>
      <c r="O100" s="25"/>
      <c r="P100" s="213">
        <f t="shared" si="5"/>
        <v>0</v>
      </c>
      <c r="Q100" s="25"/>
      <c r="R100" s="25"/>
      <c r="S100" s="25"/>
      <c r="T100" s="25"/>
      <c r="U100" s="25"/>
      <c r="V100" s="25"/>
      <c r="W100" s="25"/>
      <c r="X100" s="25"/>
    </row>
    <row r="101" spans="1:24" x14ac:dyDescent="0.25">
      <c r="A101" s="25"/>
      <c r="B101" s="25"/>
      <c r="C101" s="25"/>
      <c r="D101" s="25"/>
      <c r="E101" s="25"/>
      <c r="F101" s="25"/>
      <c r="G101" s="25"/>
      <c r="H101" s="25"/>
      <c r="I101" s="25"/>
      <c r="J101" s="213">
        <f t="shared" si="6"/>
        <v>0</v>
      </c>
      <c r="K101" s="25"/>
      <c r="L101" s="25"/>
      <c r="M101" s="25"/>
      <c r="N101" s="25"/>
      <c r="O101" s="25"/>
      <c r="P101" s="213">
        <f t="shared" si="5"/>
        <v>0</v>
      </c>
      <c r="Q101" s="25"/>
      <c r="R101" s="25"/>
      <c r="S101" s="25"/>
      <c r="T101" s="25"/>
      <c r="U101" s="25"/>
      <c r="V101" s="25"/>
      <c r="W101" s="25"/>
      <c r="X101" s="25"/>
    </row>
    <row r="102" spans="1:24" x14ac:dyDescent="0.25">
      <c r="A102" s="25"/>
      <c r="B102" s="25"/>
      <c r="C102" s="25"/>
      <c r="D102" s="25"/>
      <c r="E102" s="25"/>
      <c r="F102" s="25"/>
      <c r="G102" s="25"/>
      <c r="H102" s="25"/>
      <c r="I102" s="25"/>
      <c r="J102" s="213">
        <f t="shared" si="6"/>
        <v>0</v>
      </c>
      <c r="K102" s="25"/>
      <c r="L102" s="25"/>
      <c r="M102" s="25"/>
      <c r="N102" s="25"/>
      <c r="O102" s="25"/>
      <c r="P102" s="213">
        <f t="shared" si="5"/>
        <v>0</v>
      </c>
      <c r="Q102" s="25"/>
      <c r="R102" s="25"/>
      <c r="S102" s="25"/>
      <c r="T102" s="25"/>
      <c r="U102" s="25"/>
      <c r="V102" s="25"/>
      <c r="W102" s="25"/>
      <c r="X102" s="25"/>
    </row>
    <row r="103" spans="1:24" x14ac:dyDescent="0.25">
      <c r="A103" s="25"/>
      <c r="B103" s="25"/>
      <c r="C103" s="25"/>
      <c r="D103" s="25"/>
      <c r="E103" s="25"/>
      <c r="F103" s="25"/>
      <c r="G103" s="25"/>
      <c r="H103" s="25"/>
      <c r="I103" s="25"/>
      <c r="J103" s="213">
        <f t="shared" si="6"/>
        <v>0</v>
      </c>
      <c r="K103" s="25"/>
      <c r="L103" s="25"/>
      <c r="M103" s="25"/>
      <c r="N103" s="25"/>
      <c r="O103" s="25"/>
      <c r="P103" s="213">
        <f t="shared" si="5"/>
        <v>0</v>
      </c>
      <c r="Q103" s="25"/>
      <c r="R103" s="25"/>
      <c r="S103" s="25"/>
      <c r="T103" s="25"/>
      <c r="U103" s="25"/>
      <c r="V103" s="25"/>
      <c r="W103" s="25"/>
      <c r="X103" s="25"/>
    </row>
    <row r="104" spans="1:24" x14ac:dyDescent="0.25">
      <c r="A104" s="25"/>
      <c r="B104" s="25"/>
      <c r="C104" s="25"/>
      <c r="D104" s="25"/>
      <c r="E104" s="25"/>
      <c r="F104" s="25"/>
      <c r="G104" s="25"/>
      <c r="H104" s="25"/>
      <c r="I104" s="25"/>
      <c r="J104" s="213">
        <f t="shared" si="6"/>
        <v>0</v>
      </c>
      <c r="K104" s="25"/>
      <c r="L104" s="25"/>
      <c r="M104" s="25"/>
      <c r="N104" s="25"/>
      <c r="O104" s="25"/>
      <c r="P104" s="213">
        <f t="shared" si="5"/>
        <v>0</v>
      </c>
      <c r="Q104" s="25"/>
      <c r="R104" s="25"/>
      <c r="S104" s="25"/>
      <c r="T104" s="25"/>
      <c r="U104" s="25"/>
      <c r="V104" s="25"/>
      <c r="W104" s="25"/>
      <c r="X104" s="25"/>
    </row>
    <row r="105" spans="1:24" x14ac:dyDescent="0.25">
      <c r="A105" s="25"/>
      <c r="B105" s="25"/>
      <c r="C105" s="25"/>
      <c r="D105" s="25"/>
      <c r="E105" s="25"/>
      <c r="F105" s="25"/>
      <c r="G105" s="25"/>
      <c r="H105" s="25"/>
      <c r="I105" s="25"/>
      <c r="J105" s="213">
        <f t="shared" si="6"/>
        <v>0</v>
      </c>
      <c r="K105" s="25"/>
      <c r="L105" s="25"/>
      <c r="M105" s="25"/>
      <c r="N105" s="25"/>
      <c r="O105" s="25"/>
      <c r="P105" s="213">
        <f t="shared" si="5"/>
        <v>0</v>
      </c>
      <c r="Q105" s="25"/>
      <c r="R105" s="25"/>
      <c r="S105" s="25"/>
      <c r="T105" s="25"/>
      <c r="U105" s="25"/>
      <c r="V105" s="25"/>
      <c r="W105" s="25"/>
      <c r="X105" s="25"/>
    </row>
    <row r="106" spans="1:24" x14ac:dyDescent="0.25">
      <c r="A106" s="25"/>
      <c r="B106" s="25"/>
      <c r="C106" s="25"/>
      <c r="D106" s="25"/>
      <c r="E106" s="25"/>
      <c r="F106" s="25"/>
      <c r="G106" s="25"/>
      <c r="H106" s="25"/>
      <c r="I106" s="25"/>
      <c r="J106" s="213">
        <f t="shared" si="6"/>
        <v>0</v>
      </c>
      <c r="K106" s="25"/>
      <c r="L106" s="25"/>
      <c r="M106" s="25"/>
      <c r="N106" s="25"/>
      <c r="O106" s="25"/>
      <c r="P106" s="213">
        <f t="shared" si="5"/>
        <v>0</v>
      </c>
      <c r="Q106" s="25"/>
      <c r="R106" s="25"/>
      <c r="S106" s="25"/>
      <c r="T106" s="25"/>
      <c r="U106" s="25"/>
      <c r="V106" s="25"/>
      <c r="W106" s="25"/>
      <c r="X106" s="25"/>
    </row>
    <row r="107" spans="1:24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13">
        <f t="shared" si="6"/>
        <v>0</v>
      </c>
      <c r="K107" s="25"/>
      <c r="L107" s="25"/>
      <c r="M107" s="25"/>
      <c r="N107" s="25"/>
      <c r="O107" s="25"/>
      <c r="P107" s="213">
        <f t="shared" si="5"/>
        <v>0</v>
      </c>
      <c r="Q107" s="25"/>
      <c r="R107" s="25"/>
      <c r="S107" s="25"/>
      <c r="T107" s="25"/>
      <c r="U107" s="25"/>
      <c r="V107" s="25"/>
      <c r="W107" s="25"/>
      <c r="X107" s="25"/>
    </row>
    <row r="108" spans="1:24" x14ac:dyDescent="0.25">
      <c r="A108" s="25"/>
      <c r="B108" s="25"/>
      <c r="C108" s="25"/>
      <c r="D108" s="25"/>
      <c r="E108" s="25"/>
      <c r="F108" s="25"/>
      <c r="G108" s="25"/>
      <c r="H108" s="25"/>
      <c r="I108" s="25"/>
      <c r="J108" s="213">
        <f t="shared" si="6"/>
        <v>0</v>
      </c>
      <c r="K108" s="25"/>
      <c r="L108" s="25"/>
      <c r="M108" s="25"/>
      <c r="N108" s="25"/>
      <c r="O108" s="25"/>
      <c r="P108" s="213">
        <f t="shared" si="5"/>
        <v>0</v>
      </c>
      <c r="Q108" s="25"/>
      <c r="R108" s="25"/>
      <c r="S108" s="25"/>
      <c r="T108" s="25"/>
      <c r="U108" s="25"/>
      <c r="V108" s="25"/>
      <c r="W108" s="25"/>
      <c r="X108" s="25"/>
    </row>
    <row r="109" spans="1:24" x14ac:dyDescent="0.25">
      <c r="A109" s="25"/>
      <c r="B109" s="25"/>
      <c r="C109" s="25"/>
      <c r="D109" s="25"/>
      <c r="E109" s="25"/>
      <c r="F109" s="25"/>
      <c r="G109" s="25"/>
      <c r="H109" s="25"/>
      <c r="I109" s="25"/>
      <c r="J109" s="213">
        <f t="shared" si="6"/>
        <v>0</v>
      </c>
      <c r="K109" s="25"/>
      <c r="L109" s="25"/>
      <c r="M109" s="25"/>
      <c r="N109" s="25"/>
      <c r="O109" s="25"/>
      <c r="P109" s="213">
        <f t="shared" si="5"/>
        <v>0</v>
      </c>
      <c r="Q109" s="25"/>
      <c r="R109" s="25"/>
      <c r="S109" s="25"/>
      <c r="T109" s="25"/>
      <c r="U109" s="25"/>
      <c r="V109" s="25"/>
      <c r="W109" s="25"/>
      <c r="X109" s="25"/>
    </row>
    <row r="110" spans="1:24" x14ac:dyDescent="0.25">
      <c r="A110" s="25"/>
      <c r="B110" s="25"/>
      <c r="C110" s="25"/>
      <c r="D110" s="25"/>
      <c r="E110" s="25"/>
      <c r="F110" s="25"/>
      <c r="G110" s="25"/>
      <c r="H110" s="25"/>
      <c r="I110" s="25"/>
      <c r="J110" s="213">
        <f t="shared" si="6"/>
        <v>0</v>
      </c>
      <c r="K110" s="25"/>
      <c r="L110" s="25"/>
      <c r="M110" s="25"/>
      <c r="N110" s="25"/>
      <c r="O110" s="25"/>
      <c r="P110" s="213">
        <f t="shared" si="5"/>
        <v>0</v>
      </c>
      <c r="Q110" s="25"/>
      <c r="R110" s="25"/>
      <c r="S110" s="25"/>
      <c r="T110" s="25"/>
      <c r="U110" s="25"/>
      <c r="V110" s="25"/>
      <c r="W110" s="25"/>
      <c r="X110" s="25"/>
    </row>
    <row r="111" spans="1:24" x14ac:dyDescent="0.25">
      <c r="A111" s="25"/>
      <c r="B111" s="25"/>
      <c r="C111" s="25"/>
      <c r="D111" s="25"/>
      <c r="E111" s="25"/>
      <c r="F111" s="25"/>
      <c r="G111" s="25"/>
      <c r="H111" s="25"/>
      <c r="I111" s="25"/>
      <c r="J111" s="213">
        <f t="shared" si="6"/>
        <v>0</v>
      </c>
      <c r="K111" s="25"/>
      <c r="L111" s="25"/>
      <c r="M111" s="25"/>
      <c r="N111" s="25"/>
      <c r="O111" s="25"/>
      <c r="P111" s="213">
        <f t="shared" si="5"/>
        <v>0</v>
      </c>
      <c r="Q111" s="25"/>
      <c r="R111" s="25"/>
      <c r="S111" s="25"/>
      <c r="T111" s="25"/>
      <c r="U111" s="25"/>
      <c r="V111" s="25"/>
      <c r="W111" s="25"/>
      <c r="X111" s="25"/>
    </row>
    <row r="112" spans="1:24" x14ac:dyDescent="0.25">
      <c r="A112" s="25"/>
      <c r="B112" s="25"/>
      <c r="C112" s="25"/>
      <c r="D112" s="25"/>
      <c r="E112" s="25"/>
      <c r="F112" s="25"/>
      <c r="G112" s="25"/>
      <c r="H112" s="25"/>
      <c r="I112" s="25"/>
      <c r="J112" s="213">
        <f t="shared" si="6"/>
        <v>0</v>
      </c>
      <c r="K112" s="25"/>
      <c r="L112" s="25"/>
      <c r="M112" s="25"/>
      <c r="N112" s="25"/>
      <c r="O112" s="25"/>
      <c r="P112" s="213">
        <f t="shared" si="5"/>
        <v>0</v>
      </c>
      <c r="Q112" s="25"/>
      <c r="R112" s="25"/>
      <c r="S112" s="25"/>
      <c r="T112" s="25"/>
      <c r="U112" s="25"/>
      <c r="V112" s="25"/>
      <c r="W112" s="25"/>
      <c r="X112" s="25"/>
    </row>
    <row r="113" spans="1:24" x14ac:dyDescent="0.25">
      <c r="A113" s="25"/>
      <c r="B113" s="25"/>
      <c r="C113" s="25"/>
      <c r="D113" s="25"/>
      <c r="E113" s="25"/>
      <c r="F113" s="25"/>
      <c r="G113" s="25"/>
      <c r="H113" s="25"/>
      <c r="I113" s="25"/>
      <c r="J113" s="213">
        <f t="shared" si="6"/>
        <v>0</v>
      </c>
      <c r="K113" s="25"/>
      <c r="L113" s="25"/>
      <c r="M113" s="25"/>
      <c r="N113" s="25"/>
      <c r="O113" s="25"/>
      <c r="P113" s="213">
        <f t="shared" si="5"/>
        <v>0</v>
      </c>
      <c r="Q113" s="25"/>
      <c r="R113" s="25"/>
      <c r="S113" s="25"/>
      <c r="T113" s="25"/>
      <c r="U113" s="25"/>
      <c r="V113" s="25"/>
      <c r="W113" s="25"/>
      <c r="X113" s="25"/>
    </row>
    <row r="114" spans="1:24" x14ac:dyDescent="0.25">
      <c r="A114" s="25"/>
      <c r="B114" s="25"/>
      <c r="C114" s="25"/>
      <c r="D114" s="25"/>
      <c r="E114" s="25"/>
      <c r="F114" s="25"/>
      <c r="G114" s="25"/>
      <c r="H114" s="25"/>
      <c r="I114" s="25"/>
      <c r="J114" s="213">
        <f t="shared" si="6"/>
        <v>0</v>
      </c>
      <c r="K114" s="25"/>
      <c r="L114" s="25"/>
      <c r="M114" s="25"/>
      <c r="N114" s="25"/>
      <c r="O114" s="25"/>
      <c r="P114" s="213">
        <f t="shared" si="5"/>
        <v>0</v>
      </c>
      <c r="Q114" s="25"/>
      <c r="R114" s="25"/>
      <c r="S114" s="25"/>
      <c r="T114" s="25"/>
      <c r="U114" s="25"/>
      <c r="V114" s="25"/>
      <c r="W114" s="25"/>
      <c r="X114" s="25"/>
    </row>
    <row r="115" spans="1:24" x14ac:dyDescent="0.25">
      <c r="A115" s="25"/>
      <c r="B115" s="25"/>
      <c r="C115" s="25"/>
      <c r="D115" s="25"/>
      <c r="E115" s="25"/>
      <c r="F115" s="25"/>
      <c r="G115" s="25"/>
      <c r="H115" s="25"/>
      <c r="I115" s="25"/>
      <c r="J115" s="213">
        <f t="shared" si="6"/>
        <v>0</v>
      </c>
      <c r="K115" s="25"/>
      <c r="L115" s="25"/>
      <c r="M115" s="25"/>
      <c r="N115" s="25"/>
      <c r="O115" s="25"/>
      <c r="P115" s="213">
        <f t="shared" si="5"/>
        <v>0</v>
      </c>
      <c r="Q115" s="25"/>
      <c r="R115" s="25"/>
      <c r="S115" s="25"/>
      <c r="T115" s="25"/>
      <c r="U115" s="25"/>
      <c r="V115" s="25"/>
      <c r="W115" s="25"/>
      <c r="X115" s="25"/>
    </row>
    <row r="116" spans="1:24" x14ac:dyDescent="0.25">
      <c r="A116" s="25"/>
      <c r="B116" s="25"/>
      <c r="C116" s="25"/>
      <c r="D116" s="25"/>
      <c r="E116" s="25"/>
      <c r="F116" s="25"/>
      <c r="G116" s="25"/>
      <c r="H116" s="25"/>
      <c r="I116" s="25"/>
      <c r="J116" s="213">
        <f t="shared" si="6"/>
        <v>0</v>
      </c>
      <c r="K116" s="25"/>
      <c r="L116" s="25"/>
      <c r="M116" s="25"/>
      <c r="N116" s="25"/>
      <c r="O116" s="25"/>
      <c r="P116" s="213">
        <f t="shared" si="5"/>
        <v>0</v>
      </c>
      <c r="Q116" s="25"/>
      <c r="R116" s="25"/>
      <c r="S116" s="25"/>
      <c r="T116" s="25"/>
      <c r="U116" s="25"/>
      <c r="V116" s="25"/>
      <c r="W116" s="25"/>
      <c r="X116" s="25"/>
    </row>
    <row r="117" spans="1:24" x14ac:dyDescent="0.25">
      <c r="A117" s="25"/>
      <c r="B117" s="25"/>
      <c r="C117" s="25"/>
      <c r="D117" s="25"/>
      <c r="E117" s="25"/>
      <c r="F117" s="25"/>
      <c r="G117" s="25"/>
      <c r="H117" s="25"/>
      <c r="I117" s="25"/>
      <c r="J117" s="213">
        <f t="shared" si="6"/>
        <v>0</v>
      </c>
      <c r="K117" s="25"/>
      <c r="L117" s="25"/>
      <c r="M117" s="25"/>
      <c r="N117" s="25"/>
      <c r="O117" s="25"/>
      <c r="P117" s="213">
        <f t="shared" si="5"/>
        <v>0</v>
      </c>
      <c r="Q117" s="25"/>
      <c r="R117" s="25"/>
      <c r="S117" s="25"/>
      <c r="T117" s="25"/>
      <c r="U117" s="25"/>
      <c r="V117" s="25"/>
      <c r="W117" s="25"/>
      <c r="X117" s="25"/>
    </row>
    <row r="118" spans="1:24" x14ac:dyDescent="0.25">
      <c r="A118" s="25"/>
      <c r="B118" s="25"/>
      <c r="C118" s="25"/>
      <c r="D118" s="25"/>
      <c r="E118" s="25"/>
      <c r="F118" s="25"/>
      <c r="G118" s="25"/>
      <c r="H118" s="25"/>
      <c r="I118" s="25"/>
      <c r="J118" s="213">
        <f t="shared" si="6"/>
        <v>0</v>
      </c>
      <c r="K118" s="25"/>
      <c r="L118" s="25"/>
      <c r="M118" s="25"/>
      <c r="N118" s="25"/>
      <c r="O118" s="25"/>
      <c r="P118" s="213">
        <f t="shared" si="5"/>
        <v>0</v>
      </c>
      <c r="Q118" s="25"/>
      <c r="R118" s="25"/>
      <c r="S118" s="25"/>
      <c r="T118" s="25"/>
      <c r="U118" s="25"/>
      <c r="V118" s="25"/>
      <c r="W118" s="25"/>
      <c r="X118" s="25"/>
    </row>
    <row r="119" spans="1:24" x14ac:dyDescent="0.25">
      <c r="A119" s="25"/>
      <c r="B119" s="25"/>
      <c r="C119" s="25"/>
      <c r="D119" s="25"/>
      <c r="E119" s="25"/>
      <c r="F119" s="25"/>
      <c r="G119" s="25"/>
      <c r="H119" s="25"/>
      <c r="I119" s="25"/>
      <c r="J119" s="213">
        <f t="shared" si="6"/>
        <v>0</v>
      </c>
      <c r="K119" s="25"/>
      <c r="L119" s="25"/>
      <c r="M119" s="25"/>
      <c r="N119" s="25"/>
      <c r="O119" s="25"/>
      <c r="P119" s="213">
        <f t="shared" si="5"/>
        <v>0</v>
      </c>
      <c r="Q119" s="25"/>
      <c r="R119" s="25"/>
      <c r="S119" s="25"/>
      <c r="T119" s="25"/>
      <c r="U119" s="25"/>
      <c r="V119" s="25"/>
      <c r="W119" s="25"/>
      <c r="X119" s="25"/>
    </row>
    <row r="120" spans="1:24" x14ac:dyDescent="0.25">
      <c r="A120" s="25"/>
      <c r="B120" s="25"/>
      <c r="C120" s="25"/>
      <c r="D120" s="25"/>
      <c r="E120" s="25"/>
      <c r="F120" s="25"/>
      <c r="G120" s="25"/>
      <c r="H120" s="25"/>
      <c r="I120" s="25"/>
      <c r="J120" s="213">
        <f t="shared" si="6"/>
        <v>0</v>
      </c>
      <c r="K120" s="25"/>
      <c r="L120" s="25"/>
      <c r="M120" s="25"/>
      <c r="N120" s="25"/>
      <c r="O120" s="25"/>
      <c r="P120" s="213">
        <f t="shared" si="5"/>
        <v>0</v>
      </c>
      <c r="Q120" s="25"/>
      <c r="R120" s="25"/>
      <c r="S120" s="25"/>
      <c r="T120" s="25"/>
      <c r="U120" s="25"/>
      <c r="V120" s="25"/>
      <c r="W120" s="25"/>
      <c r="X120" s="25"/>
    </row>
    <row r="121" spans="1:24" x14ac:dyDescent="0.25">
      <c r="A121" s="25"/>
      <c r="B121" s="25"/>
      <c r="C121" s="25"/>
      <c r="D121" s="25"/>
      <c r="E121" s="25"/>
      <c r="F121" s="25"/>
      <c r="G121" s="25"/>
      <c r="H121" s="25"/>
      <c r="I121" s="25"/>
      <c r="J121" s="213">
        <f t="shared" si="6"/>
        <v>0</v>
      </c>
      <c r="K121" s="25"/>
      <c r="L121" s="25"/>
      <c r="M121" s="25"/>
      <c r="N121" s="25"/>
      <c r="O121" s="25"/>
      <c r="P121" s="213">
        <f t="shared" si="5"/>
        <v>0</v>
      </c>
      <c r="Q121" s="25"/>
      <c r="R121" s="25"/>
      <c r="S121" s="25"/>
      <c r="T121" s="25"/>
      <c r="U121" s="25"/>
      <c r="V121" s="25"/>
      <c r="W121" s="25"/>
      <c r="X121" s="25"/>
    </row>
    <row r="122" spans="1:24" x14ac:dyDescent="0.25">
      <c r="A122" s="25"/>
      <c r="B122" s="25"/>
      <c r="C122" s="25"/>
      <c r="D122" s="25"/>
      <c r="E122" s="25"/>
      <c r="F122" s="25"/>
      <c r="G122" s="25"/>
      <c r="H122" s="25"/>
      <c r="I122" s="25"/>
      <c r="J122" s="213">
        <f t="shared" si="6"/>
        <v>0</v>
      </c>
      <c r="K122" s="25"/>
      <c r="L122" s="25"/>
      <c r="M122" s="25"/>
      <c r="N122" s="25"/>
      <c r="O122" s="25"/>
      <c r="P122" s="213">
        <f t="shared" si="5"/>
        <v>0</v>
      </c>
      <c r="Q122" s="25"/>
      <c r="R122" s="25"/>
      <c r="S122" s="25"/>
      <c r="T122" s="25"/>
      <c r="U122" s="25"/>
      <c r="V122" s="25"/>
      <c r="W122" s="25"/>
      <c r="X122" s="25"/>
    </row>
    <row r="123" spans="1:24" x14ac:dyDescent="0.25">
      <c r="A123" s="25"/>
      <c r="B123" s="25"/>
      <c r="C123" s="25"/>
      <c r="D123" s="25"/>
      <c r="E123" s="25"/>
      <c r="F123" s="25"/>
      <c r="G123" s="25"/>
      <c r="H123" s="25"/>
      <c r="I123" s="25"/>
      <c r="J123" s="213">
        <f t="shared" si="6"/>
        <v>0</v>
      </c>
      <c r="K123" s="25"/>
      <c r="L123" s="25"/>
      <c r="M123" s="25"/>
      <c r="N123" s="25"/>
      <c r="O123" s="25"/>
      <c r="P123" s="213">
        <f t="shared" si="5"/>
        <v>0</v>
      </c>
      <c r="Q123" s="25"/>
      <c r="R123" s="25"/>
      <c r="S123" s="25"/>
      <c r="T123" s="25"/>
      <c r="U123" s="25"/>
      <c r="V123" s="25"/>
      <c r="W123" s="25"/>
      <c r="X123" s="25"/>
    </row>
    <row r="124" spans="1:24" x14ac:dyDescent="0.25">
      <c r="A124" s="25"/>
      <c r="B124" s="25"/>
      <c r="C124" s="25"/>
      <c r="D124" s="25"/>
      <c r="E124" s="25"/>
      <c r="F124" s="25"/>
      <c r="G124" s="25"/>
      <c r="H124" s="25"/>
      <c r="I124" s="25"/>
      <c r="J124" s="213">
        <f t="shared" si="6"/>
        <v>0</v>
      </c>
      <c r="K124" s="25"/>
      <c r="L124" s="25"/>
      <c r="M124" s="25"/>
      <c r="N124" s="25"/>
      <c r="O124" s="25"/>
      <c r="P124" s="213">
        <f t="shared" si="5"/>
        <v>0</v>
      </c>
      <c r="Q124" s="25"/>
      <c r="R124" s="25"/>
      <c r="S124" s="25"/>
      <c r="T124" s="25"/>
      <c r="U124" s="25"/>
      <c r="V124" s="25"/>
      <c r="W124" s="25"/>
      <c r="X124" s="25"/>
    </row>
    <row r="125" spans="1:24" x14ac:dyDescent="0.25">
      <c r="A125" s="25"/>
      <c r="B125" s="25"/>
      <c r="C125" s="25"/>
      <c r="D125" s="25"/>
      <c r="E125" s="25"/>
      <c r="F125" s="25"/>
      <c r="G125" s="25"/>
      <c r="H125" s="25"/>
      <c r="I125" s="25"/>
      <c r="J125" s="213">
        <f t="shared" si="6"/>
        <v>0</v>
      </c>
      <c r="K125" s="25"/>
      <c r="L125" s="25"/>
      <c r="M125" s="25"/>
      <c r="N125" s="25"/>
      <c r="O125" s="25"/>
      <c r="P125" s="213">
        <f t="shared" si="5"/>
        <v>0</v>
      </c>
      <c r="Q125" s="25"/>
      <c r="R125" s="25"/>
      <c r="S125" s="25"/>
      <c r="T125" s="25"/>
      <c r="U125" s="25"/>
      <c r="V125" s="25"/>
      <c r="W125" s="25"/>
      <c r="X125" s="25"/>
    </row>
    <row r="126" spans="1:24" x14ac:dyDescent="0.25">
      <c r="A126" s="25"/>
      <c r="B126" s="25"/>
      <c r="C126" s="25"/>
      <c r="D126" s="25"/>
      <c r="E126" s="25"/>
      <c r="F126" s="25"/>
      <c r="G126" s="25"/>
      <c r="H126" s="25"/>
      <c r="I126" s="25"/>
      <c r="J126" s="213">
        <f t="shared" si="6"/>
        <v>0</v>
      </c>
      <c r="K126" s="25"/>
      <c r="L126" s="25"/>
      <c r="M126" s="25"/>
      <c r="N126" s="25"/>
      <c r="O126" s="25"/>
      <c r="P126" s="213">
        <f t="shared" si="5"/>
        <v>0</v>
      </c>
      <c r="Q126" s="25"/>
      <c r="R126" s="25"/>
      <c r="S126" s="25"/>
      <c r="T126" s="25"/>
      <c r="U126" s="25"/>
      <c r="V126" s="25"/>
      <c r="W126" s="25"/>
      <c r="X126" s="25"/>
    </row>
    <row r="127" spans="1:24" x14ac:dyDescent="0.25">
      <c r="A127" s="25"/>
      <c r="B127" s="25"/>
      <c r="C127" s="25"/>
      <c r="D127" s="25"/>
      <c r="E127" s="25"/>
      <c r="F127" s="25"/>
      <c r="G127" s="25"/>
      <c r="H127" s="25"/>
      <c r="I127" s="25"/>
      <c r="J127" s="213">
        <f t="shared" si="6"/>
        <v>0</v>
      </c>
      <c r="K127" s="25"/>
      <c r="L127" s="25"/>
      <c r="M127" s="25"/>
      <c r="N127" s="25"/>
      <c r="O127" s="25"/>
      <c r="P127" s="213">
        <f t="shared" si="5"/>
        <v>0</v>
      </c>
      <c r="Q127" s="25"/>
      <c r="R127" s="25"/>
      <c r="S127" s="25"/>
      <c r="T127" s="25"/>
      <c r="U127" s="25"/>
      <c r="V127" s="25"/>
      <c r="W127" s="25"/>
      <c r="X127" s="25"/>
    </row>
    <row r="128" spans="1:24" x14ac:dyDescent="0.25">
      <c r="A128" s="25"/>
      <c r="B128" s="25"/>
      <c r="C128" s="25"/>
      <c r="D128" s="25"/>
      <c r="E128" s="25"/>
      <c r="F128" s="25"/>
      <c r="G128" s="25"/>
      <c r="H128" s="25"/>
      <c r="I128" s="25"/>
      <c r="J128" s="213">
        <f t="shared" si="6"/>
        <v>0</v>
      </c>
      <c r="K128" s="25"/>
      <c r="L128" s="25"/>
      <c r="M128" s="25"/>
      <c r="N128" s="25"/>
      <c r="O128" s="25"/>
      <c r="P128" s="213">
        <f t="shared" si="5"/>
        <v>0</v>
      </c>
      <c r="Q128" s="25"/>
      <c r="R128" s="25"/>
      <c r="S128" s="25"/>
      <c r="T128" s="25"/>
      <c r="U128" s="25"/>
      <c r="V128" s="25"/>
      <c r="W128" s="25"/>
      <c r="X128" s="25"/>
    </row>
    <row r="129" spans="1:24" x14ac:dyDescent="0.25">
      <c r="A129" s="25"/>
      <c r="B129" s="25"/>
      <c r="C129" s="25"/>
      <c r="D129" s="25"/>
      <c r="E129" s="25"/>
      <c r="F129" s="25"/>
      <c r="G129" s="25"/>
      <c r="H129" s="25"/>
      <c r="I129" s="25"/>
      <c r="J129" s="213">
        <f t="shared" si="6"/>
        <v>0</v>
      </c>
      <c r="K129" s="25"/>
      <c r="L129" s="25"/>
      <c r="M129" s="25"/>
      <c r="N129" s="25"/>
      <c r="O129" s="25"/>
      <c r="P129" s="213">
        <f t="shared" si="5"/>
        <v>0</v>
      </c>
      <c r="Q129" s="25"/>
      <c r="R129" s="25"/>
      <c r="S129" s="25"/>
      <c r="T129" s="25"/>
      <c r="U129" s="25"/>
      <c r="V129" s="25"/>
      <c r="W129" s="25"/>
      <c r="X129" s="25"/>
    </row>
    <row r="130" spans="1:24" x14ac:dyDescent="0.25">
      <c r="A130" s="25"/>
      <c r="B130" s="25"/>
      <c r="C130" s="25"/>
      <c r="D130" s="25"/>
      <c r="E130" s="25"/>
      <c r="F130" s="25"/>
      <c r="G130" s="25"/>
      <c r="H130" s="25"/>
      <c r="I130" s="25"/>
      <c r="J130" s="213">
        <f t="shared" si="6"/>
        <v>0</v>
      </c>
      <c r="K130" s="25"/>
      <c r="L130" s="25"/>
      <c r="M130" s="25"/>
      <c r="N130" s="25"/>
      <c r="O130" s="25"/>
      <c r="P130" s="213">
        <f t="shared" si="5"/>
        <v>0</v>
      </c>
      <c r="Q130" s="25"/>
      <c r="R130" s="25"/>
      <c r="S130" s="25"/>
      <c r="T130" s="25"/>
      <c r="U130" s="25"/>
      <c r="V130" s="25"/>
      <c r="W130" s="25"/>
      <c r="X130" s="25"/>
    </row>
    <row r="131" spans="1:24" x14ac:dyDescent="0.25">
      <c r="A131" s="25"/>
      <c r="B131" s="25"/>
      <c r="C131" s="25"/>
      <c r="D131" s="25"/>
      <c r="E131" s="25"/>
      <c r="F131" s="25"/>
      <c r="G131" s="25"/>
      <c r="H131" s="25"/>
      <c r="I131" s="25"/>
      <c r="J131" s="213">
        <f t="shared" si="6"/>
        <v>0</v>
      </c>
      <c r="K131" s="25"/>
      <c r="L131" s="25"/>
      <c r="M131" s="25"/>
      <c r="N131" s="25"/>
      <c r="O131" s="25"/>
      <c r="P131" s="213">
        <f t="shared" si="5"/>
        <v>0</v>
      </c>
      <c r="Q131" s="25"/>
      <c r="R131" s="25"/>
      <c r="S131" s="25"/>
      <c r="T131" s="25"/>
      <c r="U131" s="25"/>
      <c r="V131" s="25"/>
      <c r="W131" s="25"/>
      <c r="X131" s="25"/>
    </row>
    <row r="132" spans="1:24" x14ac:dyDescent="0.25">
      <c r="A132" s="25"/>
      <c r="B132" s="25"/>
      <c r="C132" s="25"/>
      <c r="D132" s="25"/>
      <c r="E132" s="25"/>
      <c r="F132" s="25"/>
      <c r="G132" s="25"/>
      <c r="H132" s="25"/>
      <c r="I132" s="25"/>
      <c r="J132" s="213">
        <f t="shared" si="6"/>
        <v>0</v>
      </c>
      <c r="K132" s="25"/>
      <c r="L132" s="25"/>
      <c r="M132" s="25"/>
      <c r="N132" s="25"/>
      <c r="O132" s="25"/>
      <c r="P132" s="213">
        <f t="shared" si="5"/>
        <v>0</v>
      </c>
      <c r="Q132" s="25"/>
      <c r="R132" s="25"/>
      <c r="S132" s="25"/>
      <c r="T132" s="25"/>
      <c r="U132" s="25"/>
      <c r="V132" s="25"/>
      <c r="W132" s="25"/>
      <c r="X132" s="25"/>
    </row>
    <row r="133" spans="1:24" x14ac:dyDescent="0.25">
      <c r="A133" s="25"/>
      <c r="B133" s="25"/>
      <c r="C133" s="25"/>
      <c r="D133" s="25"/>
      <c r="E133" s="25"/>
      <c r="F133" s="25"/>
      <c r="G133" s="25"/>
      <c r="H133" s="25"/>
      <c r="I133" s="25"/>
      <c r="J133" s="213">
        <f t="shared" si="6"/>
        <v>0</v>
      </c>
      <c r="K133" s="25"/>
      <c r="L133" s="25"/>
      <c r="M133" s="25"/>
      <c r="N133" s="25"/>
      <c r="O133" s="25"/>
      <c r="P133" s="213">
        <f t="shared" ref="P133:P196" si="7">K133-L133-M133+N133+O133</f>
        <v>0</v>
      </c>
      <c r="Q133" s="25"/>
      <c r="R133" s="25"/>
      <c r="S133" s="25"/>
      <c r="T133" s="25"/>
      <c r="U133" s="25"/>
      <c r="V133" s="25"/>
      <c r="W133" s="25"/>
      <c r="X133" s="25"/>
    </row>
    <row r="134" spans="1:24" x14ac:dyDescent="0.25">
      <c r="A134" s="25"/>
      <c r="B134" s="25"/>
      <c r="C134" s="25"/>
      <c r="D134" s="25"/>
      <c r="E134" s="25"/>
      <c r="F134" s="25"/>
      <c r="G134" s="25"/>
      <c r="H134" s="25"/>
      <c r="I134" s="25"/>
      <c r="J134" s="213">
        <f t="shared" ref="J134:J197" si="8">E134-F134-G134+H134+I134</f>
        <v>0</v>
      </c>
      <c r="K134" s="25"/>
      <c r="L134" s="25"/>
      <c r="M134" s="25"/>
      <c r="N134" s="25"/>
      <c r="O134" s="25"/>
      <c r="P134" s="213">
        <f t="shared" si="7"/>
        <v>0</v>
      </c>
      <c r="Q134" s="25"/>
      <c r="R134" s="25"/>
      <c r="S134" s="25"/>
      <c r="T134" s="25"/>
      <c r="U134" s="25"/>
      <c r="V134" s="25"/>
      <c r="W134" s="25"/>
      <c r="X134" s="25"/>
    </row>
    <row r="135" spans="1:24" x14ac:dyDescent="0.25">
      <c r="A135" s="25"/>
      <c r="B135" s="25"/>
      <c r="C135" s="25"/>
      <c r="D135" s="25"/>
      <c r="E135" s="25"/>
      <c r="F135" s="25"/>
      <c r="G135" s="25"/>
      <c r="H135" s="25"/>
      <c r="I135" s="25"/>
      <c r="J135" s="213">
        <f t="shared" si="8"/>
        <v>0</v>
      </c>
      <c r="K135" s="25"/>
      <c r="L135" s="25"/>
      <c r="M135" s="25"/>
      <c r="N135" s="25"/>
      <c r="O135" s="25"/>
      <c r="P135" s="213">
        <f t="shared" si="7"/>
        <v>0</v>
      </c>
      <c r="Q135" s="25"/>
      <c r="R135" s="25"/>
      <c r="S135" s="25"/>
      <c r="T135" s="25"/>
      <c r="U135" s="25"/>
      <c r="V135" s="25"/>
      <c r="W135" s="25"/>
      <c r="X135" s="25"/>
    </row>
    <row r="136" spans="1:24" x14ac:dyDescent="0.25">
      <c r="A136" s="25"/>
      <c r="B136" s="25"/>
      <c r="C136" s="25"/>
      <c r="D136" s="25"/>
      <c r="E136" s="25"/>
      <c r="F136" s="25"/>
      <c r="G136" s="25"/>
      <c r="H136" s="25"/>
      <c r="I136" s="25"/>
      <c r="J136" s="213">
        <f t="shared" si="8"/>
        <v>0</v>
      </c>
      <c r="K136" s="25"/>
      <c r="L136" s="25"/>
      <c r="M136" s="25"/>
      <c r="N136" s="25"/>
      <c r="O136" s="25"/>
      <c r="P136" s="213">
        <f t="shared" si="7"/>
        <v>0</v>
      </c>
      <c r="Q136" s="25"/>
      <c r="R136" s="25"/>
      <c r="S136" s="25"/>
      <c r="T136" s="25"/>
      <c r="U136" s="25"/>
      <c r="V136" s="25"/>
      <c r="W136" s="25"/>
      <c r="X136" s="25"/>
    </row>
    <row r="137" spans="1:24" x14ac:dyDescent="0.25">
      <c r="A137" s="25"/>
      <c r="B137" s="25"/>
      <c r="C137" s="25"/>
      <c r="D137" s="25"/>
      <c r="E137" s="25"/>
      <c r="F137" s="25"/>
      <c r="G137" s="25"/>
      <c r="H137" s="25"/>
      <c r="I137" s="25"/>
      <c r="J137" s="213">
        <f t="shared" si="8"/>
        <v>0</v>
      </c>
      <c r="K137" s="25"/>
      <c r="L137" s="25"/>
      <c r="M137" s="25"/>
      <c r="N137" s="25"/>
      <c r="O137" s="25"/>
      <c r="P137" s="213">
        <f t="shared" si="7"/>
        <v>0</v>
      </c>
      <c r="Q137" s="25"/>
      <c r="R137" s="25"/>
      <c r="S137" s="25"/>
      <c r="T137" s="25"/>
      <c r="U137" s="25"/>
      <c r="V137" s="25"/>
      <c r="W137" s="25"/>
      <c r="X137" s="25"/>
    </row>
    <row r="138" spans="1:24" x14ac:dyDescent="0.25">
      <c r="A138" s="25"/>
      <c r="B138" s="25"/>
      <c r="C138" s="25"/>
      <c r="D138" s="25"/>
      <c r="E138" s="25"/>
      <c r="F138" s="25"/>
      <c r="G138" s="25"/>
      <c r="H138" s="25"/>
      <c r="I138" s="25"/>
      <c r="J138" s="213">
        <f t="shared" si="8"/>
        <v>0</v>
      </c>
      <c r="K138" s="25"/>
      <c r="L138" s="25"/>
      <c r="M138" s="25"/>
      <c r="N138" s="25"/>
      <c r="O138" s="25"/>
      <c r="P138" s="213">
        <f t="shared" si="7"/>
        <v>0</v>
      </c>
      <c r="Q138" s="25"/>
      <c r="R138" s="25"/>
      <c r="S138" s="25"/>
      <c r="T138" s="25"/>
      <c r="U138" s="25"/>
      <c r="V138" s="25"/>
      <c r="W138" s="25"/>
      <c r="X138" s="25"/>
    </row>
    <row r="139" spans="1:24" x14ac:dyDescent="0.25">
      <c r="A139" s="25"/>
      <c r="B139" s="25"/>
      <c r="C139" s="25"/>
      <c r="D139" s="25"/>
      <c r="E139" s="25"/>
      <c r="F139" s="25"/>
      <c r="G139" s="25"/>
      <c r="H139" s="25"/>
      <c r="I139" s="25"/>
      <c r="J139" s="213">
        <f t="shared" si="8"/>
        <v>0</v>
      </c>
      <c r="K139" s="25"/>
      <c r="L139" s="25"/>
      <c r="M139" s="25"/>
      <c r="N139" s="25"/>
      <c r="O139" s="25"/>
      <c r="P139" s="213">
        <f t="shared" si="7"/>
        <v>0</v>
      </c>
      <c r="Q139" s="25"/>
      <c r="R139" s="25"/>
      <c r="S139" s="25"/>
      <c r="T139" s="25"/>
      <c r="U139" s="25"/>
      <c r="V139" s="25"/>
      <c r="W139" s="25"/>
      <c r="X139" s="25"/>
    </row>
    <row r="140" spans="1:24" x14ac:dyDescent="0.25">
      <c r="A140" s="25"/>
      <c r="B140" s="25"/>
      <c r="C140" s="25"/>
      <c r="D140" s="25"/>
      <c r="E140" s="25"/>
      <c r="F140" s="25"/>
      <c r="G140" s="25"/>
      <c r="H140" s="25"/>
      <c r="I140" s="25"/>
      <c r="J140" s="213">
        <f t="shared" si="8"/>
        <v>0</v>
      </c>
      <c r="K140" s="25"/>
      <c r="L140" s="25"/>
      <c r="M140" s="25"/>
      <c r="N140" s="25"/>
      <c r="O140" s="25"/>
      <c r="P140" s="213">
        <f t="shared" si="7"/>
        <v>0</v>
      </c>
      <c r="Q140" s="25"/>
      <c r="R140" s="25"/>
      <c r="S140" s="25"/>
      <c r="T140" s="25"/>
      <c r="U140" s="25"/>
      <c r="V140" s="25"/>
      <c r="W140" s="25"/>
      <c r="X140" s="25"/>
    </row>
    <row r="141" spans="1:24" x14ac:dyDescent="0.25">
      <c r="A141" s="25"/>
      <c r="B141" s="25"/>
      <c r="C141" s="25"/>
      <c r="D141" s="25"/>
      <c r="E141" s="25"/>
      <c r="F141" s="25"/>
      <c r="G141" s="25"/>
      <c r="H141" s="25"/>
      <c r="I141" s="25"/>
      <c r="J141" s="213">
        <f t="shared" si="8"/>
        <v>0</v>
      </c>
      <c r="K141" s="25"/>
      <c r="L141" s="25"/>
      <c r="M141" s="25"/>
      <c r="N141" s="25"/>
      <c r="O141" s="25"/>
      <c r="P141" s="213">
        <f t="shared" si="7"/>
        <v>0</v>
      </c>
      <c r="Q141" s="25"/>
      <c r="R141" s="25"/>
      <c r="S141" s="25"/>
      <c r="T141" s="25"/>
      <c r="U141" s="25"/>
      <c r="V141" s="25"/>
      <c r="W141" s="25"/>
      <c r="X141" s="25"/>
    </row>
    <row r="142" spans="1:24" x14ac:dyDescent="0.25">
      <c r="A142" s="25"/>
      <c r="B142" s="25"/>
      <c r="C142" s="25"/>
      <c r="D142" s="25"/>
      <c r="E142" s="25"/>
      <c r="F142" s="25"/>
      <c r="G142" s="25"/>
      <c r="H142" s="25"/>
      <c r="I142" s="25"/>
      <c r="J142" s="213">
        <f t="shared" si="8"/>
        <v>0</v>
      </c>
      <c r="K142" s="25"/>
      <c r="L142" s="25"/>
      <c r="M142" s="25"/>
      <c r="N142" s="25"/>
      <c r="O142" s="25"/>
      <c r="P142" s="213">
        <f t="shared" si="7"/>
        <v>0</v>
      </c>
      <c r="Q142" s="25"/>
      <c r="R142" s="25"/>
      <c r="S142" s="25"/>
      <c r="T142" s="25"/>
      <c r="U142" s="25"/>
      <c r="V142" s="25"/>
      <c r="W142" s="25"/>
      <c r="X142" s="25"/>
    </row>
    <row r="143" spans="1:24" x14ac:dyDescent="0.25">
      <c r="A143" s="25"/>
      <c r="B143" s="25"/>
      <c r="C143" s="25"/>
      <c r="D143" s="25"/>
      <c r="E143" s="25"/>
      <c r="F143" s="25"/>
      <c r="G143" s="25"/>
      <c r="H143" s="25"/>
      <c r="I143" s="25"/>
      <c r="J143" s="213">
        <f t="shared" si="8"/>
        <v>0</v>
      </c>
      <c r="K143" s="25"/>
      <c r="L143" s="25"/>
      <c r="M143" s="25"/>
      <c r="N143" s="25"/>
      <c r="O143" s="25"/>
      <c r="P143" s="213">
        <f t="shared" si="7"/>
        <v>0</v>
      </c>
      <c r="Q143" s="25"/>
      <c r="R143" s="25"/>
      <c r="S143" s="25"/>
      <c r="T143" s="25"/>
      <c r="U143" s="25"/>
      <c r="V143" s="25"/>
      <c r="W143" s="25"/>
      <c r="X143" s="25"/>
    </row>
    <row r="144" spans="1:24" x14ac:dyDescent="0.25">
      <c r="A144" s="25"/>
      <c r="B144" s="25"/>
      <c r="C144" s="25"/>
      <c r="D144" s="25"/>
      <c r="E144" s="25"/>
      <c r="F144" s="25"/>
      <c r="G144" s="25"/>
      <c r="H144" s="25"/>
      <c r="I144" s="25"/>
      <c r="J144" s="213">
        <f t="shared" si="8"/>
        <v>0</v>
      </c>
      <c r="K144" s="25"/>
      <c r="L144" s="25"/>
      <c r="M144" s="25"/>
      <c r="N144" s="25"/>
      <c r="O144" s="25"/>
      <c r="P144" s="213">
        <f t="shared" si="7"/>
        <v>0</v>
      </c>
      <c r="Q144" s="25"/>
      <c r="R144" s="25"/>
      <c r="S144" s="25"/>
      <c r="T144" s="25"/>
      <c r="U144" s="25"/>
      <c r="V144" s="25"/>
      <c r="W144" s="25"/>
      <c r="X144" s="25"/>
    </row>
    <row r="145" spans="1:24" x14ac:dyDescent="0.25">
      <c r="A145" s="25"/>
      <c r="B145" s="25"/>
      <c r="C145" s="25"/>
      <c r="D145" s="25"/>
      <c r="E145" s="25"/>
      <c r="F145" s="25"/>
      <c r="G145" s="25"/>
      <c r="H145" s="25"/>
      <c r="I145" s="25"/>
      <c r="J145" s="213">
        <f t="shared" si="8"/>
        <v>0</v>
      </c>
      <c r="K145" s="25"/>
      <c r="L145" s="25"/>
      <c r="M145" s="25"/>
      <c r="N145" s="25"/>
      <c r="O145" s="25"/>
      <c r="P145" s="213">
        <f t="shared" si="7"/>
        <v>0</v>
      </c>
      <c r="Q145" s="25"/>
      <c r="R145" s="25"/>
      <c r="S145" s="25"/>
      <c r="T145" s="25"/>
      <c r="U145" s="25"/>
      <c r="V145" s="25"/>
      <c r="W145" s="25"/>
      <c r="X145" s="25"/>
    </row>
    <row r="146" spans="1:24" x14ac:dyDescent="0.25">
      <c r="A146" s="25"/>
      <c r="B146" s="25"/>
      <c r="C146" s="25"/>
      <c r="D146" s="25"/>
      <c r="E146" s="25"/>
      <c r="F146" s="25"/>
      <c r="G146" s="25"/>
      <c r="H146" s="25"/>
      <c r="I146" s="25"/>
      <c r="J146" s="213">
        <f t="shared" si="8"/>
        <v>0</v>
      </c>
      <c r="K146" s="25"/>
      <c r="L146" s="25"/>
      <c r="M146" s="25"/>
      <c r="N146" s="25"/>
      <c r="O146" s="25"/>
      <c r="P146" s="213">
        <f t="shared" si="7"/>
        <v>0</v>
      </c>
      <c r="Q146" s="25"/>
      <c r="R146" s="25"/>
      <c r="S146" s="25"/>
      <c r="T146" s="25"/>
      <c r="U146" s="25"/>
      <c r="V146" s="25"/>
      <c r="W146" s="25"/>
      <c r="X146" s="25"/>
    </row>
    <row r="147" spans="1:24" x14ac:dyDescent="0.25">
      <c r="A147" s="25"/>
      <c r="B147" s="25"/>
      <c r="C147" s="25"/>
      <c r="D147" s="25"/>
      <c r="E147" s="25"/>
      <c r="F147" s="25"/>
      <c r="G147" s="25"/>
      <c r="H147" s="25"/>
      <c r="I147" s="25"/>
      <c r="J147" s="213">
        <f t="shared" si="8"/>
        <v>0</v>
      </c>
      <c r="K147" s="25"/>
      <c r="L147" s="25"/>
      <c r="M147" s="25"/>
      <c r="N147" s="25"/>
      <c r="O147" s="25"/>
      <c r="P147" s="213">
        <f t="shared" si="7"/>
        <v>0</v>
      </c>
      <c r="Q147" s="25"/>
      <c r="R147" s="25"/>
      <c r="S147" s="25"/>
      <c r="T147" s="25"/>
      <c r="U147" s="25"/>
      <c r="V147" s="25"/>
      <c r="W147" s="25"/>
      <c r="X147" s="25"/>
    </row>
    <row r="148" spans="1:24" x14ac:dyDescent="0.25">
      <c r="A148" s="25"/>
      <c r="B148" s="25"/>
      <c r="C148" s="25"/>
      <c r="D148" s="25"/>
      <c r="E148" s="25"/>
      <c r="F148" s="25"/>
      <c r="G148" s="25"/>
      <c r="H148" s="25"/>
      <c r="I148" s="25"/>
      <c r="J148" s="213">
        <f t="shared" si="8"/>
        <v>0</v>
      </c>
      <c r="K148" s="25"/>
      <c r="L148" s="25"/>
      <c r="M148" s="25"/>
      <c r="N148" s="25"/>
      <c r="O148" s="25"/>
      <c r="P148" s="213">
        <f t="shared" si="7"/>
        <v>0</v>
      </c>
      <c r="Q148" s="25"/>
      <c r="R148" s="25"/>
      <c r="S148" s="25"/>
      <c r="T148" s="25"/>
      <c r="U148" s="25"/>
      <c r="V148" s="25"/>
      <c r="W148" s="25"/>
      <c r="X148" s="25"/>
    </row>
    <row r="149" spans="1:24" x14ac:dyDescent="0.25">
      <c r="A149" s="25"/>
      <c r="B149" s="25"/>
      <c r="C149" s="25"/>
      <c r="D149" s="25"/>
      <c r="E149" s="25"/>
      <c r="F149" s="25"/>
      <c r="G149" s="25"/>
      <c r="H149" s="25"/>
      <c r="I149" s="25"/>
      <c r="J149" s="213">
        <f t="shared" si="8"/>
        <v>0</v>
      </c>
      <c r="K149" s="25"/>
      <c r="L149" s="25"/>
      <c r="M149" s="25"/>
      <c r="N149" s="25"/>
      <c r="O149" s="25"/>
      <c r="P149" s="213">
        <f t="shared" si="7"/>
        <v>0</v>
      </c>
      <c r="Q149" s="25"/>
      <c r="R149" s="25"/>
      <c r="S149" s="25"/>
      <c r="T149" s="25"/>
      <c r="U149" s="25"/>
      <c r="V149" s="25"/>
      <c r="W149" s="25"/>
      <c r="X149" s="25"/>
    </row>
    <row r="150" spans="1:24" x14ac:dyDescent="0.25">
      <c r="A150" s="25"/>
      <c r="B150" s="25"/>
      <c r="C150" s="25"/>
      <c r="D150" s="25"/>
      <c r="E150" s="25"/>
      <c r="F150" s="25"/>
      <c r="G150" s="25"/>
      <c r="H150" s="25"/>
      <c r="I150" s="25"/>
      <c r="J150" s="213">
        <f t="shared" si="8"/>
        <v>0</v>
      </c>
      <c r="K150" s="25"/>
      <c r="L150" s="25"/>
      <c r="M150" s="25"/>
      <c r="N150" s="25"/>
      <c r="O150" s="25"/>
      <c r="P150" s="213">
        <f t="shared" si="7"/>
        <v>0</v>
      </c>
      <c r="Q150" s="25"/>
      <c r="R150" s="25"/>
      <c r="S150" s="25"/>
      <c r="T150" s="25"/>
      <c r="U150" s="25"/>
      <c r="V150" s="25"/>
      <c r="W150" s="25"/>
      <c r="X150" s="25"/>
    </row>
    <row r="151" spans="1:24" x14ac:dyDescent="0.25">
      <c r="A151" s="25"/>
      <c r="B151" s="25"/>
      <c r="C151" s="25"/>
      <c r="D151" s="25"/>
      <c r="E151" s="25"/>
      <c r="F151" s="25"/>
      <c r="G151" s="25"/>
      <c r="H151" s="25"/>
      <c r="I151" s="25"/>
      <c r="J151" s="213">
        <f t="shared" si="8"/>
        <v>0</v>
      </c>
      <c r="K151" s="25"/>
      <c r="L151" s="25"/>
      <c r="M151" s="25"/>
      <c r="N151" s="25"/>
      <c r="O151" s="25"/>
      <c r="P151" s="213">
        <f t="shared" si="7"/>
        <v>0</v>
      </c>
      <c r="Q151" s="25"/>
      <c r="R151" s="25"/>
      <c r="S151" s="25"/>
      <c r="T151" s="25"/>
      <c r="U151" s="25"/>
      <c r="V151" s="25"/>
      <c r="W151" s="25"/>
      <c r="X151" s="25"/>
    </row>
    <row r="152" spans="1:24" x14ac:dyDescent="0.25">
      <c r="A152" s="25"/>
      <c r="B152" s="25"/>
      <c r="C152" s="25"/>
      <c r="D152" s="25"/>
      <c r="E152" s="25"/>
      <c r="F152" s="25"/>
      <c r="G152" s="25"/>
      <c r="H152" s="25"/>
      <c r="I152" s="25"/>
      <c r="J152" s="213">
        <f t="shared" si="8"/>
        <v>0</v>
      </c>
      <c r="K152" s="25"/>
      <c r="L152" s="25"/>
      <c r="M152" s="25"/>
      <c r="N152" s="25"/>
      <c r="O152" s="25"/>
      <c r="P152" s="213">
        <f t="shared" si="7"/>
        <v>0</v>
      </c>
      <c r="Q152" s="25"/>
      <c r="R152" s="25"/>
      <c r="S152" s="25"/>
      <c r="T152" s="25"/>
      <c r="U152" s="25"/>
      <c r="V152" s="25"/>
      <c r="W152" s="25"/>
      <c r="X152" s="25"/>
    </row>
    <row r="153" spans="1:24" x14ac:dyDescent="0.25">
      <c r="A153" s="25"/>
      <c r="B153" s="25"/>
      <c r="C153" s="25"/>
      <c r="D153" s="25"/>
      <c r="E153" s="25"/>
      <c r="F153" s="25"/>
      <c r="G153" s="25"/>
      <c r="H153" s="25"/>
      <c r="I153" s="25"/>
      <c r="J153" s="213">
        <f t="shared" si="8"/>
        <v>0</v>
      </c>
      <c r="K153" s="25"/>
      <c r="L153" s="25"/>
      <c r="M153" s="25"/>
      <c r="N153" s="25"/>
      <c r="O153" s="25"/>
      <c r="P153" s="213">
        <f t="shared" si="7"/>
        <v>0</v>
      </c>
      <c r="Q153" s="25"/>
      <c r="R153" s="25"/>
      <c r="S153" s="25"/>
      <c r="T153" s="25"/>
      <c r="U153" s="25"/>
      <c r="V153" s="25"/>
      <c r="W153" s="25"/>
      <c r="X153" s="25"/>
    </row>
    <row r="154" spans="1:24" x14ac:dyDescent="0.25">
      <c r="A154" s="25"/>
      <c r="B154" s="25"/>
      <c r="C154" s="25"/>
      <c r="D154" s="25"/>
      <c r="E154" s="25"/>
      <c r="F154" s="25"/>
      <c r="G154" s="25"/>
      <c r="H154" s="25"/>
      <c r="I154" s="25"/>
      <c r="J154" s="213">
        <f t="shared" si="8"/>
        <v>0</v>
      </c>
      <c r="K154" s="25"/>
      <c r="L154" s="25"/>
      <c r="M154" s="25"/>
      <c r="N154" s="25"/>
      <c r="O154" s="25"/>
      <c r="P154" s="213">
        <f t="shared" si="7"/>
        <v>0</v>
      </c>
      <c r="Q154" s="25"/>
      <c r="R154" s="25"/>
      <c r="S154" s="25"/>
      <c r="T154" s="25"/>
      <c r="U154" s="25"/>
      <c r="V154" s="25"/>
      <c r="W154" s="25"/>
      <c r="X154" s="25"/>
    </row>
    <row r="155" spans="1:24" x14ac:dyDescent="0.25">
      <c r="A155" s="25"/>
      <c r="B155" s="25"/>
      <c r="C155" s="25"/>
      <c r="D155" s="25"/>
      <c r="E155" s="25"/>
      <c r="F155" s="25"/>
      <c r="G155" s="25"/>
      <c r="H155" s="25"/>
      <c r="I155" s="25"/>
      <c r="J155" s="213">
        <f t="shared" si="8"/>
        <v>0</v>
      </c>
      <c r="K155" s="25"/>
      <c r="L155" s="25"/>
      <c r="M155" s="25"/>
      <c r="N155" s="25"/>
      <c r="O155" s="25"/>
      <c r="P155" s="213">
        <f t="shared" si="7"/>
        <v>0</v>
      </c>
      <c r="Q155" s="25"/>
      <c r="R155" s="25"/>
      <c r="S155" s="25"/>
      <c r="T155" s="25"/>
      <c r="U155" s="25"/>
      <c r="V155" s="25"/>
      <c r="W155" s="25"/>
      <c r="X155" s="25"/>
    </row>
    <row r="156" spans="1:24" x14ac:dyDescent="0.25">
      <c r="A156" s="25"/>
      <c r="B156" s="25"/>
      <c r="C156" s="25"/>
      <c r="D156" s="25"/>
      <c r="E156" s="25"/>
      <c r="F156" s="25"/>
      <c r="G156" s="25"/>
      <c r="H156" s="25"/>
      <c r="I156" s="25"/>
      <c r="J156" s="213">
        <f t="shared" si="8"/>
        <v>0</v>
      </c>
      <c r="K156" s="25"/>
      <c r="L156" s="25"/>
      <c r="M156" s="25"/>
      <c r="N156" s="25"/>
      <c r="O156" s="25"/>
      <c r="P156" s="213">
        <f t="shared" si="7"/>
        <v>0</v>
      </c>
      <c r="Q156" s="25"/>
      <c r="R156" s="25"/>
      <c r="S156" s="25"/>
      <c r="T156" s="25"/>
      <c r="U156" s="25"/>
      <c r="V156" s="25"/>
      <c r="W156" s="25"/>
      <c r="X156" s="25"/>
    </row>
    <row r="157" spans="1:24" x14ac:dyDescent="0.25">
      <c r="A157" s="25"/>
      <c r="B157" s="25"/>
      <c r="C157" s="25"/>
      <c r="D157" s="25"/>
      <c r="E157" s="25"/>
      <c r="F157" s="25"/>
      <c r="G157" s="25"/>
      <c r="H157" s="25"/>
      <c r="I157" s="25"/>
      <c r="J157" s="213">
        <f t="shared" si="8"/>
        <v>0</v>
      </c>
      <c r="K157" s="25"/>
      <c r="L157" s="25"/>
      <c r="M157" s="25"/>
      <c r="N157" s="25"/>
      <c r="O157" s="25"/>
      <c r="P157" s="213">
        <f t="shared" si="7"/>
        <v>0</v>
      </c>
      <c r="Q157" s="25"/>
      <c r="R157" s="25"/>
      <c r="S157" s="25"/>
      <c r="T157" s="25"/>
      <c r="U157" s="25"/>
      <c r="V157" s="25"/>
      <c r="W157" s="25"/>
      <c r="X157" s="25"/>
    </row>
    <row r="158" spans="1:24" x14ac:dyDescent="0.25">
      <c r="A158" s="25"/>
      <c r="B158" s="25"/>
      <c r="C158" s="25"/>
      <c r="D158" s="25"/>
      <c r="E158" s="25"/>
      <c r="F158" s="25"/>
      <c r="G158" s="25"/>
      <c r="H158" s="25"/>
      <c r="I158" s="25"/>
      <c r="J158" s="213">
        <f t="shared" si="8"/>
        <v>0</v>
      </c>
      <c r="K158" s="25"/>
      <c r="L158" s="25"/>
      <c r="M158" s="25"/>
      <c r="N158" s="25"/>
      <c r="O158" s="25"/>
      <c r="P158" s="213">
        <f t="shared" si="7"/>
        <v>0</v>
      </c>
      <c r="Q158" s="25"/>
      <c r="R158" s="25"/>
      <c r="S158" s="25"/>
      <c r="T158" s="25"/>
      <c r="U158" s="25"/>
      <c r="V158" s="25"/>
      <c r="W158" s="25"/>
      <c r="X158" s="25"/>
    </row>
    <row r="159" spans="1:24" x14ac:dyDescent="0.25">
      <c r="A159" s="25"/>
      <c r="B159" s="25"/>
      <c r="C159" s="25"/>
      <c r="D159" s="25"/>
      <c r="E159" s="25"/>
      <c r="F159" s="25"/>
      <c r="G159" s="25"/>
      <c r="H159" s="25"/>
      <c r="I159" s="25"/>
      <c r="J159" s="213">
        <f t="shared" si="8"/>
        <v>0</v>
      </c>
      <c r="K159" s="25"/>
      <c r="L159" s="25"/>
      <c r="M159" s="25"/>
      <c r="N159" s="25"/>
      <c r="O159" s="25"/>
      <c r="P159" s="213">
        <f t="shared" si="7"/>
        <v>0</v>
      </c>
      <c r="Q159" s="25"/>
      <c r="R159" s="25"/>
      <c r="S159" s="25"/>
      <c r="T159" s="25"/>
      <c r="U159" s="25"/>
      <c r="V159" s="25"/>
      <c r="W159" s="25"/>
      <c r="X159" s="25"/>
    </row>
    <row r="160" spans="1:24" x14ac:dyDescent="0.25">
      <c r="A160" s="25"/>
      <c r="B160" s="25"/>
      <c r="C160" s="25"/>
      <c r="D160" s="25"/>
      <c r="E160" s="25"/>
      <c r="F160" s="25"/>
      <c r="G160" s="25"/>
      <c r="H160" s="25"/>
      <c r="I160" s="25"/>
      <c r="J160" s="213">
        <f t="shared" si="8"/>
        <v>0</v>
      </c>
      <c r="K160" s="25"/>
      <c r="L160" s="25"/>
      <c r="M160" s="25"/>
      <c r="N160" s="25"/>
      <c r="O160" s="25"/>
      <c r="P160" s="213">
        <f t="shared" si="7"/>
        <v>0</v>
      </c>
      <c r="Q160" s="25"/>
      <c r="R160" s="25"/>
      <c r="S160" s="25"/>
      <c r="T160" s="25"/>
      <c r="U160" s="25"/>
      <c r="V160" s="25"/>
      <c r="W160" s="25"/>
      <c r="X160" s="25"/>
    </row>
    <row r="161" spans="1:24" x14ac:dyDescent="0.25">
      <c r="A161" s="25"/>
      <c r="B161" s="25"/>
      <c r="C161" s="25"/>
      <c r="D161" s="25"/>
      <c r="E161" s="25"/>
      <c r="F161" s="25"/>
      <c r="G161" s="25"/>
      <c r="H161" s="25"/>
      <c r="I161" s="25"/>
      <c r="J161" s="213">
        <f t="shared" si="8"/>
        <v>0</v>
      </c>
      <c r="K161" s="25"/>
      <c r="L161" s="25"/>
      <c r="M161" s="25"/>
      <c r="N161" s="25"/>
      <c r="O161" s="25"/>
      <c r="P161" s="213">
        <f t="shared" si="7"/>
        <v>0</v>
      </c>
      <c r="Q161" s="25"/>
      <c r="R161" s="25"/>
      <c r="S161" s="25"/>
      <c r="T161" s="25"/>
      <c r="U161" s="25"/>
      <c r="V161" s="25"/>
      <c r="W161" s="25"/>
      <c r="X161" s="25"/>
    </row>
    <row r="162" spans="1:24" x14ac:dyDescent="0.25">
      <c r="A162" s="25"/>
      <c r="B162" s="25"/>
      <c r="C162" s="25"/>
      <c r="D162" s="25"/>
      <c r="E162" s="25"/>
      <c r="F162" s="25"/>
      <c r="G162" s="25"/>
      <c r="H162" s="25"/>
      <c r="I162" s="25"/>
      <c r="J162" s="213">
        <f t="shared" si="8"/>
        <v>0</v>
      </c>
      <c r="K162" s="25"/>
      <c r="L162" s="25"/>
      <c r="M162" s="25"/>
      <c r="N162" s="25"/>
      <c r="O162" s="25"/>
      <c r="P162" s="213">
        <f t="shared" si="7"/>
        <v>0</v>
      </c>
      <c r="Q162" s="25"/>
      <c r="R162" s="25"/>
      <c r="S162" s="25"/>
      <c r="T162" s="25"/>
      <c r="U162" s="25"/>
      <c r="V162" s="25"/>
      <c r="W162" s="25"/>
      <c r="X162" s="25"/>
    </row>
    <row r="163" spans="1:24" x14ac:dyDescent="0.25">
      <c r="A163" s="25"/>
      <c r="B163" s="25"/>
      <c r="C163" s="25"/>
      <c r="D163" s="25"/>
      <c r="E163" s="25"/>
      <c r="F163" s="25"/>
      <c r="G163" s="25"/>
      <c r="H163" s="25"/>
      <c r="I163" s="25"/>
      <c r="J163" s="213">
        <f t="shared" si="8"/>
        <v>0</v>
      </c>
      <c r="K163" s="25"/>
      <c r="L163" s="25"/>
      <c r="M163" s="25"/>
      <c r="N163" s="25"/>
      <c r="O163" s="25"/>
      <c r="P163" s="213">
        <f t="shared" si="7"/>
        <v>0</v>
      </c>
      <c r="Q163" s="25"/>
      <c r="R163" s="25"/>
      <c r="S163" s="25"/>
      <c r="T163" s="25"/>
      <c r="U163" s="25"/>
      <c r="V163" s="25"/>
      <c r="W163" s="25"/>
      <c r="X163" s="25"/>
    </row>
    <row r="164" spans="1:24" x14ac:dyDescent="0.25">
      <c r="A164" s="25"/>
      <c r="B164" s="25"/>
      <c r="C164" s="25"/>
      <c r="D164" s="25"/>
      <c r="E164" s="25"/>
      <c r="F164" s="25"/>
      <c r="G164" s="25"/>
      <c r="H164" s="25"/>
      <c r="I164" s="25"/>
      <c r="J164" s="213">
        <f t="shared" si="8"/>
        <v>0</v>
      </c>
      <c r="K164" s="25"/>
      <c r="L164" s="25"/>
      <c r="M164" s="25"/>
      <c r="N164" s="25"/>
      <c r="O164" s="25"/>
      <c r="P164" s="213">
        <f t="shared" si="7"/>
        <v>0</v>
      </c>
      <c r="Q164" s="25"/>
      <c r="R164" s="25"/>
      <c r="S164" s="25"/>
      <c r="T164" s="25"/>
      <c r="U164" s="25"/>
      <c r="V164" s="25"/>
      <c r="W164" s="25"/>
      <c r="X164" s="25"/>
    </row>
    <row r="165" spans="1:24" x14ac:dyDescent="0.25">
      <c r="A165" s="25"/>
      <c r="B165" s="25"/>
      <c r="C165" s="25"/>
      <c r="D165" s="25"/>
      <c r="E165" s="25"/>
      <c r="F165" s="25"/>
      <c r="G165" s="25"/>
      <c r="H165" s="25"/>
      <c r="I165" s="25"/>
      <c r="J165" s="213">
        <f t="shared" si="8"/>
        <v>0</v>
      </c>
      <c r="K165" s="25"/>
      <c r="L165" s="25"/>
      <c r="M165" s="25"/>
      <c r="N165" s="25"/>
      <c r="O165" s="25"/>
      <c r="P165" s="213">
        <f t="shared" si="7"/>
        <v>0</v>
      </c>
      <c r="Q165" s="25"/>
      <c r="R165" s="25"/>
      <c r="S165" s="25"/>
      <c r="T165" s="25"/>
      <c r="U165" s="25"/>
      <c r="V165" s="25"/>
      <c r="W165" s="25"/>
      <c r="X165" s="25"/>
    </row>
    <row r="166" spans="1:24" x14ac:dyDescent="0.25">
      <c r="A166" s="25"/>
      <c r="B166" s="25"/>
      <c r="C166" s="25"/>
      <c r="D166" s="25"/>
      <c r="E166" s="25"/>
      <c r="F166" s="25"/>
      <c r="G166" s="25"/>
      <c r="H166" s="25"/>
      <c r="I166" s="25"/>
      <c r="J166" s="213">
        <f t="shared" si="8"/>
        <v>0</v>
      </c>
      <c r="K166" s="25"/>
      <c r="L166" s="25"/>
      <c r="M166" s="25"/>
      <c r="N166" s="25"/>
      <c r="O166" s="25"/>
      <c r="P166" s="213">
        <f t="shared" si="7"/>
        <v>0</v>
      </c>
      <c r="Q166" s="25"/>
      <c r="R166" s="25"/>
      <c r="S166" s="25"/>
      <c r="T166" s="25"/>
      <c r="U166" s="25"/>
      <c r="V166" s="25"/>
      <c r="W166" s="25"/>
      <c r="X166" s="25"/>
    </row>
    <row r="167" spans="1:24" x14ac:dyDescent="0.25">
      <c r="A167" s="25"/>
      <c r="B167" s="25"/>
      <c r="C167" s="25"/>
      <c r="D167" s="25"/>
      <c r="E167" s="25"/>
      <c r="F167" s="25"/>
      <c r="G167" s="25"/>
      <c r="H167" s="25"/>
      <c r="I167" s="25"/>
      <c r="J167" s="213">
        <f t="shared" si="8"/>
        <v>0</v>
      </c>
      <c r="K167" s="25"/>
      <c r="L167" s="25"/>
      <c r="M167" s="25"/>
      <c r="N167" s="25"/>
      <c r="O167" s="25"/>
      <c r="P167" s="213">
        <f t="shared" si="7"/>
        <v>0</v>
      </c>
      <c r="Q167" s="25"/>
      <c r="R167" s="25"/>
      <c r="S167" s="25"/>
      <c r="T167" s="25"/>
      <c r="U167" s="25"/>
      <c r="V167" s="25"/>
      <c r="W167" s="25"/>
      <c r="X167" s="25"/>
    </row>
    <row r="168" spans="1:24" x14ac:dyDescent="0.25">
      <c r="A168" s="25"/>
      <c r="B168" s="25"/>
      <c r="C168" s="25"/>
      <c r="D168" s="25"/>
      <c r="E168" s="25"/>
      <c r="F168" s="25"/>
      <c r="G168" s="25"/>
      <c r="H168" s="25"/>
      <c r="I168" s="25"/>
      <c r="J168" s="213">
        <f t="shared" si="8"/>
        <v>0</v>
      </c>
      <c r="K168" s="25"/>
      <c r="L168" s="25"/>
      <c r="M168" s="25"/>
      <c r="N168" s="25"/>
      <c r="O168" s="25"/>
      <c r="P168" s="213">
        <f t="shared" si="7"/>
        <v>0</v>
      </c>
      <c r="Q168" s="25"/>
      <c r="R168" s="25"/>
      <c r="S168" s="25"/>
      <c r="T168" s="25"/>
      <c r="U168" s="25"/>
      <c r="V168" s="25"/>
      <c r="W168" s="25"/>
      <c r="X168" s="25"/>
    </row>
    <row r="169" spans="1:24" x14ac:dyDescent="0.25">
      <c r="A169" s="25"/>
      <c r="B169" s="25"/>
      <c r="C169" s="25"/>
      <c r="D169" s="25"/>
      <c r="E169" s="25"/>
      <c r="F169" s="25"/>
      <c r="G169" s="25"/>
      <c r="H169" s="25"/>
      <c r="I169" s="25"/>
      <c r="J169" s="213">
        <f t="shared" si="8"/>
        <v>0</v>
      </c>
      <c r="K169" s="25"/>
      <c r="L169" s="25"/>
      <c r="M169" s="25"/>
      <c r="N169" s="25"/>
      <c r="O169" s="25"/>
      <c r="P169" s="213">
        <f t="shared" si="7"/>
        <v>0</v>
      </c>
      <c r="Q169" s="25"/>
      <c r="R169" s="25"/>
      <c r="S169" s="25"/>
      <c r="T169" s="25"/>
      <c r="U169" s="25"/>
      <c r="V169" s="25"/>
      <c r="W169" s="25"/>
      <c r="X169" s="25"/>
    </row>
    <row r="170" spans="1:24" x14ac:dyDescent="0.25">
      <c r="A170" s="25"/>
      <c r="B170" s="25"/>
      <c r="C170" s="25"/>
      <c r="D170" s="25"/>
      <c r="E170" s="25"/>
      <c r="F170" s="25"/>
      <c r="G170" s="25"/>
      <c r="H170" s="25"/>
      <c r="I170" s="25"/>
      <c r="J170" s="213">
        <f t="shared" si="8"/>
        <v>0</v>
      </c>
      <c r="K170" s="25"/>
      <c r="L170" s="25"/>
      <c r="M170" s="25"/>
      <c r="N170" s="25"/>
      <c r="O170" s="25"/>
      <c r="P170" s="213">
        <f t="shared" si="7"/>
        <v>0</v>
      </c>
      <c r="Q170" s="25"/>
      <c r="R170" s="25"/>
      <c r="S170" s="25"/>
      <c r="T170" s="25"/>
      <c r="U170" s="25"/>
      <c r="V170" s="25"/>
      <c r="W170" s="25"/>
      <c r="X170" s="25"/>
    </row>
    <row r="171" spans="1:24" x14ac:dyDescent="0.25">
      <c r="A171" s="25"/>
      <c r="B171" s="25"/>
      <c r="C171" s="25"/>
      <c r="D171" s="25"/>
      <c r="E171" s="25"/>
      <c r="F171" s="25"/>
      <c r="G171" s="25"/>
      <c r="H171" s="25"/>
      <c r="I171" s="25"/>
      <c r="J171" s="213">
        <f t="shared" si="8"/>
        <v>0</v>
      </c>
      <c r="K171" s="25"/>
      <c r="L171" s="25"/>
      <c r="M171" s="25"/>
      <c r="N171" s="25"/>
      <c r="O171" s="25"/>
      <c r="P171" s="213">
        <f t="shared" si="7"/>
        <v>0</v>
      </c>
      <c r="Q171" s="25"/>
      <c r="R171" s="25"/>
      <c r="S171" s="25"/>
      <c r="T171" s="25"/>
      <c r="U171" s="25"/>
      <c r="V171" s="25"/>
      <c r="W171" s="25"/>
      <c r="X171" s="25"/>
    </row>
    <row r="172" spans="1:24" x14ac:dyDescent="0.25">
      <c r="A172" s="25"/>
      <c r="B172" s="25"/>
      <c r="C172" s="25"/>
      <c r="D172" s="25"/>
      <c r="E172" s="25"/>
      <c r="F172" s="25"/>
      <c r="G172" s="25"/>
      <c r="H172" s="25"/>
      <c r="I172" s="25"/>
      <c r="J172" s="213">
        <f t="shared" si="8"/>
        <v>0</v>
      </c>
      <c r="K172" s="25"/>
      <c r="L172" s="25"/>
      <c r="M172" s="25"/>
      <c r="N172" s="25"/>
      <c r="O172" s="25"/>
      <c r="P172" s="213">
        <f t="shared" si="7"/>
        <v>0</v>
      </c>
      <c r="Q172" s="25"/>
      <c r="R172" s="25"/>
      <c r="S172" s="25"/>
      <c r="T172" s="25"/>
      <c r="U172" s="25"/>
      <c r="V172" s="25"/>
      <c r="W172" s="25"/>
      <c r="X172" s="25"/>
    </row>
    <row r="173" spans="1:24" x14ac:dyDescent="0.25">
      <c r="A173" s="25"/>
      <c r="B173" s="25"/>
      <c r="C173" s="25"/>
      <c r="D173" s="25"/>
      <c r="E173" s="25"/>
      <c r="F173" s="25"/>
      <c r="G173" s="25"/>
      <c r="H173" s="25"/>
      <c r="I173" s="25"/>
      <c r="J173" s="213">
        <f t="shared" si="8"/>
        <v>0</v>
      </c>
      <c r="K173" s="25"/>
      <c r="L173" s="25"/>
      <c r="M173" s="25"/>
      <c r="N173" s="25"/>
      <c r="O173" s="25"/>
      <c r="P173" s="213">
        <f t="shared" si="7"/>
        <v>0</v>
      </c>
      <c r="Q173" s="25"/>
      <c r="R173" s="25"/>
      <c r="S173" s="25"/>
      <c r="T173" s="25"/>
      <c r="U173" s="25"/>
      <c r="V173" s="25"/>
      <c r="W173" s="25"/>
      <c r="X173" s="25"/>
    </row>
    <row r="174" spans="1:24" x14ac:dyDescent="0.25">
      <c r="A174" s="25"/>
      <c r="B174" s="25"/>
      <c r="C174" s="25"/>
      <c r="D174" s="25"/>
      <c r="E174" s="25"/>
      <c r="F174" s="25"/>
      <c r="G174" s="25"/>
      <c r="H174" s="25"/>
      <c r="I174" s="25"/>
      <c r="J174" s="213">
        <f t="shared" si="8"/>
        <v>0</v>
      </c>
      <c r="K174" s="25"/>
      <c r="L174" s="25"/>
      <c r="M174" s="25"/>
      <c r="N174" s="25"/>
      <c r="O174" s="25"/>
      <c r="P174" s="213">
        <f t="shared" si="7"/>
        <v>0</v>
      </c>
      <c r="Q174" s="25"/>
      <c r="R174" s="25"/>
      <c r="S174" s="25"/>
      <c r="T174" s="25"/>
      <c r="U174" s="25"/>
      <c r="V174" s="25"/>
      <c r="W174" s="25"/>
      <c r="X174" s="25"/>
    </row>
    <row r="175" spans="1:24" x14ac:dyDescent="0.25">
      <c r="A175" s="25"/>
      <c r="B175" s="25"/>
      <c r="C175" s="25"/>
      <c r="D175" s="25"/>
      <c r="E175" s="25"/>
      <c r="F175" s="25"/>
      <c r="G175" s="25"/>
      <c r="H175" s="25"/>
      <c r="I175" s="25"/>
      <c r="J175" s="213">
        <f t="shared" si="8"/>
        <v>0</v>
      </c>
      <c r="K175" s="25"/>
      <c r="L175" s="25"/>
      <c r="M175" s="25"/>
      <c r="N175" s="25"/>
      <c r="O175" s="25"/>
      <c r="P175" s="213">
        <f t="shared" si="7"/>
        <v>0</v>
      </c>
      <c r="Q175" s="25"/>
      <c r="R175" s="25"/>
      <c r="S175" s="25"/>
      <c r="T175" s="25"/>
      <c r="U175" s="25"/>
      <c r="V175" s="25"/>
      <c r="W175" s="25"/>
      <c r="X175" s="25"/>
    </row>
    <row r="176" spans="1:24" x14ac:dyDescent="0.25">
      <c r="A176" s="25"/>
      <c r="B176" s="25"/>
      <c r="C176" s="25"/>
      <c r="D176" s="25"/>
      <c r="E176" s="25"/>
      <c r="F176" s="25"/>
      <c r="G176" s="25"/>
      <c r="H176" s="25"/>
      <c r="I176" s="25"/>
      <c r="J176" s="213">
        <f t="shared" si="8"/>
        <v>0</v>
      </c>
      <c r="K176" s="25"/>
      <c r="L176" s="25"/>
      <c r="M176" s="25"/>
      <c r="N176" s="25"/>
      <c r="O176" s="25"/>
      <c r="P176" s="213">
        <f t="shared" si="7"/>
        <v>0</v>
      </c>
      <c r="Q176" s="25"/>
      <c r="R176" s="25"/>
      <c r="S176" s="25"/>
      <c r="T176" s="25"/>
      <c r="U176" s="25"/>
      <c r="V176" s="25"/>
      <c r="W176" s="25"/>
      <c r="X176" s="25"/>
    </row>
    <row r="177" spans="1:24" x14ac:dyDescent="0.25">
      <c r="A177" s="25"/>
      <c r="B177" s="25"/>
      <c r="C177" s="25"/>
      <c r="D177" s="25"/>
      <c r="E177" s="25"/>
      <c r="F177" s="25"/>
      <c r="G177" s="25"/>
      <c r="H177" s="25"/>
      <c r="I177" s="25"/>
      <c r="J177" s="213">
        <f t="shared" si="8"/>
        <v>0</v>
      </c>
      <c r="K177" s="25"/>
      <c r="L177" s="25"/>
      <c r="M177" s="25"/>
      <c r="N177" s="25"/>
      <c r="O177" s="25"/>
      <c r="P177" s="213">
        <f t="shared" si="7"/>
        <v>0</v>
      </c>
      <c r="Q177" s="25"/>
      <c r="R177" s="25"/>
      <c r="S177" s="25"/>
      <c r="T177" s="25"/>
      <c r="U177" s="25"/>
      <c r="V177" s="25"/>
      <c r="W177" s="25"/>
      <c r="X177" s="25"/>
    </row>
    <row r="178" spans="1:24" x14ac:dyDescent="0.25">
      <c r="A178" s="25"/>
      <c r="B178" s="25"/>
      <c r="C178" s="25"/>
      <c r="D178" s="25"/>
      <c r="E178" s="25"/>
      <c r="F178" s="25"/>
      <c r="G178" s="25"/>
      <c r="H178" s="25"/>
      <c r="I178" s="25"/>
      <c r="J178" s="213">
        <f t="shared" si="8"/>
        <v>0</v>
      </c>
      <c r="K178" s="25"/>
      <c r="L178" s="25"/>
      <c r="M178" s="25"/>
      <c r="N178" s="25"/>
      <c r="O178" s="25"/>
      <c r="P178" s="213">
        <f t="shared" si="7"/>
        <v>0</v>
      </c>
      <c r="Q178" s="25"/>
      <c r="R178" s="25"/>
      <c r="S178" s="25"/>
      <c r="T178" s="25"/>
      <c r="U178" s="25"/>
      <c r="V178" s="25"/>
      <c r="W178" s="25"/>
      <c r="X178" s="25"/>
    </row>
    <row r="179" spans="1:24" x14ac:dyDescent="0.25">
      <c r="A179" s="25"/>
      <c r="B179" s="25"/>
      <c r="C179" s="25"/>
      <c r="D179" s="25"/>
      <c r="E179" s="25"/>
      <c r="F179" s="25"/>
      <c r="G179" s="25"/>
      <c r="H179" s="25"/>
      <c r="I179" s="25"/>
      <c r="J179" s="213">
        <f t="shared" si="8"/>
        <v>0</v>
      </c>
      <c r="K179" s="25"/>
      <c r="L179" s="25"/>
      <c r="M179" s="25"/>
      <c r="N179" s="25"/>
      <c r="O179" s="25"/>
      <c r="P179" s="213">
        <f t="shared" si="7"/>
        <v>0</v>
      </c>
      <c r="Q179" s="25"/>
      <c r="R179" s="25"/>
      <c r="S179" s="25"/>
      <c r="T179" s="25"/>
      <c r="U179" s="25"/>
      <c r="V179" s="25"/>
      <c r="W179" s="25"/>
      <c r="X179" s="25"/>
    </row>
    <row r="180" spans="1:24" x14ac:dyDescent="0.25">
      <c r="A180" s="25"/>
      <c r="B180" s="25"/>
      <c r="C180" s="25"/>
      <c r="D180" s="25"/>
      <c r="E180" s="25"/>
      <c r="F180" s="25"/>
      <c r="G180" s="25"/>
      <c r="H180" s="25"/>
      <c r="I180" s="25"/>
      <c r="J180" s="213">
        <f t="shared" si="8"/>
        <v>0</v>
      </c>
      <c r="K180" s="25"/>
      <c r="L180" s="25"/>
      <c r="M180" s="25"/>
      <c r="N180" s="25"/>
      <c r="O180" s="25"/>
      <c r="P180" s="213">
        <f t="shared" si="7"/>
        <v>0</v>
      </c>
      <c r="Q180" s="25"/>
      <c r="R180" s="25"/>
      <c r="S180" s="25"/>
      <c r="T180" s="25"/>
      <c r="U180" s="25"/>
      <c r="V180" s="25"/>
      <c r="W180" s="25"/>
      <c r="X180" s="25"/>
    </row>
    <row r="181" spans="1:24" x14ac:dyDescent="0.25">
      <c r="A181" s="25"/>
      <c r="B181" s="25"/>
      <c r="C181" s="25"/>
      <c r="D181" s="25"/>
      <c r="E181" s="25"/>
      <c r="F181" s="25"/>
      <c r="G181" s="25"/>
      <c r="H181" s="25"/>
      <c r="I181" s="25"/>
      <c r="J181" s="213">
        <f t="shared" si="8"/>
        <v>0</v>
      </c>
      <c r="K181" s="25"/>
      <c r="L181" s="25"/>
      <c r="M181" s="25"/>
      <c r="N181" s="25"/>
      <c r="O181" s="25"/>
      <c r="P181" s="213">
        <f t="shared" si="7"/>
        <v>0</v>
      </c>
      <c r="Q181" s="25"/>
      <c r="R181" s="25"/>
      <c r="S181" s="25"/>
      <c r="T181" s="25"/>
      <c r="U181" s="25"/>
      <c r="V181" s="25"/>
      <c r="W181" s="25"/>
      <c r="X181" s="25"/>
    </row>
    <row r="182" spans="1:24" x14ac:dyDescent="0.25">
      <c r="A182" s="25"/>
      <c r="B182" s="25"/>
      <c r="C182" s="25"/>
      <c r="D182" s="25"/>
      <c r="E182" s="25"/>
      <c r="F182" s="25"/>
      <c r="G182" s="25"/>
      <c r="H182" s="25"/>
      <c r="I182" s="25"/>
      <c r="J182" s="213">
        <f t="shared" si="8"/>
        <v>0</v>
      </c>
      <c r="K182" s="25"/>
      <c r="L182" s="25"/>
      <c r="M182" s="25"/>
      <c r="N182" s="25"/>
      <c r="O182" s="25"/>
      <c r="P182" s="213">
        <f t="shared" si="7"/>
        <v>0</v>
      </c>
      <c r="Q182" s="25"/>
      <c r="R182" s="25"/>
      <c r="S182" s="25"/>
      <c r="T182" s="25"/>
      <c r="U182" s="25"/>
      <c r="V182" s="25"/>
      <c r="W182" s="25"/>
      <c r="X182" s="25"/>
    </row>
    <row r="183" spans="1:24" x14ac:dyDescent="0.25">
      <c r="A183" s="25"/>
      <c r="B183" s="25"/>
      <c r="C183" s="25"/>
      <c r="D183" s="25"/>
      <c r="E183" s="25"/>
      <c r="F183" s="25"/>
      <c r="G183" s="25"/>
      <c r="H183" s="25"/>
      <c r="I183" s="25"/>
      <c r="J183" s="213">
        <f t="shared" si="8"/>
        <v>0</v>
      </c>
      <c r="K183" s="25"/>
      <c r="L183" s="25"/>
      <c r="M183" s="25"/>
      <c r="N183" s="25"/>
      <c r="O183" s="25"/>
      <c r="P183" s="213">
        <f t="shared" si="7"/>
        <v>0</v>
      </c>
      <c r="Q183" s="25"/>
      <c r="R183" s="25"/>
      <c r="S183" s="25"/>
      <c r="T183" s="25"/>
      <c r="U183" s="25"/>
      <c r="V183" s="25"/>
      <c r="W183" s="25"/>
      <c r="X183" s="25"/>
    </row>
    <row r="184" spans="1:24" x14ac:dyDescent="0.25">
      <c r="A184" s="25"/>
      <c r="B184" s="25"/>
      <c r="C184" s="25"/>
      <c r="D184" s="25"/>
      <c r="E184" s="25"/>
      <c r="F184" s="25"/>
      <c r="G184" s="25"/>
      <c r="H184" s="25"/>
      <c r="I184" s="25"/>
      <c r="J184" s="213">
        <f t="shared" si="8"/>
        <v>0</v>
      </c>
      <c r="K184" s="25"/>
      <c r="L184" s="25"/>
      <c r="M184" s="25"/>
      <c r="N184" s="25"/>
      <c r="O184" s="25"/>
      <c r="P184" s="213">
        <f t="shared" si="7"/>
        <v>0</v>
      </c>
      <c r="Q184" s="25"/>
      <c r="R184" s="25"/>
      <c r="S184" s="25"/>
      <c r="T184" s="25"/>
      <c r="U184" s="25"/>
      <c r="V184" s="25"/>
      <c r="W184" s="25"/>
      <c r="X184" s="25"/>
    </row>
    <row r="185" spans="1:24" x14ac:dyDescent="0.25">
      <c r="A185" s="25"/>
      <c r="B185" s="25"/>
      <c r="C185" s="25"/>
      <c r="D185" s="25"/>
      <c r="E185" s="25"/>
      <c r="F185" s="25"/>
      <c r="G185" s="25"/>
      <c r="H185" s="25"/>
      <c r="I185" s="25"/>
      <c r="J185" s="213">
        <f t="shared" si="8"/>
        <v>0</v>
      </c>
      <c r="K185" s="25"/>
      <c r="L185" s="25"/>
      <c r="M185" s="25"/>
      <c r="N185" s="25"/>
      <c r="O185" s="25"/>
      <c r="P185" s="213">
        <f t="shared" si="7"/>
        <v>0</v>
      </c>
      <c r="Q185" s="25"/>
      <c r="R185" s="25"/>
      <c r="S185" s="25"/>
      <c r="T185" s="25"/>
      <c r="U185" s="25"/>
      <c r="V185" s="25"/>
      <c r="W185" s="25"/>
      <c r="X185" s="25"/>
    </row>
    <row r="186" spans="1:24" x14ac:dyDescent="0.25">
      <c r="A186" s="25"/>
      <c r="B186" s="25"/>
      <c r="C186" s="25"/>
      <c r="D186" s="25"/>
      <c r="E186" s="25"/>
      <c r="F186" s="25"/>
      <c r="G186" s="25"/>
      <c r="H186" s="25"/>
      <c r="I186" s="25"/>
      <c r="J186" s="213">
        <f t="shared" si="8"/>
        <v>0</v>
      </c>
      <c r="K186" s="25"/>
      <c r="L186" s="25"/>
      <c r="M186" s="25"/>
      <c r="N186" s="25"/>
      <c r="O186" s="25"/>
      <c r="P186" s="213">
        <f t="shared" si="7"/>
        <v>0</v>
      </c>
      <c r="Q186" s="25"/>
      <c r="R186" s="25"/>
      <c r="S186" s="25"/>
      <c r="T186" s="25"/>
      <c r="U186" s="25"/>
      <c r="V186" s="25"/>
      <c r="W186" s="25"/>
      <c r="X186" s="25"/>
    </row>
    <row r="187" spans="1:24" x14ac:dyDescent="0.25">
      <c r="A187" s="25"/>
      <c r="B187" s="25"/>
      <c r="C187" s="25"/>
      <c r="D187" s="25"/>
      <c r="E187" s="25"/>
      <c r="F187" s="25"/>
      <c r="G187" s="25"/>
      <c r="H187" s="25"/>
      <c r="I187" s="25"/>
      <c r="J187" s="213">
        <f t="shared" si="8"/>
        <v>0</v>
      </c>
      <c r="K187" s="25"/>
      <c r="L187" s="25"/>
      <c r="M187" s="25"/>
      <c r="N187" s="25"/>
      <c r="O187" s="25"/>
      <c r="P187" s="213">
        <f t="shared" si="7"/>
        <v>0</v>
      </c>
      <c r="Q187" s="25"/>
      <c r="R187" s="25"/>
      <c r="S187" s="25"/>
      <c r="T187" s="25"/>
      <c r="U187" s="25"/>
      <c r="V187" s="25"/>
      <c r="W187" s="25"/>
      <c r="X187" s="25"/>
    </row>
    <row r="188" spans="1:24" x14ac:dyDescent="0.25">
      <c r="A188" s="25"/>
      <c r="B188" s="25"/>
      <c r="C188" s="25"/>
      <c r="D188" s="25"/>
      <c r="E188" s="25"/>
      <c r="F188" s="25"/>
      <c r="G188" s="25"/>
      <c r="H188" s="25"/>
      <c r="I188" s="25"/>
      <c r="J188" s="213">
        <f t="shared" si="8"/>
        <v>0</v>
      </c>
      <c r="K188" s="25"/>
      <c r="L188" s="25"/>
      <c r="M188" s="25"/>
      <c r="N188" s="25"/>
      <c r="O188" s="25"/>
      <c r="P188" s="213">
        <f t="shared" si="7"/>
        <v>0</v>
      </c>
      <c r="Q188" s="25"/>
      <c r="R188" s="25"/>
      <c r="S188" s="25"/>
      <c r="T188" s="25"/>
      <c r="U188" s="25"/>
      <c r="V188" s="25"/>
      <c r="W188" s="25"/>
      <c r="X188" s="25"/>
    </row>
    <row r="189" spans="1:24" x14ac:dyDescent="0.25">
      <c r="A189" s="25"/>
      <c r="B189" s="25"/>
      <c r="C189" s="25"/>
      <c r="D189" s="25"/>
      <c r="E189" s="25"/>
      <c r="F189" s="25"/>
      <c r="G189" s="25"/>
      <c r="H189" s="25"/>
      <c r="I189" s="25"/>
      <c r="J189" s="213">
        <f t="shared" si="8"/>
        <v>0</v>
      </c>
      <c r="K189" s="25"/>
      <c r="L189" s="25"/>
      <c r="M189" s="25"/>
      <c r="N189" s="25"/>
      <c r="O189" s="25"/>
      <c r="P189" s="213">
        <f t="shared" si="7"/>
        <v>0</v>
      </c>
      <c r="Q189" s="25"/>
      <c r="R189" s="25"/>
      <c r="S189" s="25"/>
      <c r="T189" s="25"/>
      <c r="U189" s="25"/>
      <c r="V189" s="25"/>
      <c r="W189" s="25"/>
      <c r="X189" s="25"/>
    </row>
    <row r="190" spans="1:24" x14ac:dyDescent="0.25">
      <c r="A190" s="25"/>
      <c r="B190" s="25"/>
      <c r="C190" s="25"/>
      <c r="D190" s="25"/>
      <c r="E190" s="25"/>
      <c r="F190" s="25"/>
      <c r="G190" s="25"/>
      <c r="H190" s="25"/>
      <c r="I190" s="25"/>
      <c r="J190" s="213">
        <f t="shared" si="8"/>
        <v>0</v>
      </c>
      <c r="K190" s="25"/>
      <c r="L190" s="25"/>
      <c r="M190" s="25"/>
      <c r="N190" s="25"/>
      <c r="O190" s="25"/>
      <c r="P190" s="213">
        <f t="shared" si="7"/>
        <v>0</v>
      </c>
      <c r="Q190" s="25"/>
      <c r="R190" s="25"/>
      <c r="S190" s="25"/>
      <c r="T190" s="25"/>
      <c r="U190" s="25"/>
      <c r="V190" s="25"/>
      <c r="W190" s="25"/>
      <c r="X190" s="25"/>
    </row>
    <row r="191" spans="1:24" x14ac:dyDescent="0.25">
      <c r="A191" s="25"/>
      <c r="B191" s="25"/>
      <c r="C191" s="25"/>
      <c r="D191" s="25"/>
      <c r="E191" s="25"/>
      <c r="F191" s="25"/>
      <c r="G191" s="25"/>
      <c r="H191" s="25"/>
      <c r="I191" s="25"/>
      <c r="J191" s="213">
        <f t="shared" si="8"/>
        <v>0</v>
      </c>
      <c r="K191" s="25"/>
      <c r="L191" s="25"/>
      <c r="M191" s="25"/>
      <c r="N191" s="25"/>
      <c r="O191" s="25"/>
      <c r="P191" s="213">
        <f t="shared" si="7"/>
        <v>0</v>
      </c>
      <c r="Q191" s="25"/>
      <c r="R191" s="25"/>
      <c r="S191" s="25"/>
      <c r="T191" s="25"/>
      <c r="U191" s="25"/>
      <c r="V191" s="25"/>
      <c r="W191" s="25"/>
      <c r="X191" s="25"/>
    </row>
    <row r="192" spans="1:24" x14ac:dyDescent="0.25">
      <c r="A192" s="25"/>
      <c r="B192" s="25"/>
      <c r="C192" s="25"/>
      <c r="D192" s="25"/>
      <c r="E192" s="25"/>
      <c r="F192" s="25"/>
      <c r="G192" s="25"/>
      <c r="H192" s="25"/>
      <c r="I192" s="25"/>
      <c r="J192" s="213">
        <f t="shared" si="8"/>
        <v>0</v>
      </c>
      <c r="K192" s="25"/>
      <c r="L192" s="25"/>
      <c r="M192" s="25"/>
      <c r="N192" s="25"/>
      <c r="O192" s="25"/>
      <c r="P192" s="213">
        <f t="shared" si="7"/>
        <v>0</v>
      </c>
      <c r="Q192" s="25"/>
      <c r="R192" s="25"/>
      <c r="S192" s="25"/>
      <c r="T192" s="25"/>
      <c r="U192" s="25"/>
      <c r="V192" s="25"/>
      <c r="W192" s="25"/>
      <c r="X192" s="25"/>
    </row>
    <row r="193" spans="1:24" x14ac:dyDescent="0.25">
      <c r="A193" s="25"/>
      <c r="B193" s="25"/>
      <c r="C193" s="25"/>
      <c r="D193" s="25"/>
      <c r="E193" s="25"/>
      <c r="F193" s="25"/>
      <c r="G193" s="25"/>
      <c r="H193" s="25"/>
      <c r="I193" s="25"/>
      <c r="J193" s="213">
        <f t="shared" si="8"/>
        <v>0</v>
      </c>
      <c r="K193" s="25"/>
      <c r="L193" s="25"/>
      <c r="M193" s="25"/>
      <c r="N193" s="25"/>
      <c r="O193" s="25"/>
      <c r="P193" s="213">
        <f t="shared" si="7"/>
        <v>0</v>
      </c>
      <c r="Q193" s="25"/>
      <c r="R193" s="25"/>
      <c r="S193" s="25"/>
      <c r="T193" s="25"/>
      <c r="U193" s="25"/>
      <c r="V193" s="25"/>
      <c r="W193" s="25"/>
      <c r="X193" s="25"/>
    </row>
    <row r="194" spans="1:24" x14ac:dyDescent="0.25">
      <c r="A194" s="25"/>
      <c r="B194" s="25"/>
      <c r="C194" s="25"/>
      <c r="D194" s="25"/>
      <c r="E194" s="25"/>
      <c r="F194" s="25"/>
      <c r="G194" s="25"/>
      <c r="H194" s="25"/>
      <c r="I194" s="25"/>
      <c r="J194" s="213">
        <f t="shared" si="8"/>
        <v>0</v>
      </c>
      <c r="K194" s="25"/>
      <c r="L194" s="25"/>
      <c r="M194" s="25"/>
      <c r="N194" s="25"/>
      <c r="O194" s="25"/>
      <c r="P194" s="213">
        <f t="shared" si="7"/>
        <v>0</v>
      </c>
      <c r="Q194" s="25"/>
      <c r="R194" s="25"/>
      <c r="S194" s="25"/>
      <c r="T194" s="25"/>
      <c r="U194" s="25"/>
      <c r="V194" s="25"/>
      <c r="W194" s="25"/>
      <c r="X194" s="25"/>
    </row>
    <row r="195" spans="1:24" x14ac:dyDescent="0.25">
      <c r="A195" s="25"/>
      <c r="B195" s="25"/>
      <c r="C195" s="25"/>
      <c r="D195" s="25"/>
      <c r="E195" s="25"/>
      <c r="F195" s="25"/>
      <c r="G195" s="25"/>
      <c r="H195" s="25"/>
      <c r="I195" s="25"/>
      <c r="J195" s="213">
        <f t="shared" si="8"/>
        <v>0</v>
      </c>
      <c r="K195" s="25"/>
      <c r="L195" s="25"/>
      <c r="M195" s="25"/>
      <c r="N195" s="25"/>
      <c r="O195" s="25"/>
      <c r="P195" s="213">
        <f t="shared" si="7"/>
        <v>0</v>
      </c>
      <c r="Q195" s="25"/>
      <c r="R195" s="25"/>
      <c r="S195" s="25"/>
      <c r="T195" s="25"/>
      <c r="U195" s="25"/>
      <c r="V195" s="25"/>
      <c r="W195" s="25"/>
      <c r="X195" s="25"/>
    </row>
    <row r="196" spans="1:24" x14ac:dyDescent="0.25">
      <c r="A196" s="25"/>
      <c r="B196" s="25"/>
      <c r="C196" s="25"/>
      <c r="D196" s="25"/>
      <c r="E196" s="25"/>
      <c r="F196" s="25"/>
      <c r="G196" s="25"/>
      <c r="H196" s="25"/>
      <c r="I196" s="25"/>
      <c r="J196" s="213">
        <f t="shared" si="8"/>
        <v>0</v>
      </c>
      <c r="K196" s="25"/>
      <c r="L196" s="25"/>
      <c r="M196" s="25"/>
      <c r="N196" s="25"/>
      <c r="O196" s="25"/>
      <c r="P196" s="213">
        <f t="shared" si="7"/>
        <v>0</v>
      </c>
      <c r="Q196" s="25"/>
      <c r="R196" s="25"/>
      <c r="S196" s="25"/>
      <c r="T196" s="25"/>
      <c r="U196" s="25"/>
      <c r="V196" s="25"/>
      <c r="W196" s="25"/>
      <c r="X196" s="25"/>
    </row>
    <row r="197" spans="1:24" x14ac:dyDescent="0.25">
      <c r="A197" s="25"/>
      <c r="B197" s="25"/>
      <c r="C197" s="25"/>
      <c r="D197" s="25"/>
      <c r="E197" s="25"/>
      <c r="F197" s="25"/>
      <c r="G197" s="25"/>
      <c r="H197" s="25"/>
      <c r="I197" s="25"/>
      <c r="J197" s="213">
        <f t="shared" si="8"/>
        <v>0</v>
      </c>
      <c r="K197" s="25"/>
      <c r="L197" s="25"/>
      <c r="M197" s="25"/>
      <c r="N197" s="25"/>
      <c r="O197" s="25"/>
      <c r="P197" s="213">
        <f t="shared" ref="P197:P260" si="9">K197-L197-M197+N197+O197</f>
        <v>0</v>
      </c>
      <c r="Q197" s="25"/>
      <c r="R197" s="25"/>
      <c r="S197" s="25"/>
      <c r="T197" s="25"/>
      <c r="U197" s="25"/>
      <c r="V197" s="25"/>
      <c r="W197" s="25"/>
      <c r="X197" s="25"/>
    </row>
    <row r="198" spans="1:24" x14ac:dyDescent="0.25">
      <c r="A198" s="25"/>
      <c r="B198" s="25"/>
      <c r="C198" s="25"/>
      <c r="D198" s="25"/>
      <c r="E198" s="25"/>
      <c r="F198" s="25"/>
      <c r="G198" s="25"/>
      <c r="H198" s="25"/>
      <c r="I198" s="25"/>
      <c r="J198" s="213">
        <f t="shared" ref="J198:J261" si="10">E198-F198-G198+H198+I198</f>
        <v>0</v>
      </c>
      <c r="K198" s="25"/>
      <c r="L198" s="25"/>
      <c r="M198" s="25"/>
      <c r="N198" s="25"/>
      <c r="O198" s="25"/>
      <c r="P198" s="213">
        <f t="shared" si="9"/>
        <v>0</v>
      </c>
      <c r="Q198" s="25"/>
      <c r="R198" s="25"/>
      <c r="S198" s="25"/>
      <c r="T198" s="25"/>
      <c r="U198" s="25"/>
      <c r="V198" s="25"/>
      <c r="W198" s="25"/>
      <c r="X198" s="25"/>
    </row>
    <row r="199" spans="1:24" x14ac:dyDescent="0.25">
      <c r="A199" s="25"/>
      <c r="B199" s="25"/>
      <c r="C199" s="25"/>
      <c r="D199" s="25"/>
      <c r="E199" s="25"/>
      <c r="F199" s="25"/>
      <c r="G199" s="25"/>
      <c r="H199" s="25"/>
      <c r="I199" s="25"/>
      <c r="J199" s="213">
        <f t="shared" si="10"/>
        <v>0</v>
      </c>
      <c r="K199" s="25"/>
      <c r="L199" s="25"/>
      <c r="M199" s="25"/>
      <c r="N199" s="25"/>
      <c r="O199" s="25"/>
      <c r="P199" s="213">
        <f t="shared" si="9"/>
        <v>0</v>
      </c>
      <c r="Q199" s="25"/>
      <c r="R199" s="25"/>
      <c r="S199" s="25"/>
      <c r="T199" s="25"/>
      <c r="U199" s="25"/>
      <c r="V199" s="25"/>
      <c r="W199" s="25"/>
      <c r="X199" s="25"/>
    </row>
    <row r="200" spans="1:24" x14ac:dyDescent="0.25">
      <c r="A200" s="25"/>
      <c r="B200" s="25"/>
      <c r="C200" s="25"/>
      <c r="D200" s="25"/>
      <c r="E200" s="25"/>
      <c r="F200" s="25"/>
      <c r="G200" s="25"/>
      <c r="H200" s="25"/>
      <c r="I200" s="25"/>
      <c r="J200" s="213">
        <f t="shared" si="10"/>
        <v>0</v>
      </c>
      <c r="K200" s="25"/>
      <c r="L200" s="25"/>
      <c r="M200" s="25"/>
      <c r="N200" s="25"/>
      <c r="O200" s="25"/>
      <c r="P200" s="213">
        <f t="shared" si="9"/>
        <v>0</v>
      </c>
      <c r="Q200" s="25"/>
      <c r="R200" s="25"/>
      <c r="S200" s="25"/>
      <c r="T200" s="25"/>
      <c r="U200" s="25"/>
      <c r="V200" s="25"/>
      <c r="W200" s="25"/>
      <c r="X200" s="25"/>
    </row>
    <row r="201" spans="1:24" x14ac:dyDescent="0.25">
      <c r="A201" s="25"/>
      <c r="B201" s="25"/>
      <c r="C201" s="25"/>
      <c r="D201" s="25"/>
      <c r="E201" s="25"/>
      <c r="F201" s="25"/>
      <c r="G201" s="25"/>
      <c r="H201" s="25"/>
      <c r="I201" s="25"/>
      <c r="J201" s="213">
        <f t="shared" si="10"/>
        <v>0</v>
      </c>
      <c r="K201" s="25"/>
      <c r="L201" s="25"/>
      <c r="M201" s="25"/>
      <c r="N201" s="25"/>
      <c r="O201" s="25"/>
      <c r="P201" s="213">
        <f t="shared" si="9"/>
        <v>0</v>
      </c>
      <c r="Q201" s="25"/>
      <c r="R201" s="25"/>
      <c r="S201" s="25"/>
      <c r="T201" s="25"/>
      <c r="U201" s="25"/>
      <c r="V201" s="25"/>
      <c r="W201" s="25"/>
      <c r="X201" s="25"/>
    </row>
    <row r="202" spans="1:24" x14ac:dyDescent="0.25">
      <c r="A202" s="25"/>
      <c r="B202" s="25"/>
      <c r="C202" s="25"/>
      <c r="D202" s="25"/>
      <c r="E202" s="25"/>
      <c r="F202" s="25"/>
      <c r="G202" s="25"/>
      <c r="H202" s="25"/>
      <c r="I202" s="25"/>
      <c r="J202" s="213">
        <f t="shared" si="10"/>
        <v>0</v>
      </c>
      <c r="K202" s="25"/>
      <c r="L202" s="25"/>
      <c r="M202" s="25"/>
      <c r="N202" s="25"/>
      <c r="O202" s="25"/>
      <c r="P202" s="213">
        <f t="shared" si="9"/>
        <v>0</v>
      </c>
      <c r="Q202" s="25"/>
      <c r="R202" s="25"/>
      <c r="S202" s="25"/>
      <c r="T202" s="25"/>
      <c r="U202" s="25"/>
      <c r="V202" s="25"/>
      <c r="W202" s="25"/>
      <c r="X202" s="25"/>
    </row>
    <row r="203" spans="1:24" x14ac:dyDescent="0.25">
      <c r="A203" s="25"/>
      <c r="B203" s="25"/>
      <c r="C203" s="25"/>
      <c r="D203" s="25"/>
      <c r="E203" s="25"/>
      <c r="F203" s="25"/>
      <c r="G203" s="25"/>
      <c r="H203" s="25"/>
      <c r="I203" s="25"/>
      <c r="J203" s="213">
        <f t="shared" si="10"/>
        <v>0</v>
      </c>
      <c r="K203" s="25"/>
      <c r="L203" s="25"/>
      <c r="M203" s="25"/>
      <c r="N203" s="25"/>
      <c r="O203" s="25"/>
      <c r="P203" s="213">
        <f t="shared" si="9"/>
        <v>0</v>
      </c>
      <c r="Q203" s="25"/>
      <c r="R203" s="25"/>
      <c r="S203" s="25"/>
      <c r="T203" s="25"/>
      <c r="U203" s="25"/>
      <c r="V203" s="25"/>
      <c r="W203" s="25"/>
      <c r="X203" s="25"/>
    </row>
    <row r="204" spans="1:24" x14ac:dyDescent="0.25">
      <c r="A204" s="25"/>
      <c r="B204" s="25"/>
      <c r="C204" s="25"/>
      <c r="D204" s="25"/>
      <c r="E204" s="25"/>
      <c r="F204" s="25"/>
      <c r="G204" s="25"/>
      <c r="H204" s="25"/>
      <c r="I204" s="25"/>
      <c r="J204" s="213">
        <f t="shared" si="10"/>
        <v>0</v>
      </c>
      <c r="K204" s="25"/>
      <c r="L204" s="25"/>
      <c r="M204" s="25"/>
      <c r="N204" s="25"/>
      <c r="O204" s="25"/>
      <c r="P204" s="213">
        <f t="shared" si="9"/>
        <v>0</v>
      </c>
      <c r="Q204" s="25"/>
      <c r="R204" s="25"/>
      <c r="S204" s="25"/>
      <c r="T204" s="25"/>
      <c r="U204" s="25"/>
      <c r="V204" s="25"/>
      <c r="W204" s="25"/>
      <c r="X204" s="25"/>
    </row>
    <row r="205" spans="1:24" x14ac:dyDescent="0.25">
      <c r="A205" s="25"/>
      <c r="B205" s="25"/>
      <c r="C205" s="25"/>
      <c r="D205" s="25"/>
      <c r="E205" s="25"/>
      <c r="F205" s="25"/>
      <c r="G205" s="25"/>
      <c r="H205" s="25"/>
      <c r="I205" s="25"/>
      <c r="J205" s="213">
        <f t="shared" si="10"/>
        <v>0</v>
      </c>
      <c r="K205" s="25"/>
      <c r="L205" s="25"/>
      <c r="M205" s="25"/>
      <c r="N205" s="25"/>
      <c r="O205" s="25"/>
      <c r="P205" s="213">
        <f t="shared" si="9"/>
        <v>0</v>
      </c>
      <c r="Q205" s="25"/>
      <c r="R205" s="25"/>
      <c r="S205" s="25"/>
      <c r="T205" s="25"/>
      <c r="U205" s="25"/>
      <c r="V205" s="25"/>
      <c r="W205" s="25"/>
      <c r="X205" s="25"/>
    </row>
    <row r="206" spans="1:24" x14ac:dyDescent="0.25">
      <c r="A206" s="25"/>
      <c r="B206" s="25"/>
      <c r="C206" s="25"/>
      <c r="D206" s="25"/>
      <c r="E206" s="25"/>
      <c r="F206" s="25"/>
      <c r="G206" s="25"/>
      <c r="H206" s="25"/>
      <c r="I206" s="25"/>
      <c r="J206" s="213">
        <f t="shared" si="10"/>
        <v>0</v>
      </c>
      <c r="K206" s="25"/>
      <c r="L206" s="25"/>
      <c r="M206" s="25"/>
      <c r="N206" s="25"/>
      <c r="O206" s="25"/>
      <c r="P206" s="213">
        <f t="shared" si="9"/>
        <v>0</v>
      </c>
      <c r="Q206" s="25"/>
      <c r="R206" s="25"/>
      <c r="S206" s="25"/>
      <c r="T206" s="25"/>
      <c r="U206" s="25"/>
      <c r="V206" s="25"/>
      <c r="W206" s="25"/>
      <c r="X206" s="25"/>
    </row>
    <row r="207" spans="1:24" x14ac:dyDescent="0.25">
      <c r="A207" s="25"/>
      <c r="B207" s="25"/>
      <c r="C207" s="25"/>
      <c r="D207" s="25"/>
      <c r="E207" s="25"/>
      <c r="F207" s="25"/>
      <c r="G207" s="25"/>
      <c r="H207" s="25"/>
      <c r="I207" s="25"/>
      <c r="J207" s="213">
        <f t="shared" si="10"/>
        <v>0</v>
      </c>
      <c r="K207" s="25"/>
      <c r="L207" s="25"/>
      <c r="M207" s="25"/>
      <c r="N207" s="25"/>
      <c r="O207" s="25"/>
      <c r="P207" s="213">
        <f t="shared" si="9"/>
        <v>0</v>
      </c>
      <c r="Q207" s="25"/>
      <c r="R207" s="25"/>
      <c r="S207" s="25"/>
      <c r="T207" s="25"/>
      <c r="U207" s="25"/>
      <c r="V207" s="25"/>
      <c r="W207" s="25"/>
      <c r="X207" s="25"/>
    </row>
    <row r="208" spans="1:24" x14ac:dyDescent="0.25">
      <c r="A208" s="25"/>
      <c r="B208" s="25"/>
      <c r="C208" s="25"/>
      <c r="D208" s="25"/>
      <c r="E208" s="25"/>
      <c r="F208" s="25"/>
      <c r="G208" s="25"/>
      <c r="H208" s="25"/>
      <c r="I208" s="25"/>
      <c r="J208" s="213">
        <f t="shared" si="10"/>
        <v>0</v>
      </c>
      <c r="K208" s="25"/>
      <c r="L208" s="25"/>
      <c r="M208" s="25"/>
      <c r="N208" s="25"/>
      <c r="O208" s="25"/>
      <c r="P208" s="213">
        <f t="shared" si="9"/>
        <v>0</v>
      </c>
      <c r="Q208" s="25"/>
      <c r="R208" s="25"/>
      <c r="S208" s="25"/>
      <c r="T208" s="25"/>
      <c r="U208" s="25"/>
      <c r="V208" s="25"/>
      <c r="W208" s="25"/>
      <c r="X208" s="25"/>
    </row>
    <row r="209" spans="1:24" x14ac:dyDescent="0.25">
      <c r="A209" s="25"/>
      <c r="B209" s="25"/>
      <c r="C209" s="25"/>
      <c r="D209" s="25"/>
      <c r="E209" s="25"/>
      <c r="F209" s="25"/>
      <c r="G209" s="25"/>
      <c r="H209" s="25"/>
      <c r="I209" s="25"/>
      <c r="J209" s="213">
        <f t="shared" si="10"/>
        <v>0</v>
      </c>
      <c r="K209" s="25"/>
      <c r="L209" s="25"/>
      <c r="M209" s="25"/>
      <c r="N209" s="25"/>
      <c r="O209" s="25"/>
      <c r="P209" s="213">
        <f t="shared" si="9"/>
        <v>0</v>
      </c>
      <c r="Q209" s="25"/>
      <c r="R209" s="25"/>
      <c r="S209" s="25"/>
      <c r="T209" s="25"/>
      <c r="U209" s="25"/>
      <c r="V209" s="25"/>
      <c r="W209" s="25"/>
      <c r="X209" s="25"/>
    </row>
    <row r="210" spans="1:24" x14ac:dyDescent="0.25">
      <c r="A210" s="25"/>
      <c r="B210" s="25"/>
      <c r="C210" s="25"/>
      <c r="D210" s="25"/>
      <c r="E210" s="25"/>
      <c r="F210" s="25"/>
      <c r="G210" s="25"/>
      <c r="H210" s="25"/>
      <c r="I210" s="25"/>
      <c r="J210" s="213">
        <f t="shared" si="10"/>
        <v>0</v>
      </c>
      <c r="K210" s="25"/>
      <c r="L210" s="25"/>
      <c r="M210" s="25"/>
      <c r="N210" s="25"/>
      <c r="O210" s="25"/>
      <c r="P210" s="213">
        <f t="shared" si="9"/>
        <v>0</v>
      </c>
      <c r="Q210" s="25"/>
      <c r="R210" s="25"/>
      <c r="S210" s="25"/>
      <c r="T210" s="25"/>
      <c r="U210" s="25"/>
      <c r="V210" s="25"/>
      <c r="W210" s="25"/>
      <c r="X210" s="25"/>
    </row>
    <row r="211" spans="1:24" x14ac:dyDescent="0.25">
      <c r="A211" s="25"/>
      <c r="B211" s="25"/>
      <c r="C211" s="25"/>
      <c r="D211" s="25"/>
      <c r="E211" s="25"/>
      <c r="F211" s="25"/>
      <c r="G211" s="25"/>
      <c r="H211" s="25"/>
      <c r="I211" s="25"/>
      <c r="J211" s="213">
        <f t="shared" si="10"/>
        <v>0</v>
      </c>
      <c r="K211" s="25"/>
      <c r="L211" s="25"/>
      <c r="M211" s="25"/>
      <c r="N211" s="25"/>
      <c r="O211" s="25"/>
      <c r="P211" s="213">
        <f t="shared" si="9"/>
        <v>0</v>
      </c>
      <c r="Q211" s="25"/>
      <c r="R211" s="25"/>
      <c r="S211" s="25"/>
      <c r="T211" s="25"/>
      <c r="U211" s="25"/>
      <c r="V211" s="25"/>
      <c r="W211" s="25"/>
      <c r="X211" s="25"/>
    </row>
    <row r="212" spans="1:24" x14ac:dyDescent="0.25">
      <c r="A212" s="25"/>
      <c r="B212" s="25"/>
      <c r="C212" s="25"/>
      <c r="D212" s="25"/>
      <c r="E212" s="25"/>
      <c r="F212" s="25"/>
      <c r="G212" s="25"/>
      <c r="H212" s="25"/>
      <c r="I212" s="25"/>
      <c r="J212" s="213">
        <f t="shared" si="10"/>
        <v>0</v>
      </c>
      <c r="K212" s="25"/>
      <c r="L212" s="25"/>
      <c r="M212" s="25"/>
      <c r="N212" s="25"/>
      <c r="O212" s="25"/>
      <c r="P212" s="213">
        <f t="shared" si="9"/>
        <v>0</v>
      </c>
      <c r="Q212" s="25"/>
      <c r="R212" s="25"/>
      <c r="S212" s="25"/>
      <c r="T212" s="25"/>
      <c r="U212" s="25"/>
      <c r="V212" s="25"/>
      <c r="W212" s="25"/>
      <c r="X212" s="25"/>
    </row>
    <row r="213" spans="1:24" x14ac:dyDescent="0.25">
      <c r="A213" s="25"/>
      <c r="B213" s="25"/>
      <c r="C213" s="25"/>
      <c r="D213" s="25"/>
      <c r="E213" s="25"/>
      <c r="F213" s="25"/>
      <c r="G213" s="25"/>
      <c r="H213" s="25"/>
      <c r="I213" s="25"/>
      <c r="J213" s="213">
        <f t="shared" si="10"/>
        <v>0</v>
      </c>
      <c r="K213" s="25"/>
      <c r="L213" s="25"/>
      <c r="M213" s="25"/>
      <c r="N213" s="25"/>
      <c r="O213" s="25"/>
      <c r="P213" s="213">
        <f t="shared" si="9"/>
        <v>0</v>
      </c>
      <c r="Q213" s="25"/>
      <c r="R213" s="25"/>
      <c r="S213" s="25"/>
      <c r="T213" s="25"/>
      <c r="U213" s="25"/>
      <c r="V213" s="25"/>
      <c r="W213" s="25"/>
      <c r="X213" s="25"/>
    </row>
    <row r="214" spans="1:24" x14ac:dyDescent="0.25">
      <c r="A214" s="25"/>
      <c r="B214" s="25"/>
      <c r="C214" s="25"/>
      <c r="D214" s="25"/>
      <c r="E214" s="25"/>
      <c r="F214" s="25"/>
      <c r="G214" s="25"/>
      <c r="H214" s="25"/>
      <c r="I214" s="25"/>
      <c r="J214" s="213">
        <f t="shared" si="10"/>
        <v>0</v>
      </c>
      <c r="K214" s="25"/>
      <c r="L214" s="25"/>
      <c r="M214" s="25"/>
      <c r="N214" s="25"/>
      <c r="O214" s="25"/>
      <c r="P214" s="213">
        <f t="shared" si="9"/>
        <v>0</v>
      </c>
      <c r="Q214" s="25"/>
      <c r="R214" s="25"/>
      <c r="S214" s="25"/>
      <c r="T214" s="25"/>
      <c r="U214" s="25"/>
      <c r="V214" s="25"/>
      <c r="W214" s="25"/>
      <c r="X214" s="25"/>
    </row>
    <row r="215" spans="1:24" x14ac:dyDescent="0.25">
      <c r="A215" s="25"/>
      <c r="B215" s="25"/>
      <c r="C215" s="25"/>
      <c r="D215" s="25"/>
      <c r="E215" s="25"/>
      <c r="F215" s="25"/>
      <c r="G215" s="25"/>
      <c r="H215" s="25"/>
      <c r="I215" s="25"/>
      <c r="J215" s="213">
        <f t="shared" si="10"/>
        <v>0</v>
      </c>
      <c r="K215" s="25"/>
      <c r="L215" s="25"/>
      <c r="M215" s="25"/>
      <c r="N215" s="25"/>
      <c r="O215" s="25"/>
      <c r="P215" s="213">
        <f t="shared" si="9"/>
        <v>0</v>
      </c>
      <c r="Q215" s="25"/>
      <c r="R215" s="25"/>
      <c r="S215" s="25"/>
      <c r="T215" s="25"/>
      <c r="U215" s="25"/>
      <c r="V215" s="25"/>
      <c r="W215" s="25"/>
      <c r="X215" s="25"/>
    </row>
    <row r="216" spans="1:24" x14ac:dyDescent="0.25">
      <c r="A216" s="25"/>
      <c r="B216" s="25"/>
      <c r="C216" s="25"/>
      <c r="D216" s="25"/>
      <c r="E216" s="25"/>
      <c r="F216" s="25"/>
      <c r="G216" s="25"/>
      <c r="H216" s="25"/>
      <c r="I216" s="25"/>
      <c r="J216" s="213">
        <f t="shared" si="10"/>
        <v>0</v>
      </c>
      <c r="K216" s="25"/>
      <c r="L216" s="25"/>
      <c r="M216" s="25"/>
      <c r="N216" s="25"/>
      <c r="O216" s="25"/>
      <c r="P216" s="213">
        <f t="shared" si="9"/>
        <v>0</v>
      </c>
      <c r="Q216" s="25"/>
      <c r="R216" s="25"/>
      <c r="S216" s="25"/>
      <c r="T216" s="25"/>
      <c r="U216" s="25"/>
      <c r="V216" s="25"/>
      <c r="W216" s="25"/>
      <c r="X216" s="25"/>
    </row>
    <row r="217" spans="1:24" x14ac:dyDescent="0.25">
      <c r="A217" s="25"/>
      <c r="B217" s="25"/>
      <c r="C217" s="25"/>
      <c r="D217" s="25"/>
      <c r="E217" s="25"/>
      <c r="F217" s="25"/>
      <c r="G217" s="25"/>
      <c r="H217" s="25"/>
      <c r="I217" s="25"/>
      <c r="J217" s="213">
        <f t="shared" si="10"/>
        <v>0</v>
      </c>
      <c r="K217" s="25"/>
      <c r="L217" s="25"/>
      <c r="M217" s="25"/>
      <c r="N217" s="25"/>
      <c r="O217" s="25"/>
      <c r="P217" s="213">
        <f t="shared" si="9"/>
        <v>0</v>
      </c>
      <c r="Q217" s="25"/>
      <c r="R217" s="25"/>
      <c r="S217" s="25"/>
      <c r="T217" s="25"/>
      <c r="U217" s="25"/>
      <c r="V217" s="25"/>
      <c r="W217" s="25"/>
      <c r="X217" s="25"/>
    </row>
    <row r="218" spans="1:24" x14ac:dyDescent="0.25">
      <c r="A218" s="25"/>
      <c r="B218" s="25"/>
      <c r="C218" s="25"/>
      <c r="D218" s="25"/>
      <c r="E218" s="25"/>
      <c r="F218" s="25"/>
      <c r="G218" s="25"/>
      <c r="H218" s="25"/>
      <c r="I218" s="25"/>
      <c r="J218" s="213">
        <f t="shared" si="10"/>
        <v>0</v>
      </c>
      <c r="K218" s="25"/>
      <c r="L218" s="25"/>
      <c r="M218" s="25"/>
      <c r="N218" s="25"/>
      <c r="O218" s="25"/>
      <c r="P218" s="213">
        <f t="shared" si="9"/>
        <v>0</v>
      </c>
      <c r="Q218" s="25"/>
      <c r="R218" s="25"/>
      <c r="S218" s="25"/>
      <c r="T218" s="25"/>
      <c r="U218" s="25"/>
      <c r="V218" s="25"/>
      <c r="W218" s="25"/>
      <c r="X218" s="25"/>
    </row>
    <row r="219" spans="1:24" x14ac:dyDescent="0.25">
      <c r="A219" s="25"/>
      <c r="B219" s="25"/>
      <c r="C219" s="25"/>
      <c r="D219" s="25"/>
      <c r="E219" s="25"/>
      <c r="F219" s="25"/>
      <c r="G219" s="25"/>
      <c r="H219" s="25"/>
      <c r="I219" s="25"/>
      <c r="J219" s="213">
        <f t="shared" si="10"/>
        <v>0</v>
      </c>
      <c r="K219" s="25"/>
      <c r="L219" s="25"/>
      <c r="M219" s="25"/>
      <c r="N219" s="25"/>
      <c r="O219" s="25"/>
      <c r="P219" s="213">
        <f t="shared" si="9"/>
        <v>0</v>
      </c>
      <c r="Q219" s="25"/>
      <c r="R219" s="25"/>
      <c r="S219" s="25"/>
      <c r="T219" s="25"/>
      <c r="U219" s="25"/>
      <c r="V219" s="25"/>
      <c r="W219" s="25"/>
      <c r="X219" s="25"/>
    </row>
    <row r="220" spans="1:24" x14ac:dyDescent="0.25">
      <c r="A220" s="25"/>
      <c r="B220" s="25"/>
      <c r="C220" s="25"/>
      <c r="D220" s="25"/>
      <c r="E220" s="25"/>
      <c r="F220" s="25"/>
      <c r="G220" s="25"/>
      <c r="H220" s="25"/>
      <c r="I220" s="25"/>
      <c r="J220" s="213">
        <f t="shared" si="10"/>
        <v>0</v>
      </c>
      <c r="K220" s="25"/>
      <c r="L220" s="25"/>
      <c r="M220" s="25"/>
      <c r="N220" s="25"/>
      <c r="O220" s="25"/>
      <c r="P220" s="213">
        <f t="shared" si="9"/>
        <v>0</v>
      </c>
      <c r="Q220" s="25"/>
      <c r="R220" s="25"/>
      <c r="S220" s="25"/>
      <c r="T220" s="25"/>
      <c r="U220" s="25"/>
      <c r="V220" s="25"/>
      <c r="W220" s="25"/>
      <c r="X220" s="25"/>
    </row>
    <row r="221" spans="1:24" x14ac:dyDescent="0.25">
      <c r="A221" s="25"/>
      <c r="B221" s="25"/>
      <c r="C221" s="25"/>
      <c r="D221" s="25"/>
      <c r="E221" s="25"/>
      <c r="F221" s="25"/>
      <c r="G221" s="25"/>
      <c r="H221" s="25"/>
      <c r="I221" s="25"/>
      <c r="J221" s="213">
        <f t="shared" si="10"/>
        <v>0</v>
      </c>
      <c r="K221" s="25"/>
      <c r="L221" s="25"/>
      <c r="M221" s="25"/>
      <c r="N221" s="25"/>
      <c r="O221" s="25"/>
      <c r="P221" s="213">
        <f t="shared" si="9"/>
        <v>0</v>
      </c>
      <c r="Q221" s="25"/>
      <c r="R221" s="25"/>
      <c r="S221" s="25"/>
      <c r="T221" s="25"/>
      <c r="U221" s="25"/>
      <c r="V221" s="25"/>
      <c r="W221" s="25"/>
      <c r="X221" s="25"/>
    </row>
    <row r="222" spans="1:24" x14ac:dyDescent="0.25">
      <c r="A222" s="25"/>
      <c r="B222" s="25"/>
      <c r="C222" s="25"/>
      <c r="D222" s="25"/>
      <c r="E222" s="25"/>
      <c r="F222" s="25"/>
      <c r="G222" s="25"/>
      <c r="H222" s="25"/>
      <c r="I222" s="25"/>
      <c r="J222" s="213">
        <f t="shared" si="10"/>
        <v>0</v>
      </c>
      <c r="K222" s="25"/>
      <c r="L222" s="25"/>
      <c r="M222" s="25"/>
      <c r="N222" s="25"/>
      <c r="O222" s="25"/>
      <c r="P222" s="213">
        <f t="shared" si="9"/>
        <v>0</v>
      </c>
      <c r="Q222" s="25"/>
      <c r="R222" s="25"/>
      <c r="S222" s="25"/>
      <c r="T222" s="25"/>
      <c r="U222" s="25"/>
      <c r="V222" s="25"/>
      <c r="W222" s="25"/>
      <c r="X222" s="25"/>
    </row>
    <row r="223" spans="1:24" x14ac:dyDescent="0.25">
      <c r="A223" s="25"/>
      <c r="B223" s="25"/>
      <c r="C223" s="25"/>
      <c r="D223" s="25"/>
      <c r="E223" s="25"/>
      <c r="F223" s="25"/>
      <c r="G223" s="25"/>
      <c r="H223" s="25"/>
      <c r="I223" s="25"/>
      <c r="J223" s="213">
        <f t="shared" si="10"/>
        <v>0</v>
      </c>
      <c r="K223" s="25"/>
      <c r="L223" s="25"/>
      <c r="M223" s="25"/>
      <c r="N223" s="25"/>
      <c r="O223" s="25"/>
      <c r="P223" s="213">
        <f t="shared" si="9"/>
        <v>0</v>
      </c>
      <c r="Q223" s="25"/>
      <c r="R223" s="25"/>
      <c r="S223" s="25"/>
      <c r="T223" s="25"/>
      <c r="U223" s="25"/>
      <c r="V223" s="25"/>
      <c r="W223" s="25"/>
      <c r="X223" s="25"/>
    </row>
    <row r="224" spans="1:24" x14ac:dyDescent="0.25">
      <c r="A224" s="25"/>
      <c r="B224" s="25"/>
      <c r="C224" s="25"/>
      <c r="D224" s="25"/>
      <c r="E224" s="25"/>
      <c r="F224" s="25"/>
      <c r="G224" s="25"/>
      <c r="H224" s="25"/>
      <c r="I224" s="25"/>
      <c r="J224" s="213">
        <f t="shared" si="10"/>
        <v>0</v>
      </c>
      <c r="K224" s="25"/>
      <c r="L224" s="25"/>
      <c r="M224" s="25"/>
      <c r="N224" s="25"/>
      <c r="O224" s="25"/>
      <c r="P224" s="213">
        <f t="shared" si="9"/>
        <v>0</v>
      </c>
      <c r="Q224" s="25"/>
      <c r="R224" s="25"/>
      <c r="S224" s="25"/>
      <c r="T224" s="25"/>
      <c r="U224" s="25"/>
      <c r="V224" s="25"/>
      <c r="W224" s="25"/>
      <c r="X224" s="25"/>
    </row>
    <row r="225" spans="1:24" x14ac:dyDescent="0.25">
      <c r="A225" s="25"/>
      <c r="B225" s="25"/>
      <c r="C225" s="25"/>
      <c r="D225" s="25"/>
      <c r="E225" s="25"/>
      <c r="F225" s="25"/>
      <c r="G225" s="25"/>
      <c r="H225" s="25"/>
      <c r="I225" s="25"/>
      <c r="J225" s="213">
        <f t="shared" si="10"/>
        <v>0</v>
      </c>
      <c r="K225" s="25"/>
      <c r="L225" s="25"/>
      <c r="M225" s="25"/>
      <c r="N225" s="25"/>
      <c r="O225" s="25"/>
      <c r="P225" s="213">
        <f t="shared" si="9"/>
        <v>0</v>
      </c>
      <c r="Q225" s="25"/>
      <c r="R225" s="25"/>
      <c r="S225" s="25"/>
      <c r="T225" s="25"/>
      <c r="U225" s="25"/>
      <c r="V225" s="25"/>
      <c r="W225" s="25"/>
      <c r="X225" s="25"/>
    </row>
    <row r="226" spans="1:24" x14ac:dyDescent="0.25">
      <c r="A226" s="25"/>
      <c r="B226" s="25"/>
      <c r="C226" s="25"/>
      <c r="D226" s="25"/>
      <c r="E226" s="25"/>
      <c r="F226" s="25"/>
      <c r="G226" s="25"/>
      <c r="H226" s="25"/>
      <c r="I226" s="25"/>
      <c r="J226" s="213">
        <f t="shared" si="10"/>
        <v>0</v>
      </c>
      <c r="K226" s="25"/>
      <c r="L226" s="25"/>
      <c r="M226" s="25"/>
      <c r="N226" s="25"/>
      <c r="O226" s="25"/>
      <c r="P226" s="213">
        <f t="shared" si="9"/>
        <v>0</v>
      </c>
      <c r="Q226" s="25"/>
      <c r="R226" s="25"/>
      <c r="S226" s="25"/>
      <c r="T226" s="25"/>
      <c r="U226" s="25"/>
      <c r="V226" s="25"/>
      <c r="W226" s="25"/>
      <c r="X226" s="25"/>
    </row>
    <row r="227" spans="1:24" x14ac:dyDescent="0.25">
      <c r="A227" s="25"/>
      <c r="B227" s="25"/>
      <c r="C227" s="25"/>
      <c r="D227" s="25"/>
      <c r="E227" s="25"/>
      <c r="F227" s="25"/>
      <c r="G227" s="25"/>
      <c r="H227" s="25"/>
      <c r="I227" s="25"/>
      <c r="J227" s="213">
        <f t="shared" si="10"/>
        <v>0</v>
      </c>
      <c r="K227" s="25"/>
      <c r="L227" s="25"/>
      <c r="M227" s="25"/>
      <c r="N227" s="25"/>
      <c r="O227" s="25"/>
      <c r="P227" s="213">
        <f t="shared" si="9"/>
        <v>0</v>
      </c>
      <c r="Q227" s="25"/>
      <c r="R227" s="25"/>
      <c r="S227" s="25"/>
      <c r="T227" s="25"/>
      <c r="U227" s="25"/>
      <c r="V227" s="25"/>
      <c r="W227" s="25"/>
      <c r="X227" s="25"/>
    </row>
    <row r="228" spans="1:24" x14ac:dyDescent="0.25">
      <c r="A228" s="25"/>
      <c r="B228" s="25"/>
      <c r="C228" s="25"/>
      <c r="D228" s="25"/>
      <c r="E228" s="25"/>
      <c r="F228" s="25"/>
      <c r="G228" s="25"/>
      <c r="H228" s="25"/>
      <c r="I228" s="25"/>
      <c r="J228" s="213">
        <f t="shared" si="10"/>
        <v>0</v>
      </c>
      <c r="K228" s="25"/>
      <c r="L228" s="25"/>
      <c r="M228" s="25"/>
      <c r="N228" s="25"/>
      <c r="O228" s="25"/>
      <c r="P228" s="213">
        <f t="shared" si="9"/>
        <v>0</v>
      </c>
      <c r="Q228" s="25"/>
      <c r="R228" s="25"/>
      <c r="S228" s="25"/>
      <c r="T228" s="25"/>
      <c r="U228" s="25"/>
      <c r="V228" s="25"/>
      <c r="W228" s="25"/>
      <c r="X228" s="25"/>
    </row>
    <row r="229" spans="1:24" x14ac:dyDescent="0.25">
      <c r="A229" s="25"/>
      <c r="B229" s="25"/>
      <c r="C229" s="25"/>
      <c r="D229" s="25"/>
      <c r="E229" s="25"/>
      <c r="F229" s="25"/>
      <c r="G229" s="25"/>
      <c r="H229" s="25"/>
      <c r="I229" s="25"/>
      <c r="J229" s="213">
        <f t="shared" si="10"/>
        <v>0</v>
      </c>
      <c r="K229" s="25"/>
      <c r="L229" s="25"/>
      <c r="M229" s="25"/>
      <c r="N229" s="25"/>
      <c r="O229" s="25"/>
      <c r="P229" s="213">
        <f t="shared" si="9"/>
        <v>0</v>
      </c>
      <c r="Q229" s="25"/>
      <c r="R229" s="25"/>
      <c r="S229" s="25"/>
      <c r="T229" s="25"/>
      <c r="U229" s="25"/>
      <c r="V229" s="25"/>
      <c r="W229" s="25"/>
      <c r="X229" s="25"/>
    </row>
    <row r="230" spans="1:24" x14ac:dyDescent="0.25">
      <c r="A230" s="25"/>
      <c r="B230" s="25"/>
      <c r="C230" s="25"/>
      <c r="D230" s="25"/>
      <c r="E230" s="25"/>
      <c r="F230" s="25"/>
      <c r="G230" s="25"/>
      <c r="H230" s="25"/>
      <c r="I230" s="25"/>
      <c r="J230" s="213">
        <f t="shared" si="10"/>
        <v>0</v>
      </c>
      <c r="K230" s="25"/>
      <c r="L230" s="25"/>
      <c r="M230" s="25"/>
      <c r="N230" s="25"/>
      <c r="O230" s="25"/>
      <c r="P230" s="213">
        <f t="shared" si="9"/>
        <v>0</v>
      </c>
      <c r="Q230" s="25"/>
      <c r="R230" s="25"/>
      <c r="S230" s="25"/>
      <c r="T230" s="25"/>
      <c r="U230" s="25"/>
      <c r="V230" s="25"/>
      <c r="W230" s="25"/>
      <c r="X230" s="25"/>
    </row>
    <row r="231" spans="1:24" x14ac:dyDescent="0.25">
      <c r="A231" s="25"/>
      <c r="B231" s="25"/>
      <c r="C231" s="25"/>
      <c r="D231" s="25"/>
      <c r="E231" s="25"/>
      <c r="F231" s="25"/>
      <c r="G231" s="25"/>
      <c r="H231" s="25"/>
      <c r="I231" s="25"/>
      <c r="J231" s="213">
        <f t="shared" si="10"/>
        <v>0</v>
      </c>
      <c r="K231" s="25"/>
      <c r="L231" s="25"/>
      <c r="M231" s="25"/>
      <c r="N231" s="25"/>
      <c r="O231" s="25"/>
      <c r="P231" s="213">
        <f t="shared" si="9"/>
        <v>0</v>
      </c>
      <c r="Q231" s="25"/>
      <c r="R231" s="25"/>
      <c r="S231" s="25"/>
      <c r="T231" s="25"/>
      <c r="U231" s="25"/>
      <c r="V231" s="25"/>
      <c r="W231" s="25"/>
      <c r="X231" s="25"/>
    </row>
    <row r="232" spans="1:24" x14ac:dyDescent="0.25">
      <c r="A232" s="25"/>
      <c r="B232" s="25"/>
      <c r="C232" s="25"/>
      <c r="D232" s="25"/>
      <c r="E232" s="25"/>
      <c r="F232" s="25"/>
      <c r="G232" s="25"/>
      <c r="H232" s="25"/>
      <c r="I232" s="25"/>
      <c r="J232" s="213">
        <f t="shared" si="10"/>
        <v>0</v>
      </c>
      <c r="K232" s="25"/>
      <c r="L232" s="25"/>
      <c r="M232" s="25"/>
      <c r="N232" s="25"/>
      <c r="O232" s="25"/>
      <c r="P232" s="213">
        <f t="shared" si="9"/>
        <v>0</v>
      </c>
      <c r="Q232" s="25"/>
      <c r="R232" s="25"/>
      <c r="S232" s="25"/>
      <c r="T232" s="25"/>
      <c r="U232" s="25"/>
      <c r="V232" s="25"/>
      <c r="W232" s="25"/>
      <c r="X232" s="25"/>
    </row>
    <row r="233" spans="1:24" x14ac:dyDescent="0.25">
      <c r="A233" s="25"/>
      <c r="B233" s="25"/>
      <c r="C233" s="25"/>
      <c r="D233" s="25"/>
      <c r="E233" s="25"/>
      <c r="F233" s="25"/>
      <c r="G233" s="25"/>
      <c r="H233" s="25"/>
      <c r="I233" s="25"/>
      <c r="J233" s="213">
        <f t="shared" si="10"/>
        <v>0</v>
      </c>
      <c r="K233" s="25"/>
      <c r="L233" s="25"/>
      <c r="M233" s="25"/>
      <c r="N233" s="25"/>
      <c r="O233" s="25"/>
      <c r="P233" s="213">
        <f t="shared" si="9"/>
        <v>0</v>
      </c>
      <c r="Q233" s="25"/>
      <c r="R233" s="25"/>
      <c r="S233" s="25"/>
      <c r="T233" s="25"/>
      <c r="U233" s="25"/>
      <c r="V233" s="25"/>
      <c r="W233" s="25"/>
      <c r="X233" s="25"/>
    </row>
    <row r="234" spans="1:24" x14ac:dyDescent="0.25">
      <c r="A234" s="25"/>
      <c r="B234" s="25"/>
      <c r="C234" s="25"/>
      <c r="D234" s="25"/>
      <c r="E234" s="25"/>
      <c r="F234" s="25"/>
      <c r="G234" s="25"/>
      <c r="H234" s="25"/>
      <c r="I234" s="25"/>
      <c r="J234" s="213">
        <f t="shared" si="10"/>
        <v>0</v>
      </c>
      <c r="K234" s="25"/>
      <c r="L234" s="25"/>
      <c r="M234" s="25"/>
      <c r="N234" s="25"/>
      <c r="O234" s="25"/>
      <c r="P234" s="213">
        <f t="shared" si="9"/>
        <v>0</v>
      </c>
      <c r="Q234" s="25"/>
      <c r="R234" s="25"/>
      <c r="S234" s="25"/>
      <c r="T234" s="25"/>
      <c r="U234" s="25"/>
      <c r="V234" s="25"/>
      <c r="W234" s="25"/>
      <c r="X234" s="25"/>
    </row>
    <row r="235" spans="1:24" x14ac:dyDescent="0.25">
      <c r="A235" s="25"/>
      <c r="B235" s="25"/>
      <c r="C235" s="25"/>
      <c r="D235" s="25"/>
      <c r="E235" s="25"/>
      <c r="F235" s="25"/>
      <c r="G235" s="25"/>
      <c r="H235" s="25"/>
      <c r="I235" s="25"/>
      <c r="J235" s="213">
        <f t="shared" si="10"/>
        <v>0</v>
      </c>
      <c r="K235" s="25"/>
      <c r="L235" s="25"/>
      <c r="M235" s="25"/>
      <c r="N235" s="25"/>
      <c r="O235" s="25"/>
      <c r="P235" s="213">
        <f t="shared" si="9"/>
        <v>0</v>
      </c>
      <c r="Q235" s="25"/>
      <c r="R235" s="25"/>
      <c r="S235" s="25"/>
      <c r="T235" s="25"/>
      <c r="U235" s="25"/>
      <c r="V235" s="25"/>
      <c r="W235" s="25"/>
      <c r="X235" s="25"/>
    </row>
    <row r="236" spans="1:24" x14ac:dyDescent="0.25">
      <c r="A236" s="25"/>
      <c r="B236" s="25"/>
      <c r="C236" s="25"/>
      <c r="D236" s="25"/>
      <c r="E236" s="25"/>
      <c r="F236" s="25"/>
      <c r="G236" s="25"/>
      <c r="H236" s="25"/>
      <c r="I236" s="25"/>
      <c r="J236" s="213">
        <f t="shared" si="10"/>
        <v>0</v>
      </c>
      <c r="K236" s="25"/>
      <c r="L236" s="25"/>
      <c r="M236" s="25"/>
      <c r="N236" s="25"/>
      <c r="O236" s="25"/>
      <c r="P236" s="213">
        <f t="shared" si="9"/>
        <v>0</v>
      </c>
      <c r="Q236" s="25"/>
      <c r="R236" s="25"/>
      <c r="S236" s="25"/>
      <c r="T236" s="25"/>
      <c r="U236" s="25"/>
      <c r="V236" s="25"/>
      <c r="W236" s="25"/>
      <c r="X236" s="25"/>
    </row>
    <row r="237" spans="1:24" x14ac:dyDescent="0.25">
      <c r="A237" s="25"/>
      <c r="B237" s="25"/>
      <c r="C237" s="25"/>
      <c r="D237" s="25"/>
      <c r="E237" s="25"/>
      <c r="F237" s="25"/>
      <c r="G237" s="25"/>
      <c r="H237" s="25"/>
      <c r="I237" s="25"/>
      <c r="J237" s="213">
        <f t="shared" si="10"/>
        <v>0</v>
      </c>
      <c r="K237" s="25"/>
      <c r="L237" s="25"/>
      <c r="M237" s="25"/>
      <c r="N237" s="25"/>
      <c r="O237" s="25"/>
      <c r="P237" s="213">
        <f t="shared" si="9"/>
        <v>0</v>
      </c>
      <c r="Q237" s="25"/>
      <c r="R237" s="25"/>
      <c r="S237" s="25"/>
      <c r="T237" s="25"/>
      <c r="U237" s="25"/>
      <c r="V237" s="25"/>
      <c r="W237" s="25"/>
      <c r="X237" s="25"/>
    </row>
    <row r="238" spans="1:24" x14ac:dyDescent="0.25">
      <c r="A238" s="25"/>
      <c r="B238" s="25"/>
      <c r="C238" s="25"/>
      <c r="D238" s="25"/>
      <c r="E238" s="25"/>
      <c r="F238" s="25"/>
      <c r="G238" s="25"/>
      <c r="H238" s="25"/>
      <c r="I238" s="25"/>
      <c r="J238" s="213">
        <f t="shared" si="10"/>
        <v>0</v>
      </c>
      <c r="K238" s="25"/>
      <c r="L238" s="25"/>
      <c r="M238" s="25"/>
      <c r="N238" s="25"/>
      <c r="O238" s="25"/>
      <c r="P238" s="213">
        <f t="shared" si="9"/>
        <v>0</v>
      </c>
      <c r="Q238" s="25"/>
      <c r="R238" s="25"/>
      <c r="S238" s="25"/>
      <c r="T238" s="25"/>
      <c r="U238" s="25"/>
      <c r="V238" s="25"/>
      <c r="W238" s="25"/>
      <c r="X238" s="25"/>
    </row>
    <row r="239" spans="1:24" x14ac:dyDescent="0.25">
      <c r="A239" s="25"/>
      <c r="B239" s="25"/>
      <c r="C239" s="25"/>
      <c r="D239" s="25"/>
      <c r="E239" s="25"/>
      <c r="F239" s="25"/>
      <c r="G239" s="25"/>
      <c r="H239" s="25"/>
      <c r="I239" s="25"/>
      <c r="J239" s="213">
        <f t="shared" si="10"/>
        <v>0</v>
      </c>
      <c r="K239" s="25"/>
      <c r="L239" s="25"/>
      <c r="M239" s="25"/>
      <c r="N239" s="25"/>
      <c r="O239" s="25"/>
      <c r="P239" s="213">
        <f t="shared" si="9"/>
        <v>0</v>
      </c>
      <c r="Q239" s="25"/>
      <c r="R239" s="25"/>
      <c r="S239" s="25"/>
      <c r="T239" s="25"/>
      <c r="U239" s="25"/>
      <c r="V239" s="25"/>
      <c r="W239" s="25"/>
      <c r="X239" s="25"/>
    </row>
    <row r="240" spans="1:24" x14ac:dyDescent="0.25">
      <c r="A240" s="25"/>
      <c r="B240" s="25"/>
      <c r="C240" s="25"/>
      <c r="D240" s="25"/>
      <c r="E240" s="25"/>
      <c r="F240" s="25"/>
      <c r="G240" s="25"/>
      <c r="H240" s="25"/>
      <c r="I240" s="25"/>
      <c r="J240" s="213">
        <f t="shared" si="10"/>
        <v>0</v>
      </c>
      <c r="K240" s="25"/>
      <c r="L240" s="25"/>
      <c r="M240" s="25"/>
      <c r="N240" s="25"/>
      <c r="O240" s="25"/>
      <c r="P240" s="213">
        <f t="shared" si="9"/>
        <v>0</v>
      </c>
      <c r="Q240" s="25"/>
      <c r="R240" s="25"/>
      <c r="S240" s="25"/>
      <c r="T240" s="25"/>
      <c r="U240" s="25"/>
      <c r="V240" s="25"/>
      <c r="W240" s="25"/>
      <c r="X240" s="25"/>
    </row>
    <row r="241" spans="1:24" x14ac:dyDescent="0.25">
      <c r="A241" s="25"/>
      <c r="B241" s="25"/>
      <c r="C241" s="25"/>
      <c r="D241" s="25"/>
      <c r="E241" s="25"/>
      <c r="F241" s="25"/>
      <c r="G241" s="25"/>
      <c r="H241" s="25"/>
      <c r="I241" s="25"/>
      <c r="J241" s="213">
        <f t="shared" si="10"/>
        <v>0</v>
      </c>
      <c r="K241" s="25"/>
      <c r="L241" s="25"/>
      <c r="M241" s="25"/>
      <c r="N241" s="25"/>
      <c r="O241" s="25"/>
      <c r="P241" s="213">
        <f t="shared" si="9"/>
        <v>0</v>
      </c>
      <c r="Q241" s="25"/>
      <c r="R241" s="25"/>
      <c r="S241" s="25"/>
      <c r="T241" s="25"/>
      <c r="U241" s="25"/>
      <c r="V241" s="25"/>
      <c r="W241" s="25"/>
      <c r="X241" s="25"/>
    </row>
    <row r="242" spans="1:24" x14ac:dyDescent="0.25">
      <c r="A242" s="25"/>
      <c r="B242" s="25"/>
      <c r="C242" s="25"/>
      <c r="D242" s="25"/>
      <c r="E242" s="25"/>
      <c r="F242" s="25"/>
      <c r="G242" s="25"/>
      <c r="H242" s="25"/>
      <c r="I242" s="25"/>
      <c r="J242" s="213">
        <f t="shared" si="10"/>
        <v>0</v>
      </c>
      <c r="K242" s="25"/>
      <c r="L242" s="25"/>
      <c r="M242" s="25"/>
      <c r="N242" s="25"/>
      <c r="O242" s="25"/>
      <c r="P242" s="213">
        <f t="shared" si="9"/>
        <v>0</v>
      </c>
      <c r="Q242" s="25"/>
      <c r="R242" s="25"/>
      <c r="S242" s="25"/>
      <c r="T242" s="25"/>
      <c r="U242" s="25"/>
      <c r="V242" s="25"/>
      <c r="W242" s="25"/>
      <c r="X242" s="25"/>
    </row>
    <row r="243" spans="1:24" x14ac:dyDescent="0.25">
      <c r="A243" s="25"/>
      <c r="B243" s="25"/>
      <c r="C243" s="25"/>
      <c r="D243" s="25"/>
      <c r="E243" s="25"/>
      <c r="F243" s="25"/>
      <c r="G243" s="25"/>
      <c r="H243" s="25"/>
      <c r="I243" s="25"/>
      <c r="J243" s="213">
        <f t="shared" si="10"/>
        <v>0</v>
      </c>
      <c r="K243" s="25"/>
      <c r="L243" s="25"/>
      <c r="M243" s="25"/>
      <c r="N243" s="25"/>
      <c r="O243" s="25"/>
      <c r="P243" s="213">
        <f t="shared" si="9"/>
        <v>0</v>
      </c>
      <c r="Q243" s="25"/>
      <c r="R243" s="25"/>
      <c r="S243" s="25"/>
      <c r="T243" s="25"/>
      <c r="U243" s="25"/>
      <c r="V243" s="25"/>
      <c r="W243" s="25"/>
      <c r="X243" s="25"/>
    </row>
    <row r="244" spans="1:24" x14ac:dyDescent="0.25">
      <c r="A244" s="25"/>
      <c r="B244" s="25"/>
      <c r="C244" s="25"/>
      <c r="D244" s="25"/>
      <c r="E244" s="25"/>
      <c r="F244" s="25"/>
      <c r="G244" s="25"/>
      <c r="H244" s="25"/>
      <c r="I244" s="25"/>
      <c r="J244" s="213">
        <f t="shared" si="10"/>
        <v>0</v>
      </c>
      <c r="K244" s="25"/>
      <c r="L244" s="25"/>
      <c r="M244" s="25"/>
      <c r="N244" s="25"/>
      <c r="O244" s="25"/>
      <c r="P244" s="213">
        <f t="shared" si="9"/>
        <v>0</v>
      </c>
      <c r="Q244" s="25"/>
      <c r="R244" s="25"/>
      <c r="S244" s="25"/>
      <c r="T244" s="25"/>
      <c r="U244" s="25"/>
      <c r="V244" s="25"/>
      <c r="W244" s="25"/>
      <c r="X244" s="25"/>
    </row>
    <row r="245" spans="1:24" x14ac:dyDescent="0.25">
      <c r="A245" s="25"/>
      <c r="B245" s="25"/>
      <c r="C245" s="25"/>
      <c r="D245" s="25"/>
      <c r="E245" s="25"/>
      <c r="F245" s="25"/>
      <c r="G245" s="25"/>
      <c r="H245" s="25"/>
      <c r="I245" s="25"/>
      <c r="J245" s="213">
        <f t="shared" si="10"/>
        <v>0</v>
      </c>
      <c r="K245" s="25"/>
      <c r="L245" s="25"/>
      <c r="M245" s="25"/>
      <c r="N245" s="25"/>
      <c r="O245" s="25"/>
      <c r="P245" s="213">
        <f t="shared" si="9"/>
        <v>0</v>
      </c>
      <c r="Q245" s="25"/>
      <c r="R245" s="25"/>
      <c r="S245" s="25"/>
      <c r="T245" s="25"/>
      <c r="U245" s="25"/>
      <c r="V245" s="25"/>
      <c r="W245" s="25"/>
      <c r="X245" s="25"/>
    </row>
    <row r="246" spans="1:24" x14ac:dyDescent="0.25">
      <c r="A246" s="25"/>
      <c r="B246" s="25"/>
      <c r="C246" s="25"/>
      <c r="D246" s="25"/>
      <c r="E246" s="25"/>
      <c r="F246" s="25"/>
      <c r="G246" s="25"/>
      <c r="H246" s="25"/>
      <c r="I246" s="25"/>
      <c r="J246" s="213">
        <f t="shared" si="10"/>
        <v>0</v>
      </c>
      <c r="K246" s="25"/>
      <c r="L246" s="25"/>
      <c r="M246" s="25"/>
      <c r="N246" s="25"/>
      <c r="O246" s="25"/>
      <c r="P246" s="213">
        <f t="shared" si="9"/>
        <v>0</v>
      </c>
      <c r="Q246" s="25"/>
      <c r="R246" s="25"/>
      <c r="S246" s="25"/>
      <c r="T246" s="25"/>
      <c r="U246" s="25"/>
      <c r="V246" s="25"/>
      <c r="W246" s="25"/>
      <c r="X246" s="25"/>
    </row>
    <row r="247" spans="1:24" x14ac:dyDescent="0.25">
      <c r="A247" s="25"/>
      <c r="B247" s="25"/>
      <c r="C247" s="25"/>
      <c r="D247" s="25"/>
      <c r="E247" s="25"/>
      <c r="F247" s="25"/>
      <c r="G247" s="25"/>
      <c r="H247" s="25"/>
      <c r="I247" s="25"/>
      <c r="J247" s="213">
        <f t="shared" si="10"/>
        <v>0</v>
      </c>
      <c r="K247" s="25"/>
      <c r="L247" s="25"/>
      <c r="M247" s="25"/>
      <c r="N247" s="25"/>
      <c r="O247" s="25"/>
      <c r="P247" s="213">
        <f t="shared" si="9"/>
        <v>0</v>
      </c>
      <c r="Q247" s="25"/>
      <c r="R247" s="25"/>
      <c r="S247" s="25"/>
      <c r="T247" s="25"/>
      <c r="U247" s="25"/>
      <c r="V247" s="25"/>
      <c r="W247" s="25"/>
      <c r="X247" s="25"/>
    </row>
    <row r="248" spans="1:24" x14ac:dyDescent="0.25">
      <c r="A248" s="25"/>
      <c r="B248" s="25"/>
      <c r="C248" s="25"/>
      <c r="D248" s="25"/>
      <c r="E248" s="25"/>
      <c r="F248" s="25"/>
      <c r="G248" s="25"/>
      <c r="H248" s="25"/>
      <c r="I248" s="25"/>
      <c r="J248" s="213">
        <f t="shared" si="10"/>
        <v>0</v>
      </c>
      <c r="K248" s="25"/>
      <c r="L248" s="25"/>
      <c r="M248" s="25"/>
      <c r="N248" s="25"/>
      <c r="O248" s="25"/>
      <c r="P248" s="213">
        <f t="shared" si="9"/>
        <v>0</v>
      </c>
      <c r="Q248" s="25"/>
      <c r="R248" s="25"/>
      <c r="S248" s="25"/>
      <c r="T248" s="25"/>
      <c r="U248" s="25"/>
      <c r="V248" s="25"/>
      <c r="W248" s="25"/>
      <c r="X248" s="25"/>
    </row>
    <row r="249" spans="1:24" x14ac:dyDescent="0.25">
      <c r="A249" s="25"/>
      <c r="B249" s="25"/>
      <c r="C249" s="25"/>
      <c r="D249" s="25"/>
      <c r="E249" s="25"/>
      <c r="F249" s="25"/>
      <c r="G249" s="25"/>
      <c r="H249" s="25"/>
      <c r="I249" s="25"/>
      <c r="J249" s="213">
        <f t="shared" si="10"/>
        <v>0</v>
      </c>
      <c r="K249" s="25"/>
      <c r="L249" s="25"/>
      <c r="M249" s="25"/>
      <c r="N249" s="25"/>
      <c r="O249" s="25"/>
      <c r="P249" s="213">
        <f t="shared" si="9"/>
        <v>0</v>
      </c>
      <c r="Q249" s="25"/>
      <c r="R249" s="25"/>
      <c r="S249" s="25"/>
      <c r="T249" s="25"/>
      <c r="U249" s="25"/>
      <c r="V249" s="25"/>
      <c r="W249" s="25"/>
      <c r="X249" s="25"/>
    </row>
    <row r="250" spans="1:24" x14ac:dyDescent="0.25">
      <c r="A250" s="25"/>
      <c r="B250" s="25"/>
      <c r="C250" s="25"/>
      <c r="D250" s="25"/>
      <c r="E250" s="25"/>
      <c r="F250" s="25"/>
      <c r="G250" s="25"/>
      <c r="H250" s="25"/>
      <c r="I250" s="25"/>
      <c r="J250" s="213">
        <f t="shared" si="10"/>
        <v>0</v>
      </c>
      <c r="K250" s="25"/>
      <c r="L250" s="25"/>
      <c r="M250" s="25"/>
      <c r="N250" s="25"/>
      <c r="O250" s="25"/>
      <c r="P250" s="213">
        <f t="shared" si="9"/>
        <v>0</v>
      </c>
      <c r="Q250" s="25"/>
      <c r="R250" s="25"/>
      <c r="S250" s="25"/>
      <c r="T250" s="25"/>
      <c r="U250" s="25"/>
      <c r="V250" s="25"/>
      <c r="W250" s="25"/>
      <c r="X250" s="25"/>
    </row>
    <row r="251" spans="1:24" x14ac:dyDescent="0.25">
      <c r="A251" s="25"/>
      <c r="B251" s="25"/>
      <c r="C251" s="25"/>
      <c r="D251" s="25"/>
      <c r="E251" s="25"/>
      <c r="F251" s="25"/>
      <c r="G251" s="25"/>
      <c r="H251" s="25"/>
      <c r="I251" s="25"/>
      <c r="J251" s="213">
        <f t="shared" si="10"/>
        <v>0</v>
      </c>
      <c r="K251" s="25"/>
      <c r="L251" s="25"/>
      <c r="M251" s="25"/>
      <c r="N251" s="25"/>
      <c r="O251" s="25"/>
      <c r="P251" s="213">
        <f t="shared" si="9"/>
        <v>0</v>
      </c>
      <c r="Q251" s="25"/>
      <c r="R251" s="25"/>
      <c r="S251" s="25"/>
      <c r="T251" s="25"/>
      <c r="U251" s="25"/>
      <c r="V251" s="25"/>
      <c r="W251" s="25"/>
      <c r="X251" s="25"/>
    </row>
    <row r="252" spans="1:24" x14ac:dyDescent="0.25">
      <c r="A252" s="25"/>
      <c r="B252" s="25"/>
      <c r="C252" s="25"/>
      <c r="D252" s="25"/>
      <c r="E252" s="25"/>
      <c r="F252" s="25"/>
      <c r="G252" s="25"/>
      <c r="H252" s="25"/>
      <c r="I252" s="25"/>
      <c r="J252" s="213">
        <f t="shared" si="10"/>
        <v>0</v>
      </c>
      <c r="K252" s="25"/>
      <c r="L252" s="25"/>
      <c r="M252" s="25"/>
      <c r="N252" s="25"/>
      <c r="O252" s="25"/>
      <c r="P252" s="213">
        <f t="shared" si="9"/>
        <v>0</v>
      </c>
      <c r="Q252" s="25"/>
      <c r="R252" s="25"/>
      <c r="S252" s="25"/>
      <c r="T252" s="25"/>
      <c r="U252" s="25"/>
      <c r="V252" s="25"/>
      <c r="W252" s="25"/>
      <c r="X252" s="25"/>
    </row>
    <row r="253" spans="1:24" x14ac:dyDescent="0.25">
      <c r="A253" s="25"/>
      <c r="B253" s="25"/>
      <c r="C253" s="25"/>
      <c r="D253" s="25"/>
      <c r="E253" s="25"/>
      <c r="F253" s="25"/>
      <c r="G253" s="25"/>
      <c r="H253" s="25"/>
      <c r="I253" s="25"/>
      <c r="J253" s="213">
        <f t="shared" si="10"/>
        <v>0</v>
      </c>
      <c r="K253" s="25"/>
      <c r="L253" s="25"/>
      <c r="M253" s="25"/>
      <c r="N253" s="25"/>
      <c r="O253" s="25"/>
      <c r="P253" s="213">
        <f t="shared" si="9"/>
        <v>0</v>
      </c>
      <c r="Q253" s="25"/>
      <c r="R253" s="25"/>
      <c r="S253" s="25"/>
      <c r="T253" s="25"/>
      <c r="U253" s="25"/>
      <c r="V253" s="25"/>
      <c r="W253" s="25"/>
      <c r="X253" s="25"/>
    </row>
    <row r="254" spans="1:24" x14ac:dyDescent="0.25">
      <c r="A254" s="25"/>
      <c r="B254" s="25"/>
      <c r="C254" s="25"/>
      <c r="D254" s="25"/>
      <c r="E254" s="25"/>
      <c r="F254" s="25"/>
      <c r="G254" s="25"/>
      <c r="H254" s="25"/>
      <c r="I254" s="25"/>
      <c r="J254" s="213">
        <f t="shared" si="10"/>
        <v>0</v>
      </c>
      <c r="K254" s="25"/>
      <c r="L254" s="25"/>
      <c r="M254" s="25"/>
      <c r="N254" s="25"/>
      <c r="O254" s="25"/>
      <c r="P254" s="213">
        <f t="shared" si="9"/>
        <v>0</v>
      </c>
      <c r="Q254" s="25"/>
      <c r="R254" s="25"/>
      <c r="S254" s="25"/>
      <c r="T254" s="25"/>
      <c r="U254" s="25"/>
      <c r="V254" s="25"/>
      <c r="W254" s="25"/>
      <c r="X254" s="25"/>
    </row>
    <row r="255" spans="1:24" x14ac:dyDescent="0.25">
      <c r="A255" s="25"/>
      <c r="B255" s="25"/>
      <c r="C255" s="25"/>
      <c r="D255" s="25"/>
      <c r="E255" s="25"/>
      <c r="F255" s="25"/>
      <c r="G255" s="25"/>
      <c r="H255" s="25"/>
      <c r="I255" s="25"/>
      <c r="J255" s="213">
        <f t="shared" si="10"/>
        <v>0</v>
      </c>
      <c r="K255" s="25"/>
      <c r="L255" s="25"/>
      <c r="M255" s="25"/>
      <c r="N255" s="25"/>
      <c r="O255" s="25"/>
      <c r="P255" s="213">
        <f t="shared" si="9"/>
        <v>0</v>
      </c>
      <c r="Q255" s="25"/>
      <c r="R255" s="25"/>
      <c r="S255" s="25"/>
      <c r="T255" s="25"/>
      <c r="U255" s="25"/>
      <c r="V255" s="25"/>
      <c r="W255" s="25"/>
      <c r="X255" s="25"/>
    </row>
    <row r="256" spans="1:24" x14ac:dyDescent="0.25">
      <c r="A256" s="25"/>
      <c r="B256" s="25"/>
      <c r="C256" s="25"/>
      <c r="D256" s="25"/>
      <c r="E256" s="25"/>
      <c r="F256" s="25"/>
      <c r="G256" s="25"/>
      <c r="H256" s="25"/>
      <c r="I256" s="25"/>
      <c r="J256" s="213">
        <f t="shared" si="10"/>
        <v>0</v>
      </c>
      <c r="K256" s="25"/>
      <c r="L256" s="25"/>
      <c r="M256" s="25"/>
      <c r="N256" s="25"/>
      <c r="O256" s="25"/>
      <c r="P256" s="213">
        <f t="shared" si="9"/>
        <v>0</v>
      </c>
      <c r="Q256" s="25"/>
      <c r="R256" s="25"/>
      <c r="S256" s="25"/>
      <c r="T256" s="25"/>
      <c r="U256" s="25"/>
      <c r="V256" s="25"/>
      <c r="W256" s="25"/>
      <c r="X256" s="25"/>
    </row>
    <row r="257" spans="1:24" x14ac:dyDescent="0.25">
      <c r="A257" s="25"/>
      <c r="B257" s="25"/>
      <c r="C257" s="25"/>
      <c r="D257" s="25"/>
      <c r="E257" s="25"/>
      <c r="F257" s="25"/>
      <c r="G257" s="25"/>
      <c r="H257" s="25"/>
      <c r="I257" s="25"/>
      <c r="J257" s="213">
        <f t="shared" si="10"/>
        <v>0</v>
      </c>
      <c r="K257" s="25"/>
      <c r="L257" s="25"/>
      <c r="M257" s="25"/>
      <c r="N257" s="25"/>
      <c r="O257" s="25"/>
      <c r="P257" s="213">
        <f t="shared" si="9"/>
        <v>0</v>
      </c>
      <c r="Q257" s="25"/>
      <c r="R257" s="25"/>
      <c r="S257" s="25"/>
      <c r="T257" s="25"/>
      <c r="U257" s="25"/>
      <c r="V257" s="25"/>
      <c r="W257" s="25"/>
      <c r="X257" s="25"/>
    </row>
    <row r="258" spans="1:24" x14ac:dyDescent="0.25">
      <c r="A258" s="25"/>
      <c r="B258" s="25"/>
      <c r="C258" s="25"/>
      <c r="D258" s="25"/>
      <c r="E258" s="25"/>
      <c r="F258" s="25"/>
      <c r="G258" s="25"/>
      <c r="H258" s="25"/>
      <c r="I258" s="25"/>
      <c r="J258" s="213">
        <f t="shared" si="10"/>
        <v>0</v>
      </c>
      <c r="K258" s="25"/>
      <c r="L258" s="25"/>
      <c r="M258" s="25"/>
      <c r="N258" s="25"/>
      <c r="O258" s="25"/>
      <c r="P258" s="213">
        <f t="shared" si="9"/>
        <v>0</v>
      </c>
      <c r="Q258" s="25"/>
      <c r="R258" s="25"/>
      <c r="S258" s="25"/>
      <c r="T258" s="25"/>
      <c r="U258" s="25"/>
      <c r="V258" s="25"/>
      <c r="W258" s="25"/>
      <c r="X258" s="25"/>
    </row>
    <row r="259" spans="1:24" x14ac:dyDescent="0.25">
      <c r="A259" s="25"/>
      <c r="B259" s="25"/>
      <c r="C259" s="25"/>
      <c r="D259" s="25"/>
      <c r="E259" s="25"/>
      <c r="F259" s="25"/>
      <c r="G259" s="25"/>
      <c r="H259" s="25"/>
      <c r="I259" s="25"/>
      <c r="J259" s="213">
        <f t="shared" si="10"/>
        <v>0</v>
      </c>
      <c r="K259" s="25"/>
      <c r="L259" s="25"/>
      <c r="M259" s="25"/>
      <c r="N259" s="25"/>
      <c r="O259" s="25"/>
      <c r="P259" s="213">
        <f t="shared" si="9"/>
        <v>0</v>
      </c>
      <c r="Q259" s="25"/>
      <c r="R259" s="25"/>
      <c r="S259" s="25"/>
      <c r="T259" s="25"/>
      <c r="U259" s="25"/>
      <c r="V259" s="25"/>
      <c r="W259" s="25"/>
      <c r="X259" s="25"/>
    </row>
    <row r="260" spans="1:24" x14ac:dyDescent="0.25">
      <c r="A260" s="25"/>
      <c r="B260" s="25"/>
      <c r="C260" s="25"/>
      <c r="D260" s="25"/>
      <c r="E260" s="25"/>
      <c r="F260" s="25"/>
      <c r="G260" s="25"/>
      <c r="H260" s="25"/>
      <c r="I260" s="25"/>
      <c r="J260" s="213">
        <f t="shared" si="10"/>
        <v>0</v>
      </c>
      <c r="K260" s="25"/>
      <c r="L260" s="25"/>
      <c r="M260" s="25"/>
      <c r="N260" s="25"/>
      <c r="O260" s="25"/>
      <c r="P260" s="213">
        <f t="shared" si="9"/>
        <v>0</v>
      </c>
      <c r="Q260" s="25"/>
      <c r="R260" s="25"/>
      <c r="S260" s="25"/>
      <c r="T260" s="25"/>
      <c r="U260" s="25"/>
      <c r="V260" s="25"/>
      <c r="W260" s="25"/>
      <c r="X260" s="25"/>
    </row>
    <row r="261" spans="1:24" x14ac:dyDescent="0.25">
      <c r="A261" s="25"/>
      <c r="B261" s="25"/>
      <c r="C261" s="25"/>
      <c r="D261" s="25"/>
      <c r="E261" s="25"/>
      <c r="F261" s="25"/>
      <c r="G261" s="25"/>
      <c r="H261" s="25"/>
      <c r="I261" s="25"/>
      <c r="J261" s="213">
        <f t="shared" si="10"/>
        <v>0</v>
      </c>
      <c r="K261" s="25"/>
      <c r="L261" s="25"/>
      <c r="M261" s="25"/>
      <c r="N261" s="25"/>
      <c r="O261" s="25"/>
      <c r="P261" s="213">
        <f t="shared" ref="P261:P324" si="11">K261-L261-M261+N261+O261</f>
        <v>0</v>
      </c>
      <c r="Q261" s="25"/>
      <c r="R261" s="25"/>
      <c r="S261" s="25"/>
      <c r="T261" s="25"/>
      <c r="U261" s="25"/>
      <c r="V261" s="25"/>
      <c r="W261" s="25"/>
      <c r="X261" s="25"/>
    </row>
    <row r="262" spans="1:24" x14ac:dyDescent="0.25">
      <c r="A262" s="25"/>
      <c r="B262" s="25"/>
      <c r="C262" s="25"/>
      <c r="D262" s="25"/>
      <c r="E262" s="25"/>
      <c r="F262" s="25"/>
      <c r="G262" s="25"/>
      <c r="H262" s="25"/>
      <c r="I262" s="25"/>
      <c r="J262" s="213">
        <f t="shared" ref="J262:J325" si="12">E262-F262-G262+H262+I262</f>
        <v>0</v>
      </c>
      <c r="K262" s="25"/>
      <c r="L262" s="25"/>
      <c r="M262" s="25"/>
      <c r="N262" s="25"/>
      <c r="O262" s="25"/>
      <c r="P262" s="213">
        <f t="shared" si="11"/>
        <v>0</v>
      </c>
      <c r="Q262" s="25"/>
      <c r="R262" s="25"/>
      <c r="S262" s="25"/>
      <c r="T262" s="25"/>
      <c r="U262" s="25"/>
      <c r="V262" s="25"/>
      <c r="W262" s="25"/>
      <c r="X262" s="25"/>
    </row>
    <row r="263" spans="1:24" x14ac:dyDescent="0.25">
      <c r="A263" s="25"/>
      <c r="B263" s="25"/>
      <c r="C263" s="25"/>
      <c r="D263" s="25"/>
      <c r="E263" s="25"/>
      <c r="F263" s="25"/>
      <c r="G263" s="25"/>
      <c r="H263" s="25"/>
      <c r="I263" s="25"/>
      <c r="J263" s="213">
        <f t="shared" si="12"/>
        <v>0</v>
      </c>
      <c r="K263" s="25"/>
      <c r="L263" s="25"/>
      <c r="M263" s="25"/>
      <c r="N263" s="25"/>
      <c r="O263" s="25"/>
      <c r="P263" s="213">
        <f t="shared" si="11"/>
        <v>0</v>
      </c>
      <c r="Q263" s="25"/>
      <c r="R263" s="25"/>
      <c r="S263" s="25"/>
      <c r="T263" s="25"/>
      <c r="U263" s="25"/>
      <c r="V263" s="25"/>
      <c r="W263" s="25"/>
      <c r="X263" s="25"/>
    </row>
    <row r="264" spans="1:24" x14ac:dyDescent="0.25">
      <c r="A264" s="25"/>
      <c r="B264" s="25"/>
      <c r="C264" s="25"/>
      <c r="D264" s="25"/>
      <c r="E264" s="25"/>
      <c r="F264" s="25"/>
      <c r="G264" s="25"/>
      <c r="H264" s="25"/>
      <c r="I264" s="25"/>
      <c r="J264" s="213">
        <f t="shared" si="12"/>
        <v>0</v>
      </c>
      <c r="K264" s="25"/>
      <c r="L264" s="25"/>
      <c r="M264" s="25"/>
      <c r="N264" s="25"/>
      <c r="O264" s="25"/>
      <c r="P264" s="213">
        <f t="shared" si="11"/>
        <v>0</v>
      </c>
      <c r="Q264" s="25"/>
      <c r="R264" s="25"/>
      <c r="S264" s="25"/>
      <c r="T264" s="25"/>
      <c r="U264" s="25"/>
      <c r="V264" s="25"/>
      <c r="W264" s="25"/>
      <c r="X264" s="25"/>
    </row>
    <row r="265" spans="1:24" x14ac:dyDescent="0.25">
      <c r="A265" s="25"/>
      <c r="B265" s="25"/>
      <c r="C265" s="25"/>
      <c r="D265" s="25"/>
      <c r="E265" s="25"/>
      <c r="F265" s="25"/>
      <c r="G265" s="25"/>
      <c r="H265" s="25"/>
      <c r="I265" s="25"/>
      <c r="J265" s="213">
        <f t="shared" si="12"/>
        <v>0</v>
      </c>
      <c r="K265" s="25"/>
      <c r="L265" s="25"/>
      <c r="M265" s="25"/>
      <c r="N265" s="25"/>
      <c r="O265" s="25"/>
      <c r="P265" s="213">
        <f t="shared" si="11"/>
        <v>0</v>
      </c>
      <c r="Q265" s="25"/>
      <c r="R265" s="25"/>
      <c r="S265" s="25"/>
      <c r="T265" s="25"/>
      <c r="U265" s="25"/>
      <c r="V265" s="25"/>
      <c r="W265" s="25"/>
      <c r="X265" s="25"/>
    </row>
    <row r="266" spans="1:24" x14ac:dyDescent="0.25">
      <c r="A266" s="25"/>
      <c r="B266" s="25"/>
      <c r="C266" s="25"/>
      <c r="D266" s="25"/>
      <c r="E266" s="25"/>
      <c r="F266" s="25"/>
      <c r="G266" s="25"/>
      <c r="H266" s="25"/>
      <c r="I266" s="25"/>
      <c r="J266" s="213">
        <f t="shared" si="12"/>
        <v>0</v>
      </c>
      <c r="K266" s="25"/>
      <c r="L266" s="25"/>
      <c r="M266" s="25"/>
      <c r="N266" s="25"/>
      <c r="O266" s="25"/>
      <c r="P266" s="213">
        <f t="shared" si="11"/>
        <v>0</v>
      </c>
      <c r="Q266" s="25"/>
      <c r="R266" s="25"/>
      <c r="S266" s="25"/>
      <c r="T266" s="25"/>
      <c r="U266" s="25"/>
      <c r="V266" s="25"/>
      <c r="W266" s="25"/>
      <c r="X266" s="25"/>
    </row>
    <row r="267" spans="1:24" x14ac:dyDescent="0.25">
      <c r="A267" s="25"/>
      <c r="B267" s="25"/>
      <c r="C267" s="25"/>
      <c r="D267" s="25"/>
      <c r="E267" s="25"/>
      <c r="F267" s="25"/>
      <c r="G267" s="25"/>
      <c r="H267" s="25"/>
      <c r="I267" s="25"/>
      <c r="J267" s="213">
        <f t="shared" si="12"/>
        <v>0</v>
      </c>
      <c r="K267" s="25"/>
      <c r="L267" s="25"/>
      <c r="M267" s="25"/>
      <c r="N267" s="25"/>
      <c r="O267" s="25"/>
      <c r="P267" s="213">
        <f t="shared" si="11"/>
        <v>0</v>
      </c>
      <c r="Q267" s="25"/>
      <c r="R267" s="25"/>
      <c r="S267" s="25"/>
      <c r="T267" s="25"/>
      <c r="U267" s="25"/>
      <c r="V267" s="25"/>
      <c r="W267" s="25"/>
      <c r="X267" s="25"/>
    </row>
    <row r="268" spans="1:24" x14ac:dyDescent="0.25">
      <c r="A268" s="25"/>
      <c r="B268" s="25"/>
      <c r="C268" s="25"/>
      <c r="D268" s="25"/>
      <c r="E268" s="25"/>
      <c r="F268" s="25"/>
      <c r="G268" s="25"/>
      <c r="H268" s="25"/>
      <c r="I268" s="25"/>
      <c r="J268" s="213">
        <f t="shared" si="12"/>
        <v>0</v>
      </c>
      <c r="K268" s="25"/>
      <c r="L268" s="25"/>
      <c r="M268" s="25"/>
      <c r="N268" s="25"/>
      <c r="O268" s="25"/>
      <c r="P268" s="213">
        <f t="shared" si="11"/>
        <v>0</v>
      </c>
      <c r="Q268" s="25"/>
      <c r="R268" s="25"/>
      <c r="S268" s="25"/>
      <c r="T268" s="25"/>
      <c r="U268" s="25"/>
      <c r="V268" s="25"/>
      <c r="W268" s="25"/>
      <c r="X268" s="25"/>
    </row>
    <row r="269" spans="1:24" x14ac:dyDescent="0.25">
      <c r="A269" s="25"/>
      <c r="B269" s="25"/>
      <c r="C269" s="25"/>
      <c r="D269" s="25"/>
      <c r="E269" s="25"/>
      <c r="F269" s="25"/>
      <c r="G269" s="25"/>
      <c r="H269" s="25"/>
      <c r="I269" s="25"/>
      <c r="J269" s="213">
        <f t="shared" si="12"/>
        <v>0</v>
      </c>
      <c r="K269" s="25"/>
      <c r="L269" s="25"/>
      <c r="M269" s="25"/>
      <c r="N269" s="25"/>
      <c r="O269" s="25"/>
      <c r="P269" s="213">
        <f t="shared" si="11"/>
        <v>0</v>
      </c>
      <c r="Q269" s="25"/>
      <c r="R269" s="25"/>
      <c r="S269" s="25"/>
      <c r="T269" s="25"/>
      <c r="U269" s="25"/>
      <c r="V269" s="25"/>
      <c r="W269" s="25"/>
      <c r="X269" s="25"/>
    </row>
    <row r="270" spans="1:24" x14ac:dyDescent="0.25">
      <c r="A270" s="25"/>
      <c r="B270" s="25"/>
      <c r="C270" s="25"/>
      <c r="D270" s="25"/>
      <c r="E270" s="25"/>
      <c r="F270" s="25"/>
      <c r="G270" s="25"/>
      <c r="H270" s="25"/>
      <c r="I270" s="25"/>
      <c r="J270" s="213">
        <f t="shared" si="12"/>
        <v>0</v>
      </c>
      <c r="K270" s="25"/>
      <c r="L270" s="25"/>
      <c r="M270" s="25"/>
      <c r="N270" s="25"/>
      <c r="O270" s="25"/>
      <c r="P270" s="213">
        <f t="shared" si="11"/>
        <v>0</v>
      </c>
      <c r="Q270" s="25"/>
      <c r="R270" s="25"/>
      <c r="S270" s="25"/>
      <c r="T270" s="25"/>
      <c r="U270" s="25"/>
      <c r="V270" s="25"/>
      <c r="W270" s="25"/>
      <c r="X270" s="25"/>
    </row>
    <row r="271" spans="1:24" x14ac:dyDescent="0.25">
      <c r="A271" s="25"/>
      <c r="B271" s="25"/>
      <c r="C271" s="25"/>
      <c r="D271" s="25"/>
      <c r="E271" s="25"/>
      <c r="F271" s="25"/>
      <c r="G271" s="25"/>
      <c r="H271" s="25"/>
      <c r="I271" s="25"/>
      <c r="J271" s="213">
        <f t="shared" si="12"/>
        <v>0</v>
      </c>
      <c r="K271" s="25"/>
      <c r="L271" s="25"/>
      <c r="M271" s="25"/>
      <c r="N271" s="25"/>
      <c r="O271" s="25"/>
      <c r="P271" s="213">
        <f t="shared" si="11"/>
        <v>0</v>
      </c>
      <c r="Q271" s="25"/>
      <c r="R271" s="25"/>
      <c r="S271" s="25"/>
      <c r="T271" s="25"/>
      <c r="U271" s="25"/>
      <c r="V271" s="25"/>
      <c r="W271" s="25"/>
      <c r="X271" s="25"/>
    </row>
    <row r="272" spans="1:24" x14ac:dyDescent="0.25">
      <c r="A272" s="25"/>
      <c r="B272" s="25"/>
      <c r="C272" s="25"/>
      <c r="D272" s="25"/>
      <c r="E272" s="25"/>
      <c r="F272" s="25"/>
      <c r="G272" s="25"/>
      <c r="H272" s="25"/>
      <c r="I272" s="25"/>
      <c r="J272" s="213">
        <f t="shared" si="12"/>
        <v>0</v>
      </c>
      <c r="K272" s="25"/>
      <c r="L272" s="25"/>
      <c r="M272" s="25"/>
      <c r="N272" s="25"/>
      <c r="O272" s="25"/>
      <c r="P272" s="213">
        <f t="shared" si="11"/>
        <v>0</v>
      </c>
      <c r="Q272" s="25"/>
      <c r="R272" s="25"/>
      <c r="S272" s="25"/>
      <c r="T272" s="25"/>
      <c r="U272" s="25"/>
      <c r="V272" s="25"/>
      <c r="W272" s="25"/>
      <c r="X272" s="25"/>
    </row>
    <row r="273" spans="1:24" x14ac:dyDescent="0.25">
      <c r="A273" s="25"/>
      <c r="B273" s="25"/>
      <c r="C273" s="25"/>
      <c r="D273" s="25"/>
      <c r="E273" s="25"/>
      <c r="F273" s="25"/>
      <c r="G273" s="25"/>
      <c r="H273" s="25"/>
      <c r="I273" s="25"/>
      <c r="J273" s="213">
        <f t="shared" si="12"/>
        <v>0</v>
      </c>
      <c r="K273" s="25"/>
      <c r="L273" s="25"/>
      <c r="M273" s="25"/>
      <c r="N273" s="25"/>
      <c r="O273" s="25"/>
      <c r="P273" s="213">
        <f t="shared" si="11"/>
        <v>0</v>
      </c>
      <c r="Q273" s="25"/>
      <c r="R273" s="25"/>
      <c r="S273" s="25"/>
      <c r="T273" s="25"/>
      <c r="U273" s="25"/>
      <c r="V273" s="25"/>
      <c r="W273" s="25"/>
      <c r="X273" s="25"/>
    </row>
    <row r="274" spans="1:24" x14ac:dyDescent="0.25">
      <c r="A274" s="25"/>
      <c r="B274" s="25"/>
      <c r="C274" s="25"/>
      <c r="D274" s="25"/>
      <c r="E274" s="25"/>
      <c r="F274" s="25"/>
      <c r="G274" s="25"/>
      <c r="H274" s="25"/>
      <c r="I274" s="25"/>
      <c r="J274" s="213">
        <f t="shared" si="12"/>
        <v>0</v>
      </c>
      <c r="K274" s="25"/>
      <c r="L274" s="25"/>
      <c r="M274" s="25"/>
      <c r="N274" s="25"/>
      <c r="O274" s="25"/>
      <c r="P274" s="213">
        <f t="shared" si="11"/>
        <v>0</v>
      </c>
      <c r="Q274" s="25"/>
      <c r="R274" s="25"/>
      <c r="S274" s="25"/>
      <c r="T274" s="25"/>
      <c r="U274" s="25"/>
      <c r="V274" s="25"/>
      <c r="W274" s="25"/>
      <c r="X274" s="25"/>
    </row>
    <row r="275" spans="1:24" x14ac:dyDescent="0.25">
      <c r="A275" s="25"/>
      <c r="B275" s="25"/>
      <c r="C275" s="25"/>
      <c r="D275" s="25"/>
      <c r="E275" s="25"/>
      <c r="F275" s="25"/>
      <c r="G275" s="25"/>
      <c r="H275" s="25"/>
      <c r="I275" s="25"/>
      <c r="J275" s="213">
        <f t="shared" si="12"/>
        <v>0</v>
      </c>
      <c r="K275" s="25"/>
      <c r="L275" s="25"/>
      <c r="M275" s="25"/>
      <c r="N275" s="25"/>
      <c r="O275" s="25"/>
      <c r="P275" s="213">
        <f t="shared" si="11"/>
        <v>0</v>
      </c>
      <c r="Q275" s="25"/>
      <c r="R275" s="25"/>
      <c r="S275" s="25"/>
      <c r="T275" s="25"/>
      <c r="U275" s="25"/>
      <c r="V275" s="25"/>
      <c r="W275" s="25"/>
      <c r="X275" s="25"/>
    </row>
    <row r="276" spans="1:24" x14ac:dyDescent="0.25">
      <c r="A276" s="25"/>
      <c r="B276" s="25"/>
      <c r="C276" s="25"/>
      <c r="D276" s="25"/>
      <c r="E276" s="25"/>
      <c r="F276" s="25"/>
      <c r="G276" s="25"/>
      <c r="H276" s="25"/>
      <c r="I276" s="25"/>
      <c r="J276" s="213">
        <f t="shared" si="12"/>
        <v>0</v>
      </c>
      <c r="K276" s="25"/>
      <c r="L276" s="25"/>
      <c r="M276" s="25"/>
      <c r="N276" s="25"/>
      <c r="O276" s="25"/>
      <c r="P276" s="213">
        <f t="shared" si="11"/>
        <v>0</v>
      </c>
      <c r="Q276" s="25"/>
      <c r="R276" s="25"/>
      <c r="S276" s="25"/>
      <c r="T276" s="25"/>
      <c r="U276" s="25"/>
      <c r="V276" s="25"/>
      <c r="W276" s="25"/>
      <c r="X276" s="25"/>
    </row>
    <row r="277" spans="1:24" x14ac:dyDescent="0.25">
      <c r="A277" s="25"/>
      <c r="B277" s="25"/>
      <c r="C277" s="25"/>
      <c r="D277" s="25"/>
      <c r="E277" s="25"/>
      <c r="F277" s="25"/>
      <c r="G277" s="25"/>
      <c r="H277" s="25"/>
      <c r="I277" s="25"/>
      <c r="J277" s="213">
        <f t="shared" si="12"/>
        <v>0</v>
      </c>
      <c r="K277" s="25"/>
      <c r="L277" s="25"/>
      <c r="M277" s="25"/>
      <c r="N277" s="25"/>
      <c r="O277" s="25"/>
      <c r="P277" s="213">
        <f t="shared" si="11"/>
        <v>0</v>
      </c>
      <c r="Q277" s="25"/>
      <c r="R277" s="25"/>
      <c r="S277" s="25"/>
      <c r="T277" s="25"/>
      <c r="U277" s="25"/>
      <c r="V277" s="25"/>
      <c r="W277" s="25"/>
      <c r="X277" s="25"/>
    </row>
    <row r="278" spans="1:24" x14ac:dyDescent="0.25">
      <c r="A278" s="25"/>
      <c r="B278" s="25"/>
      <c r="C278" s="25"/>
      <c r="D278" s="25"/>
      <c r="E278" s="25"/>
      <c r="F278" s="25"/>
      <c r="G278" s="25"/>
      <c r="H278" s="25"/>
      <c r="I278" s="25"/>
      <c r="J278" s="213">
        <f t="shared" si="12"/>
        <v>0</v>
      </c>
      <c r="K278" s="25"/>
      <c r="L278" s="25"/>
      <c r="M278" s="25"/>
      <c r="N278" s="25"/>
      <c r="O278" s="25"/>
      <c r="P278" s="213">
        <f t="shared" si="11"/>
        <v>0</v>
      </c>
      <c r="Q278" s="25"/>
      <c r="R278" s="25"/>
      <c r="S278" s="25"/>
      <c r="T278" s="25"/>
      <c r="U278" s="25"/>
      <c r="V278" s="25"/>
      <c r="W278" s="25"/>
      <c r="X278" s="25"/>
    </row>
    <row r="279" spans="1:24" x14ac:dyDescent="0.25">
      <c r="A279" s="25"/>
      <c r="B279" s="25"/>
      <c r="C279" s="25"/>
      <c r="D279" s="25"/>
      <c r="E279" s="25"/>
      <c r="F279" s="25"/>
      <c r="G279" s="25"/>
      <c r="H279" s="25"/>
      <c r="I279" s="25"/>
      <c r="J279" s="213">
        <f t="shared" si="12"/>
        <v>0</v>
      </c>
      <c r="K279" s="25"/>
      <c r="L279" s="25"/>
      <c r="M279" s="25"/>
      <c r="N279" s="25"/>
      <c r="O279" s="25"/>
      <c r="P279" s="213">
        <f t="shared" si="11"/>
        <v>0</v>
      </c>
      <c r="Q279" s="25"/>
      <c r="R279" s="25"/>
      <c r="S279" s="25"/>
      <c r="T279" s="25"/>
      <c r="U279" s="25"/>
      <c r="V279" s="25"/>
      <c r="W279" s="25"/>
      <c r="X279" s="25"/>
    </row>
    <row r="280" spans="1:24" x14ac:dyDescent="0.25">
      <c r="A280" s="25"/>
      <c r="B280" s="25"/>
      <c r="C280" s="25"/>
      <c r="D280" s="25"/>
      <c r="E280" s="25"/>
      <c r="F280" s="25"/>
      <c r="G280" s="25"/>
      <c r="H280" s="25"/>
      <c r="I280" s="25"/>
      <c r="J280" s="213">
        <f t="shared" si="12"/>
        <v>0</v>
      </c>
      <c r="K280" s="25"/>
      <c r="L280" s="25"/>
      <c r="M280" s="25"/>
      <c r="N280" s="25"/>
      <c r="O280" s="25"/>
      <c r="P280" s="213">
        <f t="shared" si="11"/>
        <v>0</v>
      </c>
      <c r="Q280" s="25"/>
      <c r="R280" s="25"/>
      <c r="S280" s="25"/>
      <c r="T280" s="25"/>
      <c r="U280" s="25"/>
      <c r="V280" s="25"/>
      <c r="W280" s="25"/>
      <c r="X280" s="25"/>
    </row>
    <row r="281" spans="1:24" x14ac:dyDescent="0.25">
      <c r="A281" s="25"/>
      <c r="B281" s="25"/>
      <c r="C281" s="25"/>
      <c r="D281" s="25"/>
      <c r="E281" s="25"/>
      <c r="F281" s="25"/>
      <c r="G281" s="25"/>
      <c r="H281" s="25"/>
      <c r="I281" s="25"/>
      <c r="J281" s="213">
        <f t="shared" si="12"/>
        <v>0</v>
      </c>
      <c r="K281" s="25"/>
      <c r="L281" s="25"/>
      <c r="M281" s="25"/>
      <c r="N281" s="25"/>
      <c r="O281" s="25"/>
      <c r="P281" s="213">
        <f t="shared" si="11"/>
        <v>0</v>
      </c>
      <c r="Q281" s="25"/>
      <c r="R281" s="25"/>
      <c r="S281" s="25"/>
      <c r="T281" s="25"/>
      <c r="U281" s="25"/>
      <c r="V281" s="25"/>
      <c r="W281" s="25"/>
      <c r="X281" s="25"/>
    </row>
    <row r="282" spans="1:24" x14ac:dyDescent="0.25">
      <c r="A282" s="25"/>
      <c r="B282" s="25"/>
      <c r="C282" s="25"/>
      <c r="D282" s="25"/>
      <c r="E282" s="25"/>
      <c r="F282" s="25"/>
      <c r="G282" s="25"/>
      <c r="H282" s="25"/>
      <c r="I282" s="25"/>
      <c r="J282" s="213">
        <f t="shared" si="12"/>
        <v>0</v>
      </c>
      <c r="K282" s="25"/>
      <c r="L282" s="25"/>
      <c r="M282" s="25"/>
      <c r="N282" s="25"/>
      <c r="O282" s="25"/>
      <c r="P282" s="213">
        <f t="shared" si="11"/>
        <v>0</v>
      </c>
      <c r="Q282" s="25"/>
      <c r="R282" s="25"/>
      <c r="S282" s="25"/>
      <c r="T282" s="25"/>
      <c r="U282" s="25"/>
      <c r="V282" s="25"/>
      <c r="W282" s="25"/>
      <c r="X282" s="25"/>
    </row>
    <row r="283" spans="1:24" x14ac:dyDescent="0.25">
      <c r="A283" s="25"/>
      <c r="B283" s="25"/>
      <c r="C283" s="25"/>
      <c r="D283" s="25"/>
      <c r="E283" s="25"/>
      <c r="F283" s="25"/>
      <c r="G283" s="25"/>
      <c r="H283" s="25"/>
      <c r="I283" s="25"/>
      <c r="J283" s="213">
        <f t="shared" si="12"/>
        <v>0</v>
      </c>
      <c r="K283" s="25"/>
      <c r="L283" s="25"/>
      <c r="M283" s="25"/>
      <c r="N283" s="25"/>
      <c r="O283" s="25"/>
      <c r="P283" s="213">
        <f t="shared" si="11"/>
        <v>0</v>
      </c>
      <c r="Q283" s="25"/>
      <c r="R283" s="25"/>
      <c r="S283" s="25"/>
      <c r="T283" s="25"/>
      <c r="U283" s="25"/>
      <c r="V283" s="25"/>
      <c r="W283" s="25"/>
      <c r="X283" s="25"/>
    </row>
    <row r="284" spans="1:24" x14ac:dyDescent="0.25">
      <c r="A284" s="25"/>
      <c r="B284" s="25"/>
      <c r="C284" s="25"/>
      <c r="D284" s="25"/>
      <c r="E284" s="25"/>
      <c r="F284" s="25"/>
      <c r="G284" s="25"/>
      <c r="H284" s="25"/>
      <c r="I284" s="25"/>
      <c r="J284" s="213">
        <f t="shared" si="12"/>
        <v>0</v>
      </c>
      <c r="K284" s="25"/>
      <c r="L284" s="25"/>
      <c r="M284" s="25"/>
      <c r="N284" s="25"/>
      <c r="O284" s="25"/>
      <c r="P284" s="213">
        <f t="shared" si="11"/>
        <v>0</v>
      </c>
      <c r="Q284" s="25"/>
      <c r="R284" s="25"/>
      <c r="S284" s="25"/>
      <c r="T284" s="25"/>
      <c r="U284" s="25"/>
      <c r="V284" s="25"/>
      <c r="W284" s="25"/>
      <c r="X284" s="25"/>
    </row>
    <row r="285" spans="1:24" x14ac:dyDescent="0.25">
      <c r="A285" s="25"/>
      <c r="B285" s="25"/>
      <c r="C285" s="25"/>
      <c r="D285" s="25"/>
      <c r="E285" s="25"/>
      <c r="F285" s="25"/>
      <c r="G285" s="25"/>
      <c r="H285" s="25"/>
      <c r="I285" s="25"/>
      <c r="J285" s="213">
        <f t="shared" si="12"/>
        <v>0</v>
      </c>
      <c r="K285" s="25"/>
      <c r="L285" s="25"/>
      <c r="M285" s="25"/>
      <c r="N285" s="25"/>
      <c r="O285" s="25"/>
      <c r="P285" s="213">
        <f t="shared" si="11"/>
        <v>0</v>
      </c>
      <c r="Q285" s="25"/>
      <c r="R285" s="25"/>
      <c r="S285" s="25"/>
      <c r="T285" s="25"/>
      <c r="U285" s="25"/>
      <c r="V285" s="25"/>
      <c r="W285" s="25"/>
      <c r="X285" s="25"/>
    </row>
    <row r="286" spans="1:24" x14ac:dyDescent="0.25">
      <c r="A286" s="25"/>
      <c r="B286" s="25"/>
      <c r="C286" s="25"/>
      <c r="D286" s="25"/>
      <c r="E286" s="25"/>
      <c r="F286" s="25"/>
      <c r="G286" s="25"/>
      <c r="H286" s="25"/>
      <c r="I286" s="25"/>
      <c r="J286" s="213">
        <f t="shared" si="12"/>
        <v>0</v>
      </c>
      <c r="K286" s="25"/>
      <c r="L286" s="25"/>
      <c r="M286" s="25"/>
      <c r="N286" s="25"/>
      <c r="O286" s="25"/>
      <c r="P286" s="213">
        <f t="shared" si="11"/>
        <v>0</v>
      </c>
      <c r="Q286" s="25"/>
      <c r="R286" s="25"/>
      <c r="S286" s="25"/>
      <c r="T286" s="25"/>
      <c r="U286" s="25"/>
      <c r="V286" s="25"/>
      <c r="W286" s="25"/>
      <c r="X286" s="25"/>
    </row>
    <row r="287" spans="1:24" x14ac:dyDescent="0.25">
      <c r="A287" s="25"/>
      <c r="B287" s="25"/>
      <c r="C287" s="25"/>
      <c r="D287" s="25"/>
      <c r="E287" s="25"/>
      <c r="F287" s="25"/>
      <c r="G287" s="25"/>
      <c r="H287" s="25"/>
      <c r="I287" s="25"/>
      <c r="J287" s="213">
        <f t="shared" si="12"/>
        <v>0</v>
      </c>
      <c r="K287" s="25"/>
      <c r="L287" s="25"/>
      <c r="M287" s="25"/>
      <c r="N287" s="25"/>
      <c r="O287" s="25"/>
      <c r="P287" s="213">
        <f t="shared" si="11"/>
        <v>0</v>
      </c>
      <c r="Q287" s="25"/>
      <c r="R287" s="25"/>
      <c r="S287" s="25"/>
      <c r="T287" s="25"/>
      <c r="U287" s="25"/>
      <c r="V287" s="25"/>
      <c r="W287" s="25"/>
      <c r="X287" s="25"/>
    </row>
    <row r="288" spans="1:24" x14ac:dyDescent="0.25">
      <c r="A288" s="25"/>
      <c r="B288" s="25"/>
      <c r="C288" s="25"/>
      <c r="D288" s="25"/>
      <c r="E288" s="25"/>
      <c r="F288" s="25"/>
      <c r="G288" s="25"/>
      <c r="H288" s="25"/>
      <c r="I288" s="25"/>
      <c r="J288" s="213">
        <f t="shared" si="12"/>
        <v>0</v>
      </c>
      <c r="K288" s="25"/>
      <c r="L288" s="25"/>
      <c r="M288" s="25"/>
      <c r="N288" s="25"/>
      <c r="O288" s="25"/>
      <c r="P288" s="213">
        <f t="shared" si="11"/>
        <v>0</v>
      </c>
      <c r="Q288" s="25"/>
      <c r="R288" s="25"/>
      <c r="S288" s="25"/>
      <c r="T288" s="25"/>
      <c r="U288" s="25"/>
      <c r="V288" s="25"/>
      <c r="W288" s="25"/>
      <c r="X288" s="25"/>
    </row>
    <row r="289" spans="1:24" x14ac:dyDescent="0.25">
      <c r="A289" s="25"/>
      <c r="B289" s="25"/>
      <c r="C289" s="25"/>
      <c r="D289" s="25"/>
      <c r="E289" s="25"/>
      <c r="F289" s="25"/>
      <c r="G289" s="25"/>
      <c r="H289" s="25"/>
      <c r="I289" s="25"/>
      <c r="J289" s="213">
        <f t="shared" si="12"/>
        <v>0</v>
      </c>
      <c r="K289" s="25"/>
      <c r="L289" s="25"/>
      <c r="M289" s="25"/>
      <c r="N289" s="25"/>
      <c r="O289" s="25"/>
      <c r="P289" s="213">
        <f t="shared" si="11"/>
        <v>0</v>
      </c>
      <c r="Q289" s="25"/>
      <c r="R289" s="25"/>
      <c r="S289" s="25"/>
      <c r="T289" s="25"/>
      <c r="U289" s="25"/>
      <c r="V289" s="25"/>
      <c r="W289" s="25"/>
      <c r="X289" s="25"/>
    </row>
    <row r="290" spans="1:24" x14ac:dyDescent="0.25">
      <c r="A290" s="25"/>
      <c r="B290" s="25"/>
      <c r="C290" s="25"/>
      <c r="D290" s="25"/>
      <c r="E290" s="25"/>
      <c r="F290" s="25"/>
      <c r="G290" s="25"/>
      <c r="H290" s="25"/>
      <c r="I290" s="25"/>
      <c r="J290" s="213">
        <f t="shared" si="12"/>
        <v>0</v>
      </c>
      <c r="K290" s="25"/>
      <c r="L290" s="25"/>
      <c r="M290" s="25"/>
      <c r="N290" s="25"/>
      <c r="O290" s="25"/>
      <c r="P290" s="213">
        <f t="shared" si="11"/>
        <v>0</v>
      </c>
      <c r="Q290" s="25"/>
      <c r="R290" s="25"/>
      <c r="S290" s="25"/>
      <c r="T290" s="25"/>
      <c r="U290" s="25"/>
      <c r="V290" s="25"/>
      <c r="W290" s="25"/>
      <c r="X290" s="25"/>
    </row>
    <row r="291" spans="1:24" x14ac:dyDescent="0.25">
      <c r="A291" s="25"/>
      <c r="B291" s="25"/>
      <c r="C291" s="25"/>
      <c r="D291" s="25"/>
      <c r="E291" s="25"/>
      <c r="F291" s="25"/>
      <c r="G291" s="25"/>
      <c r="H291" s="25"/>
      <c r="I291" s="25"/>
      <c r="J291" s="213">
        <f t="shared" si="12"/>
        <v>0</v>
      </c>
      <c r="K291" s="25"/>
      <c r="L291" s="25"/>
      <c r="M291" s="25"/>
      <c r="N291" s="25"/>
      <c r="O291" s="25"/>
      <c r="P291" s="213">
        <f t="shared" si="11"/>
        <v>0</v>
      </c>
      <c r="Q291" s="25"/>
      <c r="R291" s="25"/>
      <c r="S291" s="25"/>
      <c r="T291" s="25"/>
      <c r="U291" s="25"/>
      <c r="V291" s="25"/>
      <c r="W291" s="25"/>
      <c r="X291" s="25"/>
    </row>
    <row r="292" spans="1:24" x14ac:dyDescent="0.25">
      <c r="A292" s="25"/>
      <c r="B292" s="25"/>
      <c r="C292" s="25"/>
      <c r="D292" s="25"/>
      <c r="E292" s="25"/>
      <c r="F292" s="25"/>
      <c r="G292" s="25"/>
      <c r="H292" s="25"/>
      <c r="I292" s="25"/>
      <c r="J292" s="213">
        <f t="shared" si="12"/>
        <v>0</v>
      </c>
      <c r="K292" s="25"/>
      <c r="L292" s="25"/>
      <c r="M292" s="25"/>
      <c r="N292" s="25"/>
      <c r="O292" s="25"/>
      <c r="P292" s="213">
        <f t="shared" si="11"/>
        <v>0</v>
      </c>
      <c r="Q292" s="25"/>
      <c r="R292" s="25"/>
      <c r="S292" s="25"/>
      <c r="T292" s="25"/>
      <c r="U292" s="25"/>
      <c r="V292" s="25"/>
      <c r="W292" s="25"/>
      <c r="X292" s="25"/>
    </row>
    <row r="293" spans="1:24" x14ac:dyDescent="0.25">
      <c r="A293" s="25"/>
      <c r="B293" s="25"/>
      <c r="C293" s="25"/>
      <c r="D293" s="25"/>
      <c r="E293" s="25"/>
      <c r="F293" s="25"/>
      <c r="G293" s="25"/>
      <c r="H293" s="25"/>
      <c r="I293" s="25"/>
      <c r="J293" s="213">
        <f t="shared" si="12"/>
        <v>0</v>
      </c>
      <c r="K293" s="25"/>
      <c r="L293" s="25"/>
      <c r="M293" s="25"/>
      <c r="N293" s="25"/>
      <c r="O293" s="25"/>
      <c r="P293" s="213">
        <f t="shared" si="11"/>
        <v>0</v>
      </c>
      <c r="Q293" s="25"/>
      <c r="R293" s="25"/>
      <c r="S293" s="25"/>
      <c r="T293" s="25"/>
      <c r="U293" s="25"/>
      <c r="V293" s="25"/>
      <c r="W293" s="25"/>
      <c r="X293" s="25"/>
    </row>
    <row r="294" spans="1:24" x14ac:dyDescent="0.25">
      <c r="A294" s="25"/>
      <c r="B294" s="25"/>
      <c r="C294" s="25"/>
      <c r="D294" s="25"/>
      <c r="E294" s="25"/>
      <c r="F294" s="25"/>
      <c r="G294" s="25"/>
      <c r="H294" s="25"/>
      <c r="I294" s="25"/>
      <c r="J294" s="213">
        <f t="shared" si="12"/>
        <v>0</v>
      </c>
      <c r="K294" s="25"/>
      <c r="L294" s="25"/>
      <c r="M294" s="25"/>
      <c r="N294" s="25"/>
      <c r="O294" s="25"/>
      <c r="P294" s="213">
        <f t="shared" si="11"/>
        <v>0</v>
      </c>
      <c r="Q294" s="25"/>
      <c r="R294" s="25"/>
      <c r="S294" s="25"/>
      <c r="T294" s="25"/>
      <c r="U294" s="25"/>
      <c r="V294" s="25"/>
      <c r="W294" s="25"/>
      <c r="X294" s="25"/>
    </row>
    <row r="295" spans="1:24" x14ac:dyDescent="0.25">
      <c r="A295" s="25"/>
      <c r="B295" s="25"/>
      <c r="C295" s="25"/>
      <c r="D295" s="25"/>
      <c r="E295" s="25"/>
      <c r="F295" s="25"/>
      <c r="G295" s="25"/>
      <c r="H295" s="25"/>
      <c r="I295" s="25"/>
      <c r="J295" s="213">
        <f t="shared" si="12"/>
        <v>0</v>
      </c>
      <c r="K295" s="25"/>
      <c r="L295" s="25"/>
      <c r="M295" s="25"/>
      <c r="N295" s="25"/>
      <c r="O295" s="25"/>
      <c r="P295" s="213">
        <f t="shared" si="11"/>
        <v>0</v>
      </c>
      <c r="Q295" s="25"/>
      <c r="R295" s="25"/>
      <c r="S295" s="25"/>
      <c r="T295" s="25"/>
      <c r="U295" s="25"/>
      <c r="V295" s="25"/>
      <c r="W295" s="25"/>
      <c r="X295" s="25"/>
    </row>
    <row r="296" spans="1:24" x14ac:dyDescent="0.25">
      <c r="A296" s="25"/>
      <c r="B296" s="25"/>
      <c r="C296" s="25"/>
      <c r="D296" s="25"/>
      <c r="E296" s="25"/>
      <c r="F296" s="25"/>
      <c r="G296" s="25"/>
      <c r="H296" s="25"/>
      <c r="I296" s="25"/>
      <c r="J296" s="213">
        <f t="shared" si="12"/>
        <v>0</v>
      </c>
      <c r="K296" s="25"/>
      <c r="L296" s="25"/>
      <c r="M296" s="25"/>
      <c r="N296" s="25"/>
      <c r="O296" s="25"/>
      <c r="P296" s="213">
        <f t="shared" si="11"/>
        <v>0</v>
      </c>
      <c r="Q296" s="25"/>
      <c r="R296" s="25"/>
      <c r="S296" s="25"/>
      <c r="T296" s="25"/>
      <c r="U296" s="25"/>
      <c r="V296" s="25"/>
      <c r="W296" s="25"/>
      <c r="X296" s="25"/>
    </row>
    <row r="297" spans="1:24" x14ac:dyDescent="0.25">
      <c r="A297" s="25"/>
      <c r="B297" s="25"/>
      <c r="C297" s="25"/>
      <c r="D297" s="25"/>
      <c r="E297" s="25"/>
      <c r="F297" s="25"/>
      <c r="G297" s="25"/>
      <c r="H297" s="25"/>
      <c r="I297" s="25"/>
      <c r="J297" s="213">
        <f t="shared" si="12"/>
        <v>0</v>
      </c>
      <c r="K297" s="25"/>
      <c r="L297" s="25"/>
      <c r="M297" s="25"/>
      <c r="N297" s="25"/>
      <c r="O297" s="25"/>
      <c r="P297" s="213">
        <f t="shared" si="11"/>
        <v>0</v>
      </c>
      <c r="Q297" s="25"/>
      <c r="R297" s="25"/>
      <c r="S297" s="25"/>
      <c r="T297" s="25"/>
      <c r="U297" s="25"/>
      <c r="V297" s="25"/>
      <c r="W297" s="25"/>
      <c r="X297" s="25"/>
    </row>
    <row r="298" spans="1:24" x14ac:dyDescent="0.25">
      <c r="A298" s="25"/>
      <c r="B298" s="25"/>
      <c r="C298" s="25"/>
      <c r="D298" s="25"/>
      <c r="E298" s="25"/>
      <c r="F298" s="25"/>
      <c r="G298" s="25"/>
      <c r="H298" s="25"/>
      <c r="I298" s="25"/>
      <c r="J298" s="213">
        <f t="shared" si="12"/>
        <v>0</v>
      </c>
      <c r="K298" s="25"/>
      <c r="L298" s="25"/>
      <c r="M298" s="25"/>
      <c r="N298" s="25"/>
      <c r="O298" s="25"/>
      <c r="P298" s="213">
        <f t="shared" si="11"/>
        <v>0</v>
      </c>
      <c r="Q298" s="25"/>
      <c r="R298" s="25"/>
      <c r="S298" s="25"/>
      <c r="T298" s="25"/>
      <c r="U298" s="25"/>
      <c r="V298" s="25"/>
      <c r="W298" s="25"/>
      <c r="X298" s="25"/>
    </row>
    <row r="299" spans="1:24" x14ac:dyDescent="0.25">
      <c r="A299" s="25"/>
      <c r="B299" s="25"/>
      <c r="C299" s="25"/>
      <c r="D299" s="25"/>
      <c r="E299" s="25"/>
      <c r="F299" s="25"/>
      <c r="G299" s="25"/>
      <c r="H299" s="25"/>
      <c r="I299" s="25"/>
      <c r="J299" s="213">
        <f t="shared" si="12"/>
        <v>0</v>
      </c>
      <c r="K299" s="25"/>
      <c r="L299" s="25"/>
      <c r="M299" s="25"/>
      <c r="N299" s="25"/>
      <c r="O299" s="25"/>
      <c r="P299" s="213">
        <f t="shared" si="11"/>
        <v>0</v>
      </c>
      <c r="Q299" s="25"/>
      <c r="R299" s="25"/>
      <c r="S299" s="25"/>
      <c r="T299" s="25"/>
      <c r="U299" s="25"/>
      <c r="V299" s="25"/>
      <c r="W299" s="25"/>
      <c r="X299" s="25"/>
    </row>
    <row r="300" spans="1:24" x14ac:dyDescent="0.25">
      <c r="A300" s="25"/>
      <c r="B300" s="25"/>
      <c r="C300" s="25"/>
      <c r="D300" s="25"/>
      <c r="E300" s="25"/>
      <c r="F300" s="25"/>
      <c r="G300" s="25"/>
      <c r="H300" s="25"/>
      <c r="I300" s="25"/>
      <c r="J300" s="213">
        <f t="shared" si="12"/>
        <v>0</v>
      </c>
      <c r="K300" s="25"/>
      <c r="L300" s="25"/>
      <c r="M300" s="25"/>
      <c r="N300" s="25"/>
      <c r="O300" s="25"/>
      <c r="P300" s="213">
        <f t="shared" si="11"/>
        <v>0</v>
      </c>
      <c r="Q300" s="25"/>
      <c r="R300" s="25"/>
      <c r="S300" s="25"/>
      <c r="T300" s="25"/>
      <c r="U300" s="25"/>
      <c r="V300" s="25"/>
      <c r="W300" s="25"/>
      <c r="X300" s="25"/>
    </row>
    <row r="301" spans="1:24" x14ac:dyDescent="0.25">
      <c r="A301" s="25"/>
      <c r="B301" s="25"/>
      <c r="C301" s="25"/>
      <c r="D301" s="25"/>
      <c r="E301" s="25"/>
      <c r="F301" s="25"/>
      <c r="G301" s="25"/>
      <c r="H301" s="25"/>
      <c r="I301" s="25"/>
      <c r="J301" s="213">
        <f t="shared" si="12"/>
        <v>0</v>
      </c>
      <c r="K301" s="25"/>
      <c r="L301" s="25"/>
      <c r="M301" s="25"/>
      <c r="N301" s="25"/>
      <c r="O301" s="25"/>
      <c r="P301" s="213">
        <f t="shared" si="11"/>
        <v>0</v>
      </c>
      <c r="Q301" s="25"/>
      <c r="R301" s="25"/>
      <c r="S301" s="25"/>
      <c r="T301" s="25"/>
      <c r="U301" s="25"/>
      <c r="V301" s="25"/>
      <c r="W301" s="25"/>
      <c r="X301" s="25"/>
    </row>
    <row r="302" spans="1:24" x14ac:dyDescent="0.25">
      <c r="A302" s="25"/>
      <c r="B302" s="25"/>
      <c r="C302" s="25"/>
      <c r="D302" s="25"/>
      <c r="E302" s="25"/>
      <c r="F302" s="25"/>
      <c r="G302" s="25"/>
      <c r="H302" s="25"/>
      <c r="I302" s="25"/>
      <c r="J302" s="213">
        <f t="shared" si="12"/>
        <v>0</v>
      </c>
      <c r="K302" s="25"/>
      <c r="L302" s="25"/>
      <c r="M302" s="25"/>
      <c r="N302" s="25"/>
      <c r="O302" s="25"/>
      <c r="P302" s="213">
        <f t="shared" si="11"/>
        <v>0</v>
      </c>
      <c r="Q302" s="25"/>
      <c r="R302" s="25"/>
      <c r="S302" s="25"/>
      <c r="T302" s="25"/>
      <c r="U302" s="25"/>
      <c r="V302" s="25"/>
      <c r="W302" s="25"/>
      <c r="X302" s="25"/>
    </row>
    <row r="303" spans="1:24" x14ac:dyDescent="0.25">
      <c r="A303" s="25"/>
      <c r="B303" s="25"/>
      <c r="C303" s="25"/>
      <c r="D303" s="25"/>
      <c r="E303" s="25"/>
      <c r="F303" s="25"/>
      <c r="G303" s="25"/>
      <c r="H303" s="25"/>
      <c r="I303" s="25"/>
      <c r="J303" s="213">
        <f t="shared" si="12"/>
        <v>0</v>
      </c>
      <c r="K303" s="25"/>
      <c r="L303" s="25"/>
      <c r="M303" s="25"/>
      <c r="N303" s="25"/>
      <c r="O303" s="25"/>
      <c r="P303" s="213">
        <f t="shared" si="11"/>
        <v>0</v>
      </c>
      <c r="Q303" s="25"/>
      <c r="R303" s="25"/>
      <c r="S303" s="25"/>
      <c r="T303" s="25"/>
      <c r="U303" s="25"/>
      <c r="V303" s="25"/>
      <c r="W303" s="25"/>
      <c r="X303" s="25"/>
    </row>
    <row r="304" spans="1:24" x14ac:dyDescent="0.25">
      <c r="A304" s="25"/>
      <c r="B304" s="25"/>
      <c r="C304" s="25"/>
      <c r="D304" s="25"/>
      <c r="E304" s="25"/>
      <c r="F304" s="25"/>
      <c r="G304" s="25"/>
      <c r="H304" s="25"/>
      <c r="I304" s="25"/>
      <c r="J304" s="213">
        <f t="shared" si="12"/>
        <v>0</v>
      </c>
      <c r="K304" s="25"/>
      <c r="L304" s="25"/>
      <c r="M304" s="25"/>
      <c r="N304" s="25"/>
      <c r="O304" s="25"/>
      <c r="P304" s="213">
        <f t="shared" si="11"/>
        <v>0</v>
      </c>
      <c r="Q304" s="25"/>
      <c r="R304" s="25"/>
      <c r="S304" s="25"/>
      <c r="T304" s="25"/>
      <c r="U304" s="25"/>
      <c r="V304" s="25"/>
      <c r="W304" s="25"/>
      <c r="X304" s="25"/>
    </row>
    <row r="305" spans="1:24" x14ac:dyDescent="0.25">
      <c r="A305" s="25"/>
      <c r="B305" s="25"/>
      <c r="C305" s="25"/>
      <c r="D305" s="25"/>
      <c r="E305" s="25"/>
      <c r="F305" s="25"/>
      <c r="G305" s="25"/>
      <c r="H305" s="25"/>
      <c r="I305" s="25"/>
      <c r="J305" s="213">
        <f t="shared" si="12"/>
        <v>0</v>
      </c>
      <c r="K305" s="25"/>
      <c r="L305" s="25"/>
      <c r="M305" s="25"/>
      <c r="N305" s="25"/>
      <c r="O305" s="25"/>
      <c r="P305" s="213">
        <f t="shared" si="11"/>
        <v>0</v>
      </c>
      <c r="Q305" s="25"/>
      <c r="R305" s="25"/>
      <c r="S305" s="25"/>
      <c r="T305" s="25"/>
      <c r="U305" s="25"/>
      <c r="V305" s="25"/>
      <c r="W305" s="25"/>
      <c r="X305" s="25"/>
    </row>
    <row r="306" spans="1:24" x14ac:dyDescent="0.25">
      <c r="A306" s="25"/>
      <c r="B306" s="25"/>
      <c r="C306" s="25"/>
      <c r="D306" s="25"/>
      <c r="E306" s="25"/>
      <c r="F306" s="25"/>
      <c r="G306" s="25"/>
      <c r="H306" s="25"/>
      <c r="I306" s="25"/>
      <c r="J306" s="213">
        <f t="shared" si="12"/>
        <v>0</v>
      </c>
      <c r="K306" s="25"/>
      <c r="L306" s="25"/>
      <c r="M306" s="25"/>
      <c r="N306" s="25"/>
      <c r="O306" s="25"/>
      <c r="P306" s="213">
        <f t="shared" si="11"/>
        <v>0</v>
      </c>
      <c r="Q306" s="25"/>
      <c r="R306" s="25"/>
      <c r="S306" s="25"/>
      <c r="T306" s="25"/>
      <c r="U306" s="25"/>
      <c r="V306" s="25"/>
      <c r="W306" s="25"/>
      <c r="X306" s="25"/>
    </row>
    <row r="307" spans="1:24" x14ac:dyDescent="0.25">
      <c r="A307" s="25"/>
      <c r="B307" s="25"/>
      <c r="C307" s="25"/>
      <c r="D307" s="25"/>
      <c r="E307" s="25"/>
      <c r="F307" s="25"/>
      <c r="G307" s="25"/>
      <c r="H307" s="25"/>
      <c r="I307" s="25"/>
      <c r="J307" s="213">
        <f t="shared" si="12"/>
        <v>0</v>
      </c>
      <c r="K307" s="25"/>
      <c r="L307" s="25"/>
      <c r="M307" s="25"/>
      <c r="N307" s="25"/>
      <c r="O307" s="25"/>
      <c r="P307" s="213">
        <f t="shared" si="11"/>
        <v>0</v>
      </c>
      <c r="Q307" s="25"/>
      <c r="R307" s="25"/>
      <c r="S307" s="25"/>
      <c r="T307" s="25"/>
      <c r="U307" s="25"/>
      <c r="V307" s="25"/>
      <c r="W307" s="25"/>
      <c r="X307" s="25"/>
    </row>
    <row r="308" spans="1:24" x14ac:dyDescent="0.25">
      <c r="A308" s="25"/>
      <c r="B308" s="25"/>
      <c r="C308" s="25"/>
      <c r="D308" s="25"/>
      <c r="E308" s="25"/>
      <c r="F308" s="25"/>
      <c r="G308" s="25"/>
      <c r="H308" s="25"/>
      <c r="I308" s="25"/>
      <c r="J308" s="213">
        <f t="shared" si="12"/>
        <v>0</v>
      </c>
      <c r="K308" s="25"/>
      <c r="L308" s="25"/>
      <c r="M308" s="25"/>
      <c r="N308" s="25"/>
      <c r="O308" s="25"/>
      <c r="P308" s="213">
        <f t="shared" si="11"/>
        <v>0</v>
      </c>
      <c r="Q308" s="25"/>
      <c r="R308" s="25"/>
      <c r="S308" s="25"/>
      <c r="T308" s="25"/>
      <c r="U308" s="25"/>
      <c r="V308" s="25"/>
      <c r="W308" s="25"/>
      <c r="X308" s="25"/>
    </row>
    <row r="309" spans="1:24" x14ac:dyDescent="0.25">
      <c r="A309" s="25"/>
      <c r="B309" s="25"/>
      <c r="C309" s="25"/>
      <c r="D309" s="25"/>
      <c r="E309" s="25"/>
      <c r="F309" s="25"/>
      <c r="G309" s="25"/>
      <c r="H309" s="25"/>
      <c r="I309" s="25"/>
      <c r="J309" s="213">
        <f t="shared" si="12"/>
        <v>0</v>
      </c>
      <c r="K309" s="25"/>
      <c r="L309" s="25"/>
      <c r="M309" s="25"/>
      <c r="N309" s="25"/>
      <c r="O309" s="25"/>
      <c r="P309" s="213">
        <f t="shared" si="11"/>
        <v>0</v>
      </c>
      <c r="Q309" s="25"/>
      <c r="R309" s="25"/>
      <c r="S309" s="25"/>
      <c r="T309" s="25"/>
      <c r="U309" s="25"/>
      <c r="V309" s="25"/>
      <c r="W309" s="25"/>
      <c r="X309" s="25"/>
    </row>
    <row r="310" spans="1:24" x14ac:dyDescent="0.25">
      <c r="A310" s="25"/>
      <c r="B310" s="25"/>
      <c r="C310" s="25"/>
      <c r="D310" s="25"/>
      <c r="E310" s="25"/>
      <c r="F310" s="25"/>
      <c r="G310" s="25"/>
      <c r="H310" s="25"/>
      <c r="I310" s="25"/>
      <c r="J310" s="213">
        <f t="shared" si="12"/>
        <v>0</v>
      </c>
      <c r="K310" s="25"/>
      <c r="L310" s="25"/>
      <c r="M310" s="25"/>
      <c r="N310" s="25"/>
      <c r="O310" s="25"/>
      <c r="P310" s="213">
        <f t="shared" si="11"/>
        <v>0</v>
      </c>
      <c r="Q310" s="25"/>
      <c r="R310" s="25"/>
      <c r="S310" s="25"/>
      <c r="T310" s="25"/>
      <c r="U310" s="25"/>
      <c r="V310" s="25"/>
      <c r="W310" s="25"/>
      <c r="X310" s="25"/>
    </row>
    <row r="311" spans="1:24" x14ac:dyDescent="0.25">
      <c r="A311" s="25"/>
      <c r="B311" s="25"/>
      <c r="C311" s="25"/>
      <c r="D311" s="25"/>
      <c r="E311" s="25"/>
      <c r="F311" s="25"/>
      <c r="G311" s="25"/>
      <c r="H311" s="25"/>
      <c r="I311" s="25"/>
      <c r="J311" s="213">
        <f t="shared" si="12"/>
        <v>0</v>
      </c>
      <c r="K311" s="25"/>
      <c r="L311" s="25"/>
      <c r="M311" s="25"/>
      <c r="N311" s="25"/>
      <c r="O311" s="25"/>
      <c r="P311" s="213">
        <f t="shared" si="11"/>
        <v>0</v>
      </c>
      <c r="Q311" s="25"/>
      <c r="R311" s="25"/>
      <c r="S311" s="25"/>
      <c r="T311" s="25"/>
      <c r="U311" s="25"/>
      <c r="V311" s="25"/>
      <c r="W311" s="25"/>
      <c r="X311" s="25"/>
    </row>
    <row r="312" spans="1:24" x14ac:dyDescent="0.25">
      <c r="A312" s="25"/>
      <c r="B312" s="25"/>
      <c r="C312" s="25"/>
      <c r="D312" s="25"/>
      <c r="E312" s="25"/>
      <c r="F312" s="25"/>
      <c r="G312" s="25"/>
      <c r="H312" s="25"/>
      <c r="I312" s="25"/>
      <c r="J312" s="213">
        <f t="shared" si="12"/>
        <v>0</v>
      </c>
      <c r="K312" s="25"/>
      <c r="L312" s="25"/>
      <c r="M312" s="25"/>
      <c r="N312" s="25"/>
      <c r="O312" s="25"/>
      <c r="P312" s="213">
        <f t="shared" si="11"/>
        <v>0</v>
      </c>
      <c r="Q312" s="25"/>
      <c r="R312" s="25"/>
      <c r="S312" s="25"/>
      <c r="T312" s="25"/>
      <c r="U312" s="25"/>
      <c r="V312" s="25"/>
      <c r="W312" s="25"/>
      <c r="X312" s="25"/>
    </row>
    <row r="313" spans="1:24" x14ac:dyDescent="0.25">
      <c r="A313" s="25"/>
      <c r="B313" s="25"/>
      <c r="C313" s="25"/>
      <c r="D313" s="25"/>
      <c r="E313" s="25"/>
      <c r="F313" s="25"/>
      <c r="G313" s="25"/>
      <c r="H313" s="25"/>
      <c r="I313" s="25"/>
      <c r="J313" s="213">
        <f t="shared" si="12"/>
        <v>0</v>
      </c>
      <c r="K313" s="25"/>
      <c r="L313" s="25"/>
      <c r="M313" s="25"/>
      <c r="N313" s="25"/>
      <c r="O313" s="25"/>
      <c r="P313" s="213">
        <f t="shared" si="11"/>
        <v>0</v>
      </c>
      <c r="Q313" s="25"/>
      <c r="R313" s="25"/>
      <c r="S313" s="25"/>
      <c r="T313" s="25"/>
      <c r="U313" s="25"/>
      <c r="V313" s="25"/>
      <c r="W313" s="25"/>
      <c r="X313" s="25"/>
    </row>
    <row r="314" spans="1:24" x14ac:dyDescent="0.25">
      <c r="A314" s="25"/>
      <c r="B314" s="25"/>
      <c r="C314" s="25"/>
      <c r="D314" s="25"/>
      <c r="E314" s="25"/>
      <c r="F314" s="25"/>
      <c r="G314" s="25"/>
      <c r="H314" s="25"/>
      <c r="I314" s="25"/>
      <c r="J314" s="213">
        <f t="shared" si="12"/>
        <v>0</v>
      </c>
      <c r="K314" s="25"/>
      <c r="L314" s="25"/>
      <c r="M314" s="25"/>
      <c r="N314" s="25"/>
      <c r="O314" s="25"/>
      <c r="P314" s="213">
        <f t="shared" si="11"/>
        <v>0</v>
      </c>
      <c r="Q314" s="25"/>
      <c r="R314" s="25"/>
      <c r="S314" s="25"/>
      <c r="T314" s="25"/>
      <c r="U314" s="25"/>
      <c r="V314" s="25"/>
      <c r="W314" s="25"/>
      <c r="X314" s="25"/>
    </row>
    <row r="315" spans="1:24" x14ac:dyDescent="0.25">
      <c r="A315" s="25"/>
      <c r="B315" s="25"/>
      <c r="C315" s="25"/>
      <c r="D315" s="25"/>
      <c r="E315" s="25"/>
      <c r="F315" s="25"/>
      <c r="G315" s="25"/>
      <c r="H315" s="25"/>
      <c r="I315" s="25"/>
      <c r="J315" s="213">
        <f t="shared" si="12"/>
        <v>0</v>
      </c>
      <c r="K315" s="25"/>
      <c r="L315" s="25"/>
      <c r="M315" s="25"/>
      <c r="N315" s="25"/>
      <c r="O315" s="25"/>
      <c r="P315" s="213">
        <f t="shared" si="11"/>
        <v>0</v>
      </c>
      <c r="Q315" s="25"/>
      <c r="R315" s="25"/>
      <c r="S315" s="25"/>
      <c r="T315" s="25"/>
      <c r="U315" s="25"/>
      <c r="V315" s="25"/>
      <c r="W315" s="25"/>
      <c r="X315" s="25"/>
    </row>
    <row r="316" spans="1:24" x14ac:dyDescent="0.25">
      <c r="A316" s="25"/>
      <c r="B316" s="25"/>
      <c r="C316" s="25"/>
      <c r="D316" s="25"/>
      <c r="E316" s="25"/>
      <c r="F316" s="25"/>
      <c r="G316" s="25"/>
      <c r="H316" s="25"/>
      <c r="I316" s="25"/>
      <c r="J316" s="213">
        <f t="shared" si="12"/>
        <v>0</v>
      </c>
      <c r="K316" s="25"/>
      <c r="L316" s="25"/>
      <c r="M316" s="25"/>
      <c r="N316" s="25"/>
      <c r="O316" s="25"/>
      <c r="P316" s="213">
        <f t="shared" si="11"/>
        <v>0</v>
      </c>
      <c r="Q316" s="25"/>
      <c r="R316" s="25"/>
      <c r="S316" s="25"/>
      <c r="T316" s="25"/>
      <c r="U316" s="25"/>
      <c r="V316" s="25"/>
      <c r="W316" s="25"/>
      <c r="X316" s="25"/>
    </row>
    <row r="317" spans="1:24" x14ac:dyDescent="0.25">
      <c r="A317" s="25"/>
      <c r="B317" s="25"/>
      <c r="C317" s="25"/>
      <c r="D317" s="25"/>
      <c r="E317" s="25"/>
      <c r="F317" s="25"/>
      <c r="G317" s="25"/>
      <c r="H317" s="25"/>
      <c r="I317" s="25"/>
      <c r="J317" s="213">
        <f t="shared" si="12"/>
        <v>0</v>
      </c>
      <c r="K317" s="25"/>
      <c r="L317" s="25"/>
      <c r="M317" s="25"/>
      <c r="N317" s="25"/>
      <c r="O317" s="25"/>
      <c r="P317" s="213">
        <f t="shared" si="11"/>
        <v>0</v>
      </c>
      <c r="Q317" s="25"/>
      <c r="R317" s="25"/>
      <c r="S317" s="25"/>
      <c r="T317" s="25"/>
      <c r="U317" s="25"/>
      <c r="V317" s="25"/>
      <c r="W317" s="25"/>
      <c r="X317" s="25"/>
    </row>
    <row r="318" spans="1:24" x14ac:dyDescent="0.25">
      <c r="A318" s="25"/>
      <c r="B318" s="25"/>
      <c r="C318" s="25"/>
      <c r="D318" s="25"/>
      <c r="E318" s="25"/>
      <c r="F318" s="25"/>
      <c r="G318" s="25"/>
      <c r="H318" s="25"/>
      <c r="I318" s="25"/>
      <c r="J318" s="213">
        <f t="shared" si="12"/>
        <v>0</v>
      </c>
      <c r="K318" s="25"/>
      <c r="L318" s="25"/>
      <c r="M318" s="25"/>
      <c r="N318" s="25"/>
      <c r="O318" s="25"/>
      <c r="P318" s="213">
        <f t="shared" si="11"/>
        <v>0</v>
      </c>
      <c r="Q318" s="25"/>
      <c r="R318" s="25"/>
      <c r="S318" s="25"/>
      <c r="T318" s="25"/>
      <c r="U318" s="25"/>
      <c r="V318" s="25"/>
      <c r="W318" s="25"/>
      <c r="X318" s="25"/>
    </row>
    <row r="319" spans="1:24" x14ac:dyDescent="0.25">
      <c r="A319" s="25"/>
      <c r="B319" s="25"/>
      <c r="C319" s="25"/>
      <c r="D319" s="25"/>
      <c r="E319" s="25"/>
      <c r="F319" s="25"/>
      <c r="G319" s="25"/>
      <c r="H319" s="25"/>
      <c r="I319" s="25"/>
      <c r="J319" s="213">
        <f t="shared" si="12"/>
        <v>0</v>
      </c>
      <c r="K319" s="25"/>
      <c r="L319" s="25"/>
      <c r="M319" s="25"/>
      <c r="N319" s="25"/>
      <c r="O319" s="25"/>
      <c r="P319" s="213">
        <f t="shared" si="11"/>
        <v>0</v>
      </c>
      <c r="Q319" s="25"/>
      <c r="R319" s="25"/>
      <c r="S319" s="25"/>
      <c r="T319" s="25"/>
      <c r="U319" s="25"/>
      <c r="V319" s="25"/>
      <c r="W319" s="25"/>
      <c r="X319" s="25"/>
    </row>
    <row r="320" spans="1:24" x14ac:dyDescent="0.25">
      <c r="A320" s="25"/>
      <c r="B320" s="25"/>
      <c r="C320" s="25"/>
      <c r="D320" s="25"/>
      <c r="E320" s="25"/>
      <c r="F320" s="25"/>
      <c r="G320" s="25"/>
      <c r="H320" s="25"/>
      <c r="I320" s="25"/>
      <c r="J320" s="213">
        <f t="shared" si="12"/>
        <v>0</v>
      </c>
      <c r="K320" s="25"/>
      <c r="L320" s="25"/>
      <c r="M320" s="25"/>
      <c r="N320" s="25"/>
      <c r="O320" s="25"/>
      <c r="P320" s="213">
        <f t="shared" si="11"/>
        <v>0</v>
      </c>
      <c r="Q320" s="25"/>
      <c r="R320" s="25"/>
      <c r="S320" s="25"/>
      <c r="T320" s="25"/>
      <c r="U320" s="25"/>
      <c r="V320" s="25"/>
      <c r="W320" s="25"/>
      <c r="X320" s="25"/>
    </row>
    <row r="321" spans="1:24" x14ac:dyDescent="0.25">
      <c r="A321" s="25"/>
      <c r="B321" s="25"/>
      <c r="C321" s="25"/>
      <c r="D321" s="25"/>
      <c r="E321" s="25"/>
      <c r="F321" s="25"/>
      <c r="G321" s="25"/>
      <c r="H321" s="25"/>
      <c r="I321" s="25"/>
      <c r="J321" s="213">
        <f t="shared" si="12"/>
        <v>0</v>
      </c>
      <c r="K321" s="25"/>
      <c r="L321" s="25"/>
      <c r="M321" s="25"/>
      <c r="N321" s="25"/>
      <c r="O321" s="25"/>
      <c r="P321" s="213">
        <f t="shared" si="11"/>
        <v>0</v>
      </c>
      <c r="Q321" s="25"/>
      <c r="R321" s="25"/>
      <c r="S321" s="25"/>
      <c r="T321" s="25"/>
      <c r="U321" s="25"/>
      <c r="V321" s="25"/>
      <c r="W321" s="25"/>
      <c r="X321" s="25"/>
    </row>
    <row r="322" spans="1:24" x14ac:dyDescent="0.25">
      <c r="A322" s="25"/>
      <c r="B322" s="25"/>
      <c r="C322" s="25"/>
      <c r="D322" s="25"/>
      <c r="E322" s="25"/>
      <c r="F322" s="25"/>
      <c r="G322" s="25"/>
      <c r="H322" s="25"/>
      <c r="I322" s="25"/>
      <c r="J322" s="213">
        <f t="shared" si="12"/>
        <v>0</v>
      </c>
      <c r="K322" s="25"/>
      <c r="L322" s="25"/>
      <c r="M322" s="25"/>
      <c r="N322" s="25"/>
      <c r="O322" s="25"/>
      <c r="P322" s="213">
        <f t="shared" si="11"/>
        <v>0</v>
      </c>
      <c r="Q322" s="25"/>
      <c r="R322" s="25"/>
      <c r="S322" s="25"/>
      <c r="T322" s="25"/>
      <c r="U322" s="25"/>
      <c r="V322" s="25"/>
      <c r="W322" s="25"/>
      <c r="X322" s="25"/>
    </row>
    <row r="323" spans="1:24" x14ac:dyDescent="0.25">
      <c r="A323" s="25"/>
      <c r="B323" s="25"/>
      <c r="C323" s="25"/>
      <c r="D323" s="25"/>
      <c r="E323" s="25"/>
      <c r="F323" s="25"/>
      <c r="G323" s="25"/>
      <c r="H323" s="25"/>
      <c r="I323" s="25"/>
      <c r="J323" s="213">
        <f t="shared" si="12"/>
        <v>0</v>
      </c>
      <c r="K323" s="25"/>
      <c r="L323" s="25"/>
      <c r="M323" s="25"/>
      <c r="N323" s="25"/>
      <c r="O323" s="25"/>
      <c r="P323" s="213">
        <f t="shared" si="11"/>
        <v>0</v>
      </c>
      <c r="Q323" s="25"/>
      <c r="R323" s="25"/>
      <c r="S323" s="25"/>
      <c r="T323" s="25"/>
      <c r="U323" s="25"/>
      <c r="V323" s="25"/>
      <c r="W323" s="25"/>
      <c r="X323" s="25"/>
    </row>
    <row r="324" spans="1:24" x14ac:dyDescent="0.25">
      <c r="A324" s="25"/>
      <c r="B324" s="25"/>
      <c r="C324" s="25"/>
      <c r="D324" s="25"/>
      <c r="E324" s="25"/>
      <c r="F324" s="25"/>
      <c r="G324" s="25"/>
      <c r="H324" s="25"/>
      <c r="I324" s="25"/>
      <c r="J324" s="213">
        <f t="shared" si="12"/>
        <v>0</v>
      </c>
      <c r="K324" s="25"/>
      <c r="L324" s="25"/>
      <c r="M324" s="25"/>
      <c r="N324" s="25"/>
      <c r="O324" s="25"/>
      <c r="P324" s="213">
        <f t="shared" si="11"/>
        <v>0</v>
      </c>
      <c r="Q324" s="25"/>
      <c r="R324" s="25"/>
      <c r="S324" s="25"/>
      <c r="T324" s="25"/>
      <c r="U324" s="25"/>
      <c r="V324" s="25"/>
      <c r="W324" s="25"/>
      <c r="X324" s="25"/>
    </row>
    <row r="325" spans="1:24" x14ac:dyDescent="0.25">
      <c r="A325" s="25"/>
      <c r="B325" s="25"/>
      <c r="C325" s="25"/>
      <c r="D325" s="25"/>
      <c r="E325" s="25"/>
      <c r="F325" s="25"/>
      <c r="G325" s="25"/>
      <c r="H325" s="25"/>
      <c r="I325" s="25"/>
      <c r="J325" s="213">
        <f t="shared" si="12"/>
        <v>0</v>
      </c>
      <c r="K325" s="25"/>
      <c r="L325" s="25"/>
      <c r="M325" s="25"/>
      <c r="N325" s="25"/>
      <c r="O325" s="25"/>
      <c r="P325" s="213">
        <f t="shared" ref="P325:P388" si="13">K325-L325-M325+N325+O325</f>
        <v>0</v>
      </c>
      <c r="Q325" s="25"/>
      <c r="R325" s="25"/>
      <c r="S325" s="25"/>
      <c r="T325" s="25"/>
      <c r="U325" s="25"/>
      <c r="V325" s="25"/>
      <c r="W325" s="25"/>
      <c r="X325" s="25"/>
    </row>
    <row r="326" spans="1:24" x14ac:dyDescent="0.25">
      <c r="A326" s="25"/>
      <c r="B326" s="25"/>
      <c r="C326" s="25"/>
      <c r="D326" s="25"/>
      <c r="E326" s="25"/>
      <c r="F326" s="25"/>
      <c r="G326" s="25"/>
      <c r="H326" s="25"/>
      <c r="I326" s="25"/>
      <c r="J326" s="213">
        <f t="shared" ref="J326:J389" si="14">E326-F326-G326+H326+I326</f>
        <v>0</v>
      </c>
      <c r="K326" s="25"/>
      <c r="L326" s="25"/>
      <c r="M326" s="25"/>
      <c r="N326" s="25"/>
      <c r="O326" s="25"/>
      <c r="P326" s="213">
        <f t="shared" si="13"/>
        <v>0</v>
      </c>
      <c r="Q326" s="25"/>
      <c r="R326" s="25"/>
      <c r="S326" s="25"/>
      <c r="T326" s="25"/>
      <c r="U326" s="25"/>
      <c r="V326" s="25"/>
      <c r="W326" s="25"/>
      <c r="X326" s="25"/>
    </row>
    <row r="327" spans="1:24" x14ac:dyDescent="0.25">
      <c r="A327" s="25"/>
      <c r="B327" s="25"/>
      <c r="C327" s="25"/>
      <c r="D327" s="25"/>
      <c r="E327" s="25"/>
      <c r="F327" s="25"/>
      <c r="G327" s="25"/>
      <c r="H327" s="25"/>
      <c r="I327" s="25"/>
      <c r="J327" s="213">
        <f t="shared" si="14"/>
        <v>0</v>
      </c>
      <c r="K327" s="25"/>
      <c r="L327" s="25"/>
      <c r="M327" s="25"/>
      <c r="N327" s="25"/>
      <c r="O327" s="25"/>
      <c r="P327" s="213">
        <f t="shared" si="13"/>
        <v>0</v>
      </c>
      <c r="Q327" s="25"/>
      <c r="R327" s="25"/>
      <c r="S327" s="25"/>
      <c r="T327" s="25"/>
      <c r="U327" s="25"/>
      <c r="V327" s="25"/>
      <c r="W327" s="25"/>
      <c r="X327" s="25"/>
    </row>
    <row r="328" spans="1:24" x14ac:dyDescent="0.25">
      <c r="A328" s="25"/>
      <c r="B328" s="25"/>
      <c r="C328" s="25"/>
      <c r="D328" s="25"/>
      <c r="E328" s="25"/>
      <c r="F328" s="25"/>
      <c r="G328" s="25"/>
      <c r="H328" s="25"/>
      <c r="I328" s="25"/>
      <c r="J328" s="213">
        <f t="shared" si="14"/>
        <v>0</v>
      </c>
      <c r="K328" s="25"/>
      <c r="L328" s="25"/>
      <c r="M328" s="25"/>
      <c r="N328" s="25"/>
      <c r="O328" s="25"/>
      <c r="P328" s="213">
        <f t="shared" si="13"/>
        <v>0</v>
      </c>
      <c r="Q328" s="25"/>
      <c r="R328" s="25"/>
      <c r="S328" s="25"/>
      <c r="T328" s="25"/>
      <c r="U328" s="25"/>
      <c r="V328" s="25"/>
      <c r="W328" s="25"/>
      <c r="X328" s="25"/>
    </row>
    <row r="329" spans="1:24" x14ac:dyDescent="0.25">
      <c r="A329" s="25"/>
      <c r="B329" s="25"/>
      <c r="C329" s="25"/>
      <c r="D329" s="25"/>
      <c r="E329" s="25"/>
      <c r="F329" s="25"/>
      <c r="G329" s="25"/>
      <c r="H329" s="25"/>
      <c r="I329" s="25"/>
      <c r="J329" s="213">
        <f t="shared" si="14"/>
        <v>0</v>
      </c>
      <c r="K329" s="25"/>
      <c r="L329" s="25"/>
      <c r="M329" s="25"/>
      <c r="N329" s="25"/>
      <c r="O329" s="25"/>
      <c r="P329" s="213">
        <f t="shared" si="13"/>
        <v>0</v>
      </c>
      <c r="Q329" s="25"/>
      <c r="R329" s="25"/>
      <c r="S329" s="25"/>
      <c r="T329" s="25"/>
      <c r="U329" s="25"/>
      <c r="V329" s="25"/>
      <c r="W329" s="25"/>
      <c r="X329" s="25"/>
    </row>
    <row r="330" spans="1:24" x14ac:dyDescent="0.25">
      <c r="A330" s="25"/>
      <c r="B330" s="25"/>
      <c r="C330" s="25"/>
      <c r="D330" s="25"/>
      <c r="E330" s="25"/>
      <c r="F330" s="25"/>
      <c r="G330" s="25"/>
      <c r="H330" s="25"/>
      <c r="I330" s="25"/>
      <c r="J330" s="213">
        <f t="shared" si="14"/>
        <v>0</v>
      </c>
      <c r="K330" s="25"/>
      <c r="L330" s="25"/>
      <c r="M330" s="25"/>
      <c r="N330" s="25"/>
      <c r="O330" s="25"/>
      <c r="P330" s="213">
        <f t="shared" si="13"/>
        <v>0</v>
      </c>
      <c r="Q330" s="25"/>
      <c r="R330" s="25"/>
      <c r="S330" s="25"/>
      <c r="T330" s="25"/>
      <c r="U330" s="25"/>
      <c r="V330" s="25"/>
      <c r="W330" s="25"/>
      <c r="X330" s="25"/>
    </row>
    <row r="331" spans="1:24" x14ac:dyDescent="0.25">
      <c r="A331" s="25"/>
      <c r="B331" s="25"/>
      <c r="C331" s="25"/>
      <c r="D331" s="25"/>
      <c r="E331" s="25"/>
      <c r="F331" s="25"/>
      <c r="G331" s="25"/>
      <c r="H331" s="25"/>
      <c r="I331" s="25"/>
      <c r="J331" s="213">
        <f t="shared" si="14"/>
        <v>0</v>
      </c>
      <c r="K331" s="25"/>
      <c r="L331" s="25"/>
      <c r="M331" s="25"/>
      <c r="N331" s="25"/>
      <c r="O331" s="25"/>
      <c r="P331" s="213">
        <f t="shared" si="13"/>
        <v>0</v>
      </c>
      <c r="Q331" s="25"/>
      <c r="R331" s="25"/>
      <c r="S331" s="25"/>
      <c r="T331" s="25"/>
      <c r="U331" s="25"/>
      <c r="V331" s="25"/>
      <c r="W331" s="25"/>
      <c r="X331" s="25"/>
    </row>
    <row r="332" spans="1:24" x14ac:dyDescent="0.25">
      <c r="A332" s="25"/>
      <c r="B332" s="25"/>
      <c r="C332" s="25"/>
      <c r="D332" s="25"/>
      <c r="E332" s="25"/>
      <c r="F332" s="25"/>
      <c r="G332" s="25"/>
      <c r="H332" s="25"/>
      <c r="I332" s="25"/>
      <c r="J332" s="213">
        <f t="shared" si="14"/>
        <v>0</v>
      </c>
      <c r="K332" s="25"/>
      <c r="L332" s="25"/>
      <c r="M332" s="25"/>
      <c r="N332" s="25"/>
      <c r="O332" s="25"/>
      <c r="P332" s="213">
        <f t="shared" si="13"/>
        <v>0</v>
      </c>
      <c r="Q332" s="25"/>
      <c r="R332" s="25"/>
      <c r="S332" s="25"/>
      <c r="T332" s="25"/>
      <c r="U332" s="25"/>
      <c r="V332" s="25"/>
      <c r="W332" s="25"/>
      <c r="X332" s="25"/>
    </row>
    <row r="333" spans="1:24" x14ac:dyDescent="0.25">
      <c r="A333" s="25"/>
      <c r="B333" s="25"/>
      <c r="C333" s="25"/>
      <c r="D333" s="25"/>
      <c r="E333" s="25"/>
      <c r="F333" s="25"/>
      <c r="G333" s="25"/>
      <c r="H333" s="25"/>
      <c r="I333" s="25"/>
      <c r="J333" s="213">
        <f t="shared" si="14"/>
        <v>0</v>
      </c>
      <c r="K333" s="25"/>
      <c r="L333" s="25"/>
      <c r="M333" s="25"/>
      <c r="N333" s="25"/>
      <c r="O333" s="25"/>
      <c r="P333" s="213">
        <f t="shared" si="13"/>
        <v>0</v>
      </c>
      <c r="Q333" s="25"/>
      <c r="R333" s="25"/>
      <c r="S333" s="25"/>
      <c r="T333" s="25"/>
      <c r="U333" s="25"/>
      <c r="V333" s="25"/>
      <c r="W333" s="25"/>
      <c r="X333" s="25"/>
    </row>
    <row r="334" spans="1:24" x14ac:dyDescent="0.25">
      <c r="A334" s="25"/>
      <c r="B334" s="25"/>
      <c r="C334" s="25"/>
      <c r="D334" s="25"/>
      <c r="E334" s="25"/>
      <c r="F334" s="25"/>
      <c r="G334" s="25"/>
      <c r="H334" s="25"/>
      <c r="I334" s="25"/>
      <c r="J334" s="213">
        <f t="shared" si="14"/>
        <v>0</v>
      </c>
      <c r="K334" s="25"/>
      <c r="L334" s="25"/>
      <c r="M334" s="25"/>
      <c r="N334" s="25"/>
      <c r="O334" s="25"/>
      <c r="P334" s="213">
        <f t="shared" si="13"/>
        <v>0</v>
      </c>
      <c r="Q334" s="25"/>
      <c r="R334" s="25"/>
      <c r="S334" s="25"/>
      <c r="T334" s="25"/>
      <c r="U334" s="25"/>
      <c r="V334" s="25"/>
      <c r="W334" s="25"/>
      <c r="X334" s="25"/>
    </row>
    <row r="335" spans="1:24" x14ac:dyDescent="0.25">
      <c r="A335" s="25"/>
      <c r="B335" s="25"/>
      <c r="C335" s="25"/>
      <c r="D335" s="25"/>
      <c r="E335" s="25"/>
      <c r="F335" s="25"/>
      <c r="G335" s="25"/>
      <c r="H335" s="25"/>
      <c r="I335" s="25"/>
      <c r="J335" s="213">
        <f t="shared" si="14"/>
        <v>0</v>
      </c>
      <c r="K335" s="25"/>
      <c r="L335" s="25"/>
      <c r="M335" s="25"/>
      <c r="N335" s="25"/>
      <c r="O335" s="25"/>
      <c r="P335" s="213">
        <f t="shared" si="13"/>
        <v>0</v>
      </c>
      <c r="Q335" s="25"/>
      <c r="R335" s="25"/>
      <c r="S335" s="25"/>
      <c r="T335" s="25"/>
      <c r="U335" s="25"/>
      <c r="V335" s="25"/>
      <c r="W335" s="25"/>
      <c r="X335" s="25"/>
    </row>
    <row r="336" spans="1:24" x14ac:dyDescent="0.25">
      <c r="A336" s="25"/>
      <c r="B336" s="25"/>
      <c r="C336" s="25"/>
      <c r="D336" s="25"/>
      <c r="E336" s="25"/>
      <c r="F336" s="25"/>
      <c r="G336" s="25"/>
      <c r="H336" s="25"/>
      <c r="I336" s="25"/>
      <c r="J336" s="213">
        <f t="shared" si="14"/>
        <v>0</v>
      </c>
      <c r="K336" s="25"/>
      <c r="L336" s="25"/>
      <c r="M336" s="25"/>
      <c r="N336" s="25"/>
      <c r="O336" s="25"/>
      <c r="P336" s="213">
        <f t="shared" si="13"/>
        <v>0</v>
      </c>
      <c r="Q336" s="25"/>
      <c r="R336" s="25"/>
      <c r="S336" s="25"/>
      <c r="T336" s="25"/>
      <c r="U336" s="25"/>
      <c r="V336" s="25"/>
      <c r="W336" s="25"/>
      <c r="X336" s="25"/>
    </row>
    <row r="337" spans="1:24" x14ac:dyDescent="0.25">
      <c r="A337" s="25"/>
      <c r="B337" s="25"/>
      <c r="C337" s="25"/>
      <c r="D337" s="25"/>
      <c r="E337" s="25"/>
      <c r="F337" s="25"/>
      <c r="G337" s="25"/>
      <c r="H337" s="25"/>
      <c r="I337" s="25"/>
      <c r="J337" s="213">
        <f t="shared" si="14"/>
        <v>0</v>
      </c>
      <c r="K337" s="25"/>
      <c r="L337" s="25"/>
      <c r="M337" s="25"/>
      <c r="N337" s="25"/>
      <c r="O337" s="25"/>
      <c r="P337" s="213">
        <f t="shared" si="13"/>
        <v>0</v>
      </c>
      <c r="Q337" s="25"/>
      <c r="R337" s="25"/>
      <c r="S337" s="25"/>
      <c r="T337" s="25"/>
      <c r="U337" s="25"/>
      <c r="V337" s="25"/>
      <c r="W337" s="25"/>
      <c r="X337" s="25"/>
    </row>
    <row r="338" spans="1:24" x14ac:dyDescent="0.25">
      <c r="A338" s="25"/>
      <c r="B338" s="25"/>
      <c r="C338" s="25"/>
      <c r="D338" s="25"/>
      <c r="E338" s="25"/>
      <c r="F338" s="25"/>
      <c r="G338" s="25"/>
      <c r="H338" s="25"/>
      <c r="I338" s="25"/>
      <c r="J338" s="213">
        <f t="shared" si="14"/>
        <v>0</v>
      </c>
      <c r="K338" s="25"/>
      <c r="L338" s="25"/>
      <c r="M338" s="25"/>
      <c r="N338" s="25"/>
      <c r="O338" s="25"/>
      <c r="P338" s="213">
        <f t="shared" si="13"/>
        <v>0</v>
      </c>
      <c r="Q338" s="25"/>
      <c r="R338" s="25"/>
      <c r="S338" s="25"/>
      <c r="T338" s="25"/>
      <c r="U338" s="25"/>
      <c r="V338" s="25"/>
      <c r="W338" s="25"/>
      <c r="X338" s="25"/>
    </row>
    <row r="339" spans="1:24" x14ac:dyDescent="0.25">
      <c r="A339" s="25"/>
      <c r="B339" s="25"/>
      <c r="C339" s="25"/>
      <c r="D339" s="25"/>
      <c r="E339" s="25"/>
      <c r="F339" s="25"/>
      <c r="G339" s="25"/>
      <c r="H339" s="25"/>
      <c r="I339" s="25"/>
      <c r="J339" s="213">
        <f t="shared" si="14"/>
        <v>0</v>
      </c>
      <c r="K339" s="25"/>
      <c r="L339" s="25"/>
      <c r="M339" s="25"/>
      <c r="N339" s="25"/>
      <c r="O339" s="25"/>
      <c r="P339" s="213">
        <f t="shared" si="13"/>
        <v>0</v>
      </c>
      <c r="Q339" s="25"/>
      <c r="R339" s="25"/>
      <c r="S339" s="25"/>
      <c r="T339" s="25"/>
      <c r="U339" s="25"/>
      <c r="V339" s="25"/>
      <c r="W339" s="25"/>
      <c r="X339" s="25"/>
    </row>
    <row r="340" spans="1:24" x14ac:dyDescent="0.25">
      <c r="A340" s="25"/>
      <c r="B340" s="25"/>
      <c r="C340" s="25"/>
      <c r="D340" s="25"/>
      <c r="E340" s="25"/>
      <c r="F340" s="25"/>
      <c r="G340" s="25"/>
      <c r="H340" s="25"/>
      <c r="I340" s="25"/>
      <c r="J340" s="213">
        <f t="shared" si="14"/>
        <v>0</v>
      </c>
      <c r="K340" s="25"/>
      <c r="L340" s="25"/>
      <c r="M340" s="25"/>
      <c r="N340" s="25"/>
      <c r="O340" s="25"/>
      <c r="P340" s="213">
        <f t="shared" si="13"/>
        <v>0</v>
      </c>
      <c r="Q340" s="25"/>
      <c r="R340" s="25"/>
      <c r="S340" s="25"/>
      <c r="T340" s="25"/>
      <c r="U340" s="25"/>
      <c r="V340" s="25"/>
      <c r="W340" s="25"/>
      <c r="X340" s="25"/>
    </row>
    <row r="341" spans="1:24" x14ac:dyDescent="0.25">
      <c r="A341" s="25"/>
      <c r="B341" s="25"/>
      <c r="C341" s="25"/>
      <c r="D341" s="25"/>
      <c r="E341" s="25"/>
      <c r="F341" s="25"/>
      <c r="G341" s="25"/>
      <c r="H341" s="25"/>
      <c r="I341" s="25"/>
      <c r="J341" s="213">
        <f t="shared" si="14"/>
        <v>0</v>
      </c>
      <c r="K341" s="25"/>
      <c r="L341" s="25"/>
      <c r="M341" s="25"/>
      <c r="N341" s="25"/>
      <c r="O341" s="25"/>
      <c r="P341" s="213">
        <f t="shared" si="13"/>
        <v>0</v>
      </c>
      <c r="Q341" s="25"/>
      <c r="R341" s="25"/>
      <c r="S341" s="25"/>
      <c r="T341" s="25"/>
      <c r="U341" s="25"/>
      <c r="V341" s="25"/>
      <c r="W341" s="25"/>
      <c r="X341" s="25"/>
    </row>
    <row r="342" spans="1:24" x14ac:dyDescent="0.25">
      <c r="A342" s="25"/>
      <c r="B342" s="25"/>
      <c r="C342" s="25"/>
      <c r="D342" s="25"/>
      <c r="E342" s="25"/>
      <c r="F342" s="25"/>
      <c r="G342" s="25"/>
      <c r="H342" s="25"/>
      <c r="I342" s="25"/>
      <c r="J342" s="213">
        <f t="shared" si="14"/>
        <v>0</v>
      </c>
      <c r="K342" s="25"/>
      <c r="L342" s="25"/>
      <c r="M342" s="25"/>
      <c r="N342" s="25"/>
      <c r="O342" s="25"/>
      <c r="P342" s="213">
        <f t="shared" si="13"/>
        <v>0</v>
      </c>
      <c r="Q342" s="25"/>
      <c r="R342" s="25"/>
      <c r="S342" s="25"/>
      <c r="T342" s="25"/>
      <c r="U342" s="25"/>
      <c r="V342" s="25"/>
      <c r="W342" s="25"/>
      <c r="X342" s="25"/>
    </row>
    <row r="343" spans="1:24" x14ac:dyDescent="0.25">
      <c r="A343" s="25"/>
      <c r="B343" s="25"/>
      <c r="C343" s="25"/>
      <c r="D343" s="25"/>
      <c r="E343" s="25"/>
      <c r="F343" s="25"/>
      <c r="G343" s="25"/>
      <c r="H343" s="25"/>
      <c r="I343" s="25"/>
      <c r="J343" s="213">
        <f t="shared" si="14"/>
        <v>0</v>
      </c>
      <c r="K343" s="25"/>
      <c r="L343" s="25"/>
      <c r="M343" s="25"/>
      <c r="N343" s="25"/>
      <c r="O343" s="25"/>
      <c r="P343" s="213">
        <f t="shared" si="13"/>
        <v>0</v>
      </c>
      <c r="Q343" s="25"/>
      <c r="R343" s="25"/>
      <c r="S343" s="25"/>
      <c r="T343" s="25"/>
      <c r="U343" s="25"/>
      <c r="V343" s="25"/>
      <c r="W343" s="25"/>
      <c r="X343" s="25"/>
    </row>
    <row r="344" spans="1:24" x14ac:dyDescent="0.25">
      <c r="A344" s="25"/>
      <c r="B344" s="25"/>
      <c r="C344" s="25"/>
      <c r="D344" s="25"/>
      <c r="E344" s="25"/>
      <c r="F344" s="25"/>
      <c r="G344" s="25"/>
      <c r="H344" s="25"/>
      <c r="I344" s="25"/>
      <c r="J344" s="213">
        <f t="shared" si="14"/>
        <v>0</v>
      </c>
      <c r="K344" s="25"/>
      <c r="L344" s="25"/>
      <c r="M344" s="25"/>
      <c r="N344" s="25"/>
      <c r="O344" s="25"/>
      <c r="P344" s="213">
        <f t="shared" si="13"/>
        <v>0</v>
      </c>
      <c r="Q344" s="25"/>
      <c r="R344" s="25"/>
      <c r="S344" s="25"/>
      <c r="T344" s="25"/>
      <c r="U344" s="25"/>
      <c r="V344" s="25"/>
      <c r="W344" s="25"/>
      <c r="X344" s="25"/>
    </row>
    <row r="345" spans="1:24" x14ac:dyDescent="0.25">
      <c r="A345" s="25"/>
      <c r="B345" s="25"/>
      <c r="C345" s="25"/>
      <c r="D345" s="25"/>
      <c r="E345" s="25"/>
      <c r="F345" s="25"/>
      <c r="G345" s="25"/>
      <c r="H345" s="25"/>
      <c r="I345" s="25"/>
      <c r="J345" s="213">
        <f t="shared" si="14"/>
        <v>0</v>
      </c>
      <c r="K345" s="25"/>
      <c r="L345" s="25"/>
      <c r="M345" s="25"/>
      <c r="N345" s="25"/>
      <c r="O345" s="25"/>
      <c r="P345" s="213">
        <f t="shared" si="13"/>
        <v>0</v>
      </c>
      <c r="Q345" s="25"/>
      <c r="R345" s="25"/>
      <c r="S345" s="25"/>
      <c r="T345" s="25"/>
      <c r="U345" s="25"/>
      <c r="V345" s="25"/>
      <c r="W345" s="25"/>
      <c r="X345" s="25"/>
    </row>
    <row r="346" spans="1:24" x14ac:dyDescent="0.25">
      <c r="A346" s="25"/>
      <c r="B346" s="25"/>
      <c r="C346" s="25"/>
      <c r="D346" s="25"/>
      <c r="E346" s="25"/>
      <c r="F346" s="25"/>
      <c r="G346" s="25"/>
      <c r="H346" s="25"/>
      <c r="I346" s="25"/>
      <c r="J346" s="213">
        <f t="shared" si="14"/>
        <v>0</v>
      </c>
      <c r="K346" s="25"/>
      <c r="L346" s="25"/>
      <c r="M346" s="25"/>
      <c r="N346" s="25"/>
      <c r="O346" s="25"/>
      <c r="P346" s="213">
        <f t="shared" si="13"/>
        <v>0</v>
      </c>
      <c r="Q346" s="25"/>
      <c r="R346" s="25"/>
      <c r="S346" s="25"/>
      <c r="T346" s="25"/>
      <c r="U346" s="25"/>
      <c r="V346" s="25"/>
      <c r="W346" s="25"/>
      <c r="X346" s="25"/>
    </row>
    <row r="347" spans="1:24" x14ac:dyDescent="0.25">
      <c r="A347" s="25"/>
      <c r="B347" s="25"/>
      <c r="C347" s="25"/>
      <c r="D347" s="25"/>
      <c r="E347" s="25"/>
      <c r="F347" s="25"/>
      <c r="G347" s="25"/>
      <c r="H347" s="25"/>
      <c r="I347" s="25"/>
      <c r="J347" s="213">
        <f t="shared" si="14"/>
        <v>0</v>
      </c>
      <c r="K347" s="25"/>
      <c r="L347" s="25"/>
      <c r="M347" s="25"/>
      <c r="N347" s="25"/>
      <c r="O347" s="25"/>
      <c r="P347" s="213">
        <f t="shared" si="13"/>
        <v>0</v>
      </c>
      <c r="Q347" s="25"/>
      <c r="R347" s="25"/>
      <c r="S347" s="25"/>
      <c r="T347" s="25"/>
      <c r="U347" s="25"/>
      <c r="V347" s="25"/>
      <c r="W347" s="25"/>
      <c r="X347" s="25"/>
    </row>
    <row r="348" spans="1:24" x14ac:dyDescent="0.25">
      <c r="A348" s="25"/>
      <c r="B348" s="25"/>
      <c r="C348" s="25"/>
      <c r="D348" s="25"/>
      <c r="E348" s="25"/>
      <c r="F348" s="25"/>
      <c r="G348" s="25"/>
      <c r="H348" s="25"/>
      <c r="I348" s="25"/>
      <c r="J348" s="213">
        <f t="shared" si="14"/>
        <v>0</v>
      </c>
      <c r="K348" s="25"/>
      <c r="L348" s="25"/>
      <c r="M348" s="25"/>
      <c r="N348" s="25"/>
      <c r="O348" s="25"/>
      <c r="P348" s="213">
        <f t="shared" si="13"/>
        <v>0</v>
      </c>
      <c r="Q348" s="25"/>
      <c r="R348" s="25"/>
      <c r="S348" s="25"/>
      <c r="T348" s="25"/>
      <c r="U348" s="25"/>
      <c r="V348" s="25"/>
      <c r="W348" s="25"/>
      <c r="X348" s="25"/>
    </row>
    <row r="349" spans="1:24" x14ac:dyDescent="0.25">
      <c r="A349" s="25"/>
      <c r="B349" s="25"/>
      <c r="C349" s="25"/>
      <c r="D349" s="25"/>
      <c r="E349" s="25"/>
      <c r="F349" s="25"/>
      <c r="G349" s="25"/>
      <c r="H349" s="25"/>
      <c r="I349" s="25"/>
      <c r="J349" s="213">
        <f t="shared" si="14"/>
        <v>0</v>
      </c>
      <c r="K349" s="25"/>
      <c r="L349" s="25"/>
      <c r="M349" s="25"/>
      <c r="N349" s="25"/>
      <c r="O349" s="25"/>
      <c r="P349" s="213">
        <f t="shared" si="13"/>
        <v>0</v>
      </c>
      <c r="Q349" s="25"/>
      <c r="R349" s="25"/>
      <c r="S349" s="25"/>
      <c r="T349" s="25"/>
      <c r="U349" s="25"/>
      <c r="V349" s="25"/>
      <c r="W349" s="25"/>
      <c r="X349" s="25"/>
    </row>
    <row r="350" spans="1:24" x14ac:dyDescent="0.25">
      <c r="A350" s="25"/>
      <c r="B350" s="25"/>
      <c r="C350" s="25"/>
      <c r="D350" s="25"/>
      <c r="E350" s="25"/>
      <c r="F350" s="25"/>
      <c r="G350" s="25"/>
      <c r="H350" s="25"/>
      <c r="I350" s="25"/>
      <c r="J350" s="213">
        <f t="shared" si="14"/>
        <v>0</v>
      </c>
      <c r="K350" s="25"/>
      <c r="L350" s="25"/>
      <c r="M350" s="25"/>
      <c r="N350" s="25"/>
      <c r="O350" s="25"/>
      <c r="P350" s="213">
        <f t="shared" si="13"/>
        <v>0</v>
      </c>
      <c r="Q350" s="25"/>
      <c r="R350" s="25"/>
      <c r="S350" s="25"/>
      <c r="T350" s="25"/>
      <c r="U350" s="25"/>
      <c r="V350" s="25"/>
      <c r="W350" s="25"/>
      <c r="X350" s="25"/>
    </row>
    <row r="351" spans="1:24" x14ac:dyDescent="0.25">
      <c r="A351" s="25"/>
      <c r="B351" s="25"/>
      <c r="C351" s="25"/>
      <c r="D351" s="25"/>
      <c r="E351" s="25"/>
      <c r="F351" s="25"/>
      <c r="G351" s="25"/>
      <c r="H351" s="25"/>
      <c r="I351" s="25"/>
      <c r="J351" s="213">
        <f t="shared" si="14"/>
        <v>0</v>
      </c>
      <c r="K351" s="25"/>
      <c r="L351" s="25"/>
      <c r="M351" s="25"/>
      <c r="N351" s="25"/>
      <c r="O351" s="25"/>
      <c r="P351" s="213">
        <f t="shared" si="13"/>
        <v>0</v>
      </c>
      <c r="Q351" s="25"/>
      <c r="R351" s="25"/>
      <c r="S351" s="25"/>
      <c r="T351" s="25"/>
      <c r="U351" s="25"/>
      <c r="V351" s="25"/>
      <c r="W351" s="25"/>
      <c r="X351" s="25"/>
    </row>
    <row r="352" spans="1:24" x14ac:dyDescent="0.25">
      <c r="A352" s="25"/>
      <c r="B352" s="25"/>
      <c r="C352" s="25"/>
      <c r="D352" s="25"/>
      <c r="E352" s="25"/>
      <c r="F352" s="25"/>
      <c r="G352" s="25"/>
      <c r="H352" s="25"/>
      <c r="I352" s="25"/>
      <c r="J352" s="213">
        <f t="shared" si="14"/>
        <v>0</v>
      </c>
      <c r="K352" s="25"/>
      <c r="L352" s="25"/>
      <c r="M352" s="25"/>
      <c r="N352" s="25"/>
      <c r="O352" s="25"/>
      <c r="P352" s="213">
        <f t="shared" si="13"/>
        <v>0</v>
      </c>
      <c r="Q352" s="25"/>
      <c r="R352" s="25"/>
      <c r="S352" s="25"/>
      <c r="T352" s="25"/>
      <c r="U352" s="25"/>
      <c r="V352" s="25"/>
      <c r="W352" s="25"/>
      <c r="X352" s="25"/>
    </row>
    <row r="353" spans="1:24" x14ac:dyDescent="0.25">
      <c r="A353" s="25"/>
      <c r="B353" s="25"/>
      <c r="C353" s="25"/>
      <c r="D353" s="25"/>
      <c r="E353" s="25"/>
      <c r="F353" s="25"/>
      <c r="G353" s="25"/>
      <c r="H353" s="25"/>
      <c r="I353" s="25"/>
      <c r="J353" s="213">
        <f t="shared" si="14"/>
        <v>0</v>
      </c>
      <c r="K353" s="25"/>
      <c r="L353" s="25"/>
      <c r="M353" s="25"/>
      <c r="N353" s="25"/>
      <c r="O353" s="25"/>
      <c r="P353" s="213">
        <f t="shared" si="13"/>
        <v>0</v>
      </c>
      <c r="Q353" s="25"/>
      <c r="R353" s="25"/>
      <c r="S353" s="25"/>
      <c r="T353" s="25"/>
      <c r="U353" s="25"/>
      <c r="V353" s="25"/>
      <c r="W353" s="25"/>
      <c r="X353" s="25"/>
    </row>
    <row r="354" spans="1:24" x14ac:dyDescent="0.25">
      <c r="A354" s="25"/>
      <c r="B354" s="25"/>
      <c r="C354" s="25"/>
      <c r="D354" s="25"/>
      <c r="E354" s="25"/>
      <c r="F354" s="25"/>
      <c r="G354" s="25"/>
      <c r="H354" s="25"/>
      <c r="I354" s="25"/>
      <c r="J354" s="213">
        <f t="shared" si="14"/>
        <v>0</v>
      </c>
      <c r="K354" s="25"/>
      <c r="L354" s="25"/>
      <c r="M354" s="25"/>
      <c r="N354" s="25"/>
      <c r="O354" s="25"/>
      <c r="P354" s="213">
        <f t="shared" si="13"/>
        <v>0</v>
      </c>
      <c r="Q354" s="25"/>
      <c r="R354" s="25"/>
      <c r="S354" s="25"/>
      <c r="T354" s="25"/>
      <c r="U354" s="25"/>
      <c r="V354" s="25"/>
      <c r="W354" s="25"/>
      <c r="X354" s="25"/>
    </row>
    <row r="355" spans="1:24" x14ac:dyDescent="0.25">
      <c r="A355" s="25"/>
      <c r="B355" s="25"/>
      <c r="C355" s="25"/>
      <c r="D355" s="25"/>
      <c r="E355" s="25"/>
      <c r="F355" s="25"/>
      <c r="G355" s="25"/>
      <c r="H355" s="25"/>
      <c r="I355" s="25"/>
      <c r="J355" s="213">
        <f t="shared" si="14"/>
        <v>0</v>
      </c>
      <c r="K355" s="25"/>
      <c r="L355" s="25"/>
      <c r="M355" s="25"/>
      <c r="N355" s="25"/>
      <c r="O355" s="25"/>
      <c r="P355" s="213">
        <f t="shared" si="13"/>
        <v>0</v>
      </c>
      <c r="Q355" s="25"/>
      <c r="R355" s="25"/>
      <c r="S355" s="25"/>
      <c r="T355" s="25"/>
      <c r="U355" s="25"/>
      <c r="V355" s="25"/>
      <c r="W355" s="25"/>
      <c r="X355" s="25"/>
    </row>
    <row r="356" spans="1:24" x14ac:dyDescent="0.25">
      <c r="A356" s="25"/>
      <c r="B356" s="25"/>
      <c r="C356" s="25"/>
      <c r="D356" s="25"/>
      <c r="E356" s="25"/>
      <c r="F356" s="25"/>
      <c r="G356" s="25"/>
      <c r="H356" s="25"/>
      <c r="I356" s="25"/>
      <c r="J356" s="213">
        <f t="shared" si="14"/>
        <v>0</v>
      </c>
      <c r="K356" s="25"/>
      <c r="L356" s="25"/>
      <c r="M356" s="25"/>
      <c r="N356" s="25"/>
      <c r="O356" s="25"/>
      <c r="P356" s="213">
        <f t="shared" si="13"/>
        <v>0</v>
      </c>
      <c r="Q356" s="25"/>
      <c r="R356" s="25"/>
      <c r="S356" s="25"/>
      <c r="T356" s="25"/>
      <c r="U356" s="25"/>
      <c r="V356" s="25"/>
      <c r="W356" s="25"/>
      <c r="X356" s="25"/>
    </row>
    <row r="357" spans="1:24" x14ac:dyDescent="0.25">
      <c r="A357" s="25"/>
      <c r="B357" s="25"/>
      <c r="C357" s="25"/>
      <c r="D357" s="25"/>
      <c r="E357" s="25"/>
      <c r="F357" s="25"/>
      <c r="G357" s="25"/>
      <c r="H357" s="25"/>
      <c r="I357" s="25"/>
      <c r="J357" s="213">
        <f t="shared" si="14"/>
        <v>0</v>
      </c>
      <c r="K357" s="25"/>
      <c r="L357" s="25"/>
      <c r="M357" s="25"/>
      <c r="N357" s="25"/>
      <c r="O357" s="25"/>
      <c r="P357" s="213">
        <f t="shared" si="13"/>
        <v>0</v>
      </c>
      <c r="Q357" s="25"/>
      <c r="R357" s="25"/>
      <c r="S357" s="25"/>
      <c r="T357" s="25"/>
      <c r="U357" s="25"/>
      <c r="V357" s="25"/>
      <c r="W357" s="25"/>
      <c r="X357" s="25"/>
    </row>
    <row r="358" spans="1:24" x14ac:dyDescent="0.25">
      <c r="A358" s="25"/>
      <c r="B358" s="25"/>
      <c r="C358" s="25"/>
      <c r="D358" s="25"/>
      <c r="E358" s="25"/>
      <c r="F358" s="25"/>
      <c r="G358" s="25"/>
      <c r="H358" s="25"/>
      <c r="I358" s="25"/>
      <c r="J358" s="213">
        <f t="shared" si="14"/>
        <v>0</v>
      </c>
      <c r="K358" s="25"/>
      <c r="L358" s="25"/>
      <c r="M358" s="25"/>
      <c r="N358" s="25"/>
      <c r="O358" s="25"/>
      <c r="P358" s="213">
        <f t="shared" si="13"/>
        <v>0</v>
      </c>
      <c r="Q358" s="25"/>
      <c r="R358" s="25"/>
      <c r="S358" s="25"/>
      <c r="T358" s="25"/>
      <c r="U358" s="25"/>
      <c r="V358" s="25"/>
      <c r="W358" s="25"/>
      <c r="X358" s="25"/>
    </row>
    <row r="359" spans="1:24" x14ac:dyDescent="0.25">
      <c r="A359" s="25"/>
      <c r="B359" s="25"/>
      <c r="C359" s="25"/>
      <c r="D359" s="25"/>
      <c r="E359" s="25"/>
      <c r="F359" s="25"/>
      <c r="G359" s="25"/>
      <c r="H359" s="25"/>
      <c r="I359" s="25"/>
      <c r="J359" s="213">
        <f t="shared" si="14"/>
        <v>0</v>
      </c>
      <c r="K359" s="25"/>
      <c r="L359" s="25"/>
      <c r="M359" s="25"/>
      <c r="N359" s="25"/>
      <c r="O359" s="25"/>
      <c r="P359" s="213">
        <f t="shared" si="13"/>
        <v>0</v>
      </c>
      <c r="Q359" s="25"/>
      <c r="R359" s="25"/>
      <c r="S359" s="25"/>
      <c r="T359" s="25"/>
      <c r="U359" s="25"/>
      <c r="V359" s="25"/>
      <c r="W359" s="25"/>
      <c r="X359" s="25"/>
    </row>
    <row r="360" spans="1:24" x14ac:dyDescent="0.25">
      <c r="A360" s="25"/>
      <c r="B360" s="25"/>
      <c r="C360" s="25"/>
      <c r="D360" s="25"/>
      <c r="E360" s="25"/>
      <c r="F360" s="25"/>
      <c r="G360" s="25"/>
      <c r="H360" s="25"/>
      <c r="I360" s="25"/>
      <c r="J360" s="213">
        <f t="shared" si="14"/>
        <v>0</v>
      </c>
      <c r="K360" s="25"/>
      <c r="L360" s="25"/>
      <c r="M360" s="25"/>
      <c r="N360" s="25"/>
      <c r="O360" s="25"/>
      <c r="P360" s="213">
        <f t="shared" si="13"/>
        <v>0</v>
      </c>
      <c r="Q360" s="25"/>
      <c r="R360" s="25"/>
      <c r="S360" s="25"/>
      <c r="T360" s="25"/>
      <c r="U360" s="25"/>
      <c r="V360" s="25"/>
      <c r="W360" s="25"/>
      <c r="X360" s="25"/>
    </row>
    <row r="361" spans="1:24" x14ac:dyDescent="0.25">
      <c r="A361" s="25"/>
      <c r="B361" s="25"/>
      <c r="C361" s="25"/>
      <c r="D361" s="25"/>
      <c r="E361" s="25"/>
      <c r="F361" s="25"/>
      <c r="G361" s="25"/>
      <c r="H361" s="25"/>
      <c r="I361" s="25"/>
      <c r="J361" s="213">
        <f t="shared" si="14"/>
        <v>0</v>
      </c>
      <c r="K361" s="25"/>
      <c r="L361" s="25"/>
      <c r="M361" s="25"/>
      <c r="N361" s="25"/>
      <c r="O361" s="25"/>
      <c r="P361" s="213">
        <f t="shared" si="13"/>
        <v>0</v>
      </c>
      <c r="Q361" s="25"/>
      <c r="R361" s="25"/>
      <c r="S361" s="25"/>
      <c r="T361" s="25"/>
      <c r="U361" s="25"/>
      <c r="V361" s="25"/>
      <c r="W361" s="25"/>
      <c r="X361" s="25"/>
    </row>
    <row r="362" spans="1:24" x14ac:dyDescent="0.25">
      <c r="A362" s="25"/>
      <c r="B362" s="25"/>
      <c r="C362" s="25"/>
      <c r="D362" s="25"/>
      <c r="E362" s="25"/>
      <c r="F362" s="25"/>
      <c r="G362" s="25"/>
      <c r="H362" s="25"/>
      <c r="I362" s="25"/>
      <c r="J362" s="213">
        <f t="shared" si="14"/>
        <v>0</v>
      </c>
      <c r="K362" s="25"/>
      <c r="L362" s="25"/>
      <c r="M362" s="25"/>
      <c r="N362" s="25"/>
      <c r="O362" s="25"/>
      <c r="P362" s="213">
        <f t="shared" si="13"/>
        <v>0</v>
      </c>
      <c r="Q362" s="25"/>
      <c r="R362" s="25"/>
      <c r="S362" s="25"/>
      <c r="T362" s="25"/>
      <c r="U362" s="25"/>
      <c r="V362" s="25"/>
      <c r="W362" s="25"/>
      <c r="X362" s="25"/>
    </row>
    <row r="363" spans="1:24" x14ac:dyDescent="0.25">
      <c r="A363" s="25"/>
      <c r="B363" s="25"/>
      <c r="C363" s="25"/>
      <c r="D363" s="25"/>
      <c r="E363" s="25"/>
      <c r="F363" s="25"/>
      <c r="G363" s="25"/>
      <c r="H363" s="25"/>
      <c r="I363" s="25"/>
      <c r="J363" s="213">
        <f t="shared" si="14"/>
        <v>0</v>
      </c>
      <c r="K363" s="25"/>
      <c r="L363" s="25"/>
      <c r="M363" s="25"/>
      <c r="N363" s="25"/>
      <c r="O363" s="25"/>
      <c r="P363" s="213">
        <f t="shared" si="13"/>
        <v>0</v>
      </c>
      <c r="Q363" s="25"/>
      <c r="R363" s="25"/>
      <c r="S363" s="25"/>
      <c r="T363" s="25"/>
      <c r="U363" s="25"/>
      <c r="V363" s="25"/>
      <c r="W363" s="25"/>
      <c r="X363" s="25"/>
    </row>
    <row r="364" spans="1:24" x14ac:dyDescent="0.25">
      <c r="A364" s="25"/>
      <c r="B364" s="25"/>
      <c r="C364" s="25"/>
      <c r="D364" s="25"/>
      <c r="E364" s="25"/>
      <c r="F364" s="25"/>
      <c r="G364" s="25"/>
      <c r="H364" s="25"/>
      <c r="I364" s="25"/>
      <c r="J364" s="213">
        <f t="shared" si="14"/>
        <v>0</v>
      </c>
      <c r="K364" s="25"/>
      <c r="L364" s="25"/>
      <c r="M364" s="25"/>
      <c r="N364" s="25"/>
      <c r="O364" s="25"/>
      <c r="P364" s="213">
        <f t="shared" si="13"/>
        <v>0</v>
      </c>
      <c r="Q364" s="25"/>
      <c r="R364" s="25"/>
      <c r="S364" s="25"/>
      <c r="T364" s="25"/>
      <c r="U364" s="25"/>
      <c r="V364" s="25"/>
      <c r="W364" s="25"/>
      <c r="X364" s="25"/>
    </row>
    <row r="365" spans="1:24" x14ac:dyDescent="0.25">
      <c r="A365" s="25"/>
      <c r="B365" s="25"/>
      <c r="C365" s="25"/>
      <c r="D365" s="25"/>
      <c r="E365" s="25"/>
      <c r="F365" s="25"/>
      <c r="G365" s="25"/>
      <c r="H365" s="25"/>
      <c r="I365" s="25"/>
      <c r="J365" s="213">
        <f t="shared" si="14"/>
        <v>0</v>
      </c>
      <c r="K365" s="25"/>
      <c r="L365" s="25"/>
      <c r="M365" s="25"/>
      <c r="N365" s="25"/>
      <c r="O365" s="25"/>
      <c r="P365" s="213">
        <f t="shared" si="13"/>
        <v>0</v>
      </c>
      <c r="Q365" s="25"/>
      <c r="R365" s="25"/>
      <c r="S365" s="25"/>
      <c r="T365" s="25"/>
      <c r="U365" s="25"/>
      <c r="V365" s="25"/>
      <c r="W365" s="25"/>
      <c r="X365" s="25"/>
    </row>
    <row r="366" spans="1:24" x14ac:dyDescent="0.25">
      <c r="A366" s="25"/>
      <c r="B366" s="25"/>
      <c r="C366" s="25"/>
      <c r="D366" s="25"/>
      <c r="E366" s="25"/>
      <c r="F366" s="25"/>
      <c r="G366" s="25"/>
      <c r="H366" s="25"/>
      <c r="I366" s="25"/>
      <c r="J366" s="213">
        <f t="shared" si="14"/>
        <v>0</v>
      </c>
      <c r="K366" s="25"/>
      <c r="L366" s="25"/>
      <c r="M366" s="25"/>
      <c r="N366" s="25"/>
      <c r="O366" s="25"/>
      <c r="P366" s="213">
        <f t="shared" si="13"/>
        <v>0</v>
      </c>
      <c r="Q366" s="25"/>
      <c r="R366" s="25"/>
      <c r="S366" s="25"/>
      <c r="T366" s="25"/>
      <c r="U366" s="25"/>
      <c r="V366" s="25"/>
      <c r="W366" s="25"/>
      <c r="X366" s="25"/>
    </row>
    <row r="367" spans="1:24" x14ac:dyDescent="0.25">
      <c r="A367" s="25"/>
      <c r="B367" s="25"/>
      <c r="C367" s="25"/>
      <c r="D367" s="25"/>
      <c r="E367" s="25"/>
      <c r="F367" s="25"/>
      <c r="G367" s="25"/>
      <c r="H367" s="25"/>
      <c r="I367" s="25"/>
      <c r="J367" s="213">
        <f t="shared" si="14"/>
        <v>0</v>
      </c>
      <c r="K367" s="25"/>
      <c r="L367" s="25"/>
      <c r="M367" s="25"/>
      <c r="N367" s="25"/>
      <c r="O367" s="25"/>
      <c r="P367" s="213">
        <f t="shared" si="13"/>
        <v>0</v>
      </c>
      <c r="Q367" s="25"/>
      <c r="R367" s="25"/>
      <c r="S367" s="25"/>
      <c r="T367" s="25"/>
      <c r="U367" s="25"/>
      <c r="V367" s="25"/>
      <c r="W367" s="25"/>
      <c r="X367" s="25"/>
    </row>
    <row r="368" spans="1:24" x14ac:dyDescent="0.25">
      <c r="A368" s="25"/>
      <c r="B368" s="25"/>
      <c r="C368" s="25"/>
      <c r="D368" s="25"/>
      <c r="E368" s="25"/>
      <c r="F368" s="25"/>
      <c r="G368" s="25"/>
      <c r="H368" s="25"/>
      <c r="I368" s="25"/>
      <c r="J368" s="213">
        <f t="shared" si="14"/>
        <v>0</v>
      </c>
      <c r="K368" s="25"/>
      <c r="L368" s="25"/>
      <c r="M368" s="25"/>
      <c r="N368" s="25"/>
      <c r="O368" s="25"/>
      <c r="P368" s="213">
        <f t="shared" si="13"/>
        <v>0</v>
      </c>
      <c r="Q368" s="25"/>
      <c r="R368" s="25"/>
      <c r="S368" s="25"/>
      <c r="T368" s="25"/>
      <c r="U368" s="25"/>
      <c r="V368" s="25"/>
      <c r="W368" s="25"/>
      <c r="X368" s="25"/>
    </row>
    <row r="369" spans="1:24" x14ac:dyDescent="0.25">
      <c r="A369" s="25"/>
      <c r="B369" s="25"/>
      <c r="C369" s="25"/>
      <c r="D369" s="25"/>
      <c r="E369" s="25"/>
      <c r="F369" s="25"/>
      <c r="G369" s="25"/>
      <c r="H369" s="25"/>
      <c r="I369" s="25"/>
      <c r="J369" s="213">
        <f t="shared" si="14"/>
        <v>0</v>
      </c>
      <c r="K369" s="25"/>
      <c r="L369" s="25"/>
      <c r="M369" s="25"/>
      <c r="N369" s="25"/>
      <c r="O369" s="25"/>
      <c r="P369" s="213">
        <f t="shared" si="13"/>
        <v>0</v>
      </c>
      <c r="Q369" s="25"/>
      <c r="R369" s="25"/>
      <c r="S369" s="25"/>
      <c r="T369" s="25"/>
      <c r="U369" s="25"/>
      <c r="V369" s="25"/>
      <c r="W369" s="25"/>
      <c r="X369" s="25"/>
    </row>
    <row r="370" spans="1:24" x14ac:dyDescent="0.25">
      <c r="A370" s="25"/>
      <c r="B370" s="25"/>
      <c r="C370" s="25"/>
      <c r="D370" s="25"/>
      <c r="E370" s="25"/>
      <c r="F370" s="25"/>
      <c r="G370" s="25"/>
      <c r="H370" s="25"/>
      <c r="I370" s="25"/>
      <c r="J370" s="213">
        <f t="shared" si="14"/>
        <v>0</v>
      </c>
      <c r="K370" s="25"/>
      <c r="L370" s="25"/>
      <c r="M370" s="25"/>
      <c r="N370" s="25"/>
      <c r="O370" s="25"/>
      <c r="P370" s="213">
        <f t="shared" si="13"/>
        <v>0</v>
      </c>
      <c r="Q370" s="25"/>
      <c r="R370" s="25"/>
      <c r="S370" s="25"/>
      <c r="T370" s="25"/>
      <c r="U370" s="25"/>
      <c r="V370" s="25"/>
      <c r="W370" s="25"/>
      <c r="X370" s="25"/>
    </row>
    <row r="371" spans="1:24" x14ac:dyDescent="0.25">
      <c r="A371" s="25"/>
      <c r="B371" s="25"/>
      <c r="C371" s="25"/>
      <c r="D371" s="25"/>
      <c r="E371" s="25"/>
      <c r="F371" s="25"/>
      <c r="G371" s="25"/>
      <c r="H371" s="25"/>
      <c r="I371" s="25"/>
      <c r="J371" s="213">
        <f t="shared" si="14"/>
        <v>0</v>
      </c>
      <c r="K371" s="25"/>
      <c r="L371" s="25"/>
      <c r="M371" s="25"/>
      <c r="N371" s="25"/>
      <c r="O371" s="25"/>
      <c r="P371" s="213">
        <f t="shared" si="13"/>
        <v>0</v>
      </c>
      <c r="Q371" s="25"/>
      <c r="R371" s="25"/>
      <c r="S371" s="25"/>
      <c r="T371" s="25"/>
      <c r="U371" s="25"/>
      <c r="V371" s="25"/>
      <c r="W371" s="25"/>
      <c r="X371" s="25"/>
    </row>
    <row r="372" spans="1:24" x14ac:dyDescent="0.25">
      <c r="A372" s="25"/>
      <c r="B372" s="25"/>
      <c r="C372" s="25"/>
      <c r="D372" s="25"/>
      <c r="E372" s="25"/>
      <c r="F372" s="25"/>
      <c r="G372" s="25"/>
      <c r="H372" s="25"/>
      <c r="I372" s="25"/>
      <c r="J372" s="213">
        <f t="shared" si="14"/>
        <v>0</v>
      </c>
      <c r="K372" s="25"/>
      <c r="L372" s="25"/>
      <c r="M372" s="25"/>
      <c r="N372" s="25"/>
      <c r="O372" s="25"/>
      <c r="P372" s="213">
        <f t="shared" si="13"/>
        <v>0</v>
      </c>
      <c r="Q372" s="25"/>
      <c r="R372" s="25"/>
      <c r="S372" s="25"/>
      <c r="T372" s="25"/>
      <c r="U372" s="25"/>
      <c r="V372" s="25"/>
      <c r="W372" s="25"/>
      <c r="X372" s="25"/>
    </row>
    <row r="373" spans="1:24" x14ac:dyDescent="0.25">
      <c r="A373" s="25"/>
      <c r="B373" s="25"/>
      <c r="C373" s="25"/>
      <c r="D373" s="25"/>
      <c r="E373" s="25"/>
      <c r="F373" s="25"/>
      <c r="G373" s="25"/>
      <c r="H373" s="25"/>
      <c r="I373" s="25"/>
      <c r="J373" s="213">
        <f t="shared" si="14"/>
        <v>0</v>
      </c>
      <c r="K373" s="25"/>
      <c r="L373" s="25"/>
      <c r="M373" s="25"/>
      <c r="N373" s="25"/>
      <c r="O373" s="25"/>
      <c r="P373" s="213">
        <f t="shared" si="13"/>
        <v>0</v>
      </c>
      <c r="Q373" s="25"/>
      <c r="R373" s="25"/>
      <c r="S373" s="25"/>
      <c r="T373" s="25"/>
      <c r="U373" s="25"/>
      <c r="V373" s="25"/>
      <c r="W373" s="25"/>
      <c r="X373" s="25"/>
    </row>
    <row r="374" spans="1:24" x14ac:dyDescent="0.25">
      <c r="A374" s="25"/>
      <c r="B374" s="25"/>
      <c r="C374" s="25"/>
      <c r="D374" s="25"/>
      <c r="E374" s="25"/>
      <c r="F374" s="25"/>
      <c r="G374" s="25"/>
      <c r="H374" s="25"/>
      <c r="I374" s="25"/>
      <c r="J374" s="213">
        <f t="shared" si="14"/>
        <v>0</v>
      </c>
      <c r="K374" s="25"/>
      <c r="L374" s="25"/>
      <c r="M374" s="25"/>
      <c r="N374" s="25"/>
      <c r="O374" s="25"/>
      <c r="P374" s="213">
        <f t="shared" si="13"/>
        <v>0</v>
      </c>
      <c r="Q374" s="25"/>
      <c r="R374" s="25"/>
      <c r="S374" s="25"/>
      <c r="T374" s="25"/>
      <c r="U374" s="25"/>
      <c r="V374" s="25"/>
      <c r="W374" s="25"/>
      <c r="X374" s="25"/>
    </row>
    <row r="375" spans="1:24" x14ac:dyDescent="0.25">
      <c r="A375" s="25"/>
      <c r="B375" s="25"/>
      <c r="C375" s="25"/>
      <c r="D375" s="25"/>
      <c r="E375" s="25"/>
      <c r="F375" s="25"/>
      <c r="G375" s="25"/>
      <c r="H375" s="25"/>
      <c r="I375" s="25"/>
      <c r="J375" s="213">
        <f t="shared" si="14"/>
        <v>0</v>
      </c>
      <c r="K375" s="25"/>
      <c r="L375" s="25"/>
      <c r="M375" s="25"/>
      <c r="N375" s="25"/>
      <c r="O375" s="25"/>
      <c r="P375" s="213">
        <f t="shared" si="13"/>
        <v>0</v>
      </c>
      <c r="Q375" s="25"/>
      <c r="R375" s="25"/>
      <c r="S375" s="25"/>
      <c r="T375" s="25"/>
      <c r="U375" s="25"/>
      <c r="V375" s="25"/>
      <c r="W375" s="25"/>
      <c r="X375" s="25"/>
    </row>
    <row r="376" spans="1:24" x14ac:dyDescent="0.25">
      <c r="A376" s="25"/>
      <c r="B376" s="25"/>
      <c r="C376" s="25"/>
      <c r="D376" s="25"/>
      <c r="E376" s="25"/>
      <c r="F376" s="25"/>
      <c r="G376" s="25"/>
      <c r="H376" s="25"/>
      <c r="I376" s="25"/>
      <c r="J376" s="213">
        <f t="shared" si="14"/>
        <v>0</v>
      </c>
      <c r="K376" s="25"/>
      <c r="L376" s="25"/>
      <c r="M376" s="25"/>
      <c r="N376" s="25"/>
      <c r="O376" s="25"/>
      <c r="P376" s="213">
        <f t="shared" si="13"/>
        <v>0</v>
      </c>
      <c r="Q376" s="25"/>
      <c r="R376" s="25"/>
      <c r="S376" s="25"/>
      <c r="T376" s="25"/>
      <c r="U376" s="25"/>
      <c r="V376" s="25"/>
      <c r="W376" s="25"/>
      <c r="X376" s="25"/>
    </row>
    <row r="377" spans="1:24" x14ac:dyDescent="0.25">
      <c r="A377" s="25"/>
      <c r="B377" s="25"/>
      <c r="C377" s="25"/>
      <c r="D377" s="25"/>
      <c r="E377" s="25"/>
      <c r="F377" s="25"/>
      <c r="G377" s="25"/>
      <c r="H377" s="25"/>
      <c r="I377" s="25"/>
      <c r="J377" s="213">
        <f t="shared" si="14"/>
        <v>0</v>
      </c>
      <c r="K377" s="25"/>
      <c r="L377" s="25"/>
      <c r="M377" s="25"/>
      <c r="N377" s="25"/>
      <c r="O377" s="25"/>
      <c r="P377" s="213">
        <f t="shared" si="13"/>
        <v>0</v>
      </c>
      <c r="Q377" s="25"/>
      <c r="R377" s="25"/>
      <c r="S377" s="25"/>
      <c r="T377" s="25"/>
      <c r="U377" s="25"/>
      <c r="V377" s="25"/>
      <c r="W377" s="25"/>
      <c r="X377" s="25"/>
    </row>
    <row r="378" spans="1:24" x14ac:dyDescent="0.25">
      <c r="A378" s="25"/>
      <c r="B378" s="25"/>
      <c r="C378" s="25"/>
      <c r="D378" s="25"/>
      <c r="E378" s="25"/>
      <c r="F378" s="25"/>
      <c r="G378" s="25"/>
      <c r="H378" s="25"/>
      <c r="I378" s="25"/>
      <c r="J378" s="213">
        <f t="shared" si="14"/>
        <v>0</v>
      </c>
      <c r="K378" s="25"/>
      <c r="L378" s="25"/>
      <c r="M378" s="25"/>
      <c r="N378" s="25"/>
      <c r="O378" s="25"/>
      <c r="P378" s="213">
        <f t="shared" si="13"/>
        <v>0</v>
      </c>
      <c r="Q378" s="25"/>
      <c r="R378" s="25"/>
      <c r="S378" s="25"/>
      <c r="T378" s="25"/>
      <c r="U378" s="25"/>
      <c r="V378" s="25"/>
      <c r="W378" s="25"/>
      <c r="X378" s="25"/>
    </row>
    <row r="379" spans="1:24" x14ac:dyDescent="0.25">
      <c r="A379" s="25"/>
      <c r="B379" s="25"/>
      <c r="C379" s="25"/>
      <c r="D379" s="25"/>
      <c r="E379" s="25"/>
      <c r="F379" s="25"/>
      <c r="G379" s="25"/>
      <c r="H379" s="25"/>
      <c r="I379" s="25"/>
      <c r="J379" s="213">
        <f t="shared" si="14"/>
        <v>0</v>
      </c>
      <c r="K379" s="25"/>
      <c r="L379" s="25"/>
      <c r="M379" s="25"/>
      <c r="N379" s="25"/>
      <c r="O379" s="25"/>
      <c r="P379" s="213">
        <f t="shared" si="13"/>
        <v>0</v>
      </c>
      <c r="Q379" s="25"/>
      <c r="R379" s="25"/>
      <c r="S379" s="25"/>
      <c r="T379" s="25"/>
      <c r="U379" s="25"/>
      <c r="V379" s="25"/>
      <c r="W379" s="25"/>
      <c r="X379" s="25"/>
    </row>
    <row r="380" spans="1:24" x14ac:dyDescent="0.25">
      <c r="A380" s="25"/>
      <c r="B380" s="25"/>
      <c r="C380" s="25"/>
      <c r="D380" s="25"/>
      <c r="E380" s="25"/>
      <c r="F380" s="25"/>
      <c r="G380" s="25"/>
      <c r="H380" s="25"/>
      <c r="I380" s="25"/>
      <c r="J380" s="213">
        <f t="shared" si="14"/>
        <v>0</v>
      </c>
      <c r="K380" s="25"/>
      <c r="L380" s="25"/>
      <c r="M380" s="25"/>
      <c r="N380" s="25"/>
      <c r="O380" s="25"/>
      <c r="P380" s="213">
        <f t="shared" si="13"/>
        <v>0</v>
      </c>
      <c r="Q380" s="25"/>
      <c r="R380" s="25"/>
      <c r="S380" s="25"/>
      <c r="T380" s="25"/>
      <c r="U380" s="25"/>
      <c r="V380" s="25"/>
      <c r="W380" s="25"/>
      <c r="X380" s="25"/>
    </row>
    <row r="381" spans="1:24" x14ac:dyDescent="0.25">
      <c r="A381" s="25"/>
      <c r="B381" s="25"/>
      <c r="C381" s="25"/>
      <c r="D381" s="25"/>
      <c r="E381" s="25"/>
      <c r="F381" s="25"/>
      <c r="G381" s="25"/>
      <c r="H381" s="25"/>
      <c r="I381" s="25"/>
      <c r="J381" s="213">
        <f t="shared" si="14"/>
        <v>0</v>
      </c>
      <c r="K381" s="25"/>
      <c r="L381" s="25"/>
      <c r="M381" s="25"/>
      <c r="N381" s="25"/>
      <c r="O381" s="25"/>
      <c r="P381" s="213">
        <f t="shared" si="13"/>
        <v>0</v>
      </c>
      <c r="Q381" s="25"/>
      <c r="R381" s="25"/>
      <c r="S381" s="25"/>
      <c r="T381" s="25"/>
      <c r="U381" s="25"/>
      <c r="V381" s="25"/>
      <c r="W381" s="25"/>
      <c r="X381" s="25"/>
    </row>
    <row r="382" spans="1:24" x14ac:dyDescent="0.25">
      <c r="A382" s="25"/>
      <c r="B382" s="25"/>
      <c r="C382" s="25"/>
      <c r="D382" s="25"/>
      <c r="E382" s="25"/>
      <c r="F382" s="25"/>
      <c r="G382" s="25"/>
      <c r="H382" s="25"/>
      <c r="I382" s="25"/>
      <c r="J382" s="213">
        <f t="shared" si="14"/>
        <v>0</v>
      </c>
      <c r="K382" s="25"/>
      <c r="L382" s="25"/>
      <c r="M382" s="25"/>
      <c r="N382" s="25"/>
      <c r="O382" s="25"/>
      <c r="P382" s="213">
        <f t="shared" si="13"/>
        <v>0</v>
      </c>
      <c r="Q382" s="25"/>
      <c r="R382" s="25"/>
      <c r="S382" s="25"/>
      <c r="T382" s="25"/>
      <c r="U382" s="25"/>
      <c r="V382" s="25"/>
      <c r="W382" s="25"/>
      <c r="X382" s="25"/>
    </row>
    <row r="383" spans="1:24" x14ac:dyDescent="0.25">
      <c r="A383" s="25"/>
      <c r="B383" s="25"/>
      <c r="C383" s="25"/>
      <c r="D383" s="25"/>
      <c r="E383" s="25"/>
      <c r="F383" s="25"/>
      <c r="G383" s="25"/>
      <c r="H383" s="25"/>
      <c r="I383" s="25"/>
      <c r="J383" s="213">
        <f t="shared" si="14"/>
        <v>0</v>
      </c>
      <c r="K383" s="25"/>
      <c r="L383" s="25"/>
      <c r="M383" s="25"/>
      <c r="N383" s="25"/>
      <c r="O383" s="25"/>
      <c r="P383" s="213">
        <f t="shared" si="13"/>
        <v>0</v>
      </c>
      <c r="Q383" s="25"/>
      <c r="R383" s="25"/>
      <c r="S383" s="25"/>
      <c r="T383" s="25"/>
      <c r="U383" s="25"/>
      <c r="V383" s="25"/>
      <c r="W383" s="25"/>
      <c r="X383" s="25"/>
    </row>
    <row r="384" spans="1:24" x14ac:dyDescent="0.25">
      <c r="A384" s="25"/>
      <c r="B384" s="25"/>
      <c r="C384" s="25"/>
      <c r="D384" s="25"/>
      <c r="E384" s="25"/>
      <c r="F384" s="25"/>
      <c r="G384" s="25"/>
      <c r="H384" s="25"/>
      <c r="I384" s="25"/>
      <c r="J384" s="213">
        <f t="shared" si="14"/>
        <v>0</v>
      </c>
      <c r="K384" s="25"/>
      <c r="L384" s="25"/>
      <c r="M384" s="25"/>
      <c r="N384" s="25"/>
      <c r="O384" s="25"/>
      <c r="P384" s="213">
        <f t="shared" si="13"/>
        <v>0</v>
      </c>
      <c r="Q384" s="25"/>
      <c r="R384" s="25"/>
      <c r="S384" s="25"/>
      <c r="T384" s="25"/>
      <c r="U384" s="25"/>
      <c r="V384" s="25"/>
      <c r="W384" s="25"/>
      <c r="X384" s="25"/>
    </row>
    <row r="385" spans="1:24" x14ac:dyDescent="0.25">
      <c r="A385" s="25"/>
      <c r="B385" s="25"/>
      <c r="C385" s="25"/>
      <c r="D385" s="25"/>
      <c r="E385" s="25"/>
      <c r="F385" s="25"/>
      <c r="G385" s="25"/>
      <c r="H385" s="25"/>
      <c r="I385" s="25"/>
      <c r="J385" s="213">
        <f t="shared" si="14"/>
        <v>0</v>
      </c>
      <c r="K385" s="25"/>
      <c r="L385" s="25"/>
      <c r="M385" s="25"/>
      <c r="N385" s="25"/>
      <c r="O385" s="25"/>
      <c r="P385" s="213">
        <f t="shared" si="13"/>
        <v>0</v>
      </c>
      <c r="Q385" s="25"/>
      <c r="R385" s="25"/>
      <c r="S385" s="25"/>
      <c r="T385" s="25"/>
      <c r="U385" s="25"/>
      <c r="V385" s="25"/>
      <c r="W385" s="25"/>
      <c r="X385" s="25"/>
    </row>
    <row r="386" spans="1:24" x14ac:dyDescent="0.25">
      <c r="A386" s="25"/>
      <c r="B386" s="25"/>
      <c r="C386" s="25"/>
      <c r="D386" s="25"/>
      <c r="E386" s="25"/>
      <c r="F386" s="25"/>
      <c r="G386" s="25"/>
      <c r="H386" s="25"/>
      <c r="I386" s="25"/>
      <c r="J386" s="213">
        <f t="shared" si="14"/>
        <v>0</v>
      </c>
      <c r="K386" s="25"/>
      <c r="L386" s="25"/>
      <c r="M386" s="25"/>
      <c r="N386" s="25"/>
      <c r="O386" s="25"/>
      <c r="P386" s="213">
        <f t="shared" si="13"/>
        <v>0</v>
      </c>
      <c r="Q386" s="25"/>
      <c r="R386" s="25"/>
      <c r="S386" s="25"/>
      <c r="T386" s="25"/>
      <c r="U386" s="25"/>
      <c r="V386" s="25"/>
      <c r="W386" s="25"/>
      <c r="X386" s="25"/>
    </row>
    <row r="387" spans="1:24" x14ac:dyDescent="0.25">
      <c r="A387" s="25"/>
      <c r="B387" s="25"/>
      <c r="C387" s="25"/>
      <c r="D387" s="25"/>
      <c r="E387" s="25"/>
      <c r="F387" s="25"/>
      <c r="G387" s="25"/>
      <c r="H387" s="25"/>
      <c r="I387" s="25"/>
      <c r="J387" s="213">
        <f t="shared" si="14"/>
        <v>0</v>
      </c>
      <c r="K387" s="25"/>
      <c r="L387" s="25"/>
      <c r="M387" s="25"/>
      <c r="N387" s="25"/>
      <c r="O387" s="25"/>
      <c r="P387" s="213">
        <f t="shared" si="13"/>
        <v>0</v>
      </c>
      <c r="Q387" s="25"/>
      <c r="R387" s="25"/>
      <c r="S387" s="25"/>
      <c r="T387" s="25"/>
      <c r="U387" s="25"/>
      <c r="V387" s="25"/>
      <c r="W387" s="25"/>
      <c r="X387" s="25"/>
    </row>
    <row r="388" spans="1:24" x14ac:dyDescent="0.25">
      <c r="A388" s="25"/>
      <c r="B388" s="25"/>
      <c r="C388" s="25"/>
      <c r="D388" s="25"/>
      <c r="E388" s="25"/>
      <c r="F388" s="25"/>
      <c r="G388" s="25"/>
      <c r="H388" s="25"/>
      <c r="I388" s="25"/>
      <c r="J388" s="213">
        <f t="shared" si="14"/>
        <v>0</v>
      </c>
      <c r="K388" s="25"/>
      <c r="L388" s="25"/>
      <c r="M388" s="25"/>
      <c r="N388" s="25"/>
      <c r="O388" s="25"/>
      <c r="P388" s="213">
        <f t="shared" si="13"/>
        <v>0</v>
      </c>
      <c r="Q388" s="25"/>
      <c r="R388" s="25"/>
      <c r="S388" s="25"/>
      <c r="T388" s="25"/>
      <c r="U388" s="25"/>
      <c r="V388" s="25"/>
      <c r="W388" s="25"/>
      <c r="X388" s="25"/>
    </row>
    <row r="389" spans="1:24" x14ac:dyDescent="0.25">
      <c r="A389" s="25"/>
      <c r="B389" s="25"/>
      <c r="C389" s="25"/>
      <c r="D389" s="25"/>
      <c r="E389" s="25"/>
      <c r="F389" s="25"/>
      <c r="G389" s="25"/>
      <c r="H389" s="25"/>
      <c r="I389" s="25"/>
      <c r="J389" s="213">
        <f t="shared" si="14"/>
        <v>0</v>
      </c>
      <c r="K389" s="25"/>
      <c r="L389" s="25"/>
      <c r="M389" s="25"/>
      <c r="N389" s="25"/>
      <c r="O389" s="25"/>
      <c r="P389" s="213">
        <f t="shared" ref="P389:P452" si="15">K389-L389-M389+N389+O389</f>
        <v>0</v>
      </c>
      <c r="Q389" s="25"/>
      <c r="R389" s="25"/>
      <c r="S389" s="25"/>
      <c r="T389" s="25"/>
      <c r="U389" s="25"/>
      <c r="V389" s="25"/>
      <c r="W389" s="25"/>
      <c r="X389" s="25"/>
    </row>
    <row r="390" spans="1:24" x14ac:dyDescent="0.25">
      <c r="A390" s="25"/>
      <c r="B390" s="25"/>
      <c r="C390" s="25"/>
      <c r="D390" s="25"/>
      <c r="E390" s="25"/>
      <c r="F390" s="25"/>
      <c r="G390" s="25"/>
      <c r="H390" s="25"/>
      <c r="I390" s="25"/>
      <c r="J390" s="213">
        <f t="shared" ref="J390:J453" si="16">E390-F390-G390+H390+I390</f>
        <v>0</v>
      </c>
      <c r="K390" s="25"/>
      <c r="L390" s="25"/>
      <c r="M390" s="25"/>
      <c r="N390" s="25"/>
      <c r="O390" s="25"/>
      <c r="P390" s="213">
        <f t="shared" si="15"/>
        <v>0</v>
      </c>
      <c r="Q390" s="25"/>
      <c r="R390" s="25"/>
      <c r="S390" s="25"/>
      <c r="T390" s="25"/>
      <c r="U390" s="25"/>
      <c r="V390" s="25"/>
      <c r="W390" s="25"/>
      <c r="X390" s="25"/>
    </row>
    <row r="391" spans="1:24" x14ac:dyDescent="0.25">
      <c r="A391" s="25"/>
      <c r="B391" s="25"/>
      <c r="C391" s="25"/>
      <c r="D391" s="25"/>
      <c r="E391" s="25"/>
      <c r="F391" s="25"/>
      <c r="G391" s="25"/>
      <c r="H391" s="25"/>
      <c r="I391" s="25"/>
      <c r="J391" s="213">
        <f t="shared" si="16"/>
        <v>0</v>
      </c>
      <c r="K391" s="25"/>
      <c r="L391" s="25"/>
      <c r="M391" s="25"/>
      <c r="N391" s="25"/>
      <c r="O391" s="25"/>
      <c r="P391" s="213">
        <f t="shared" si="15"/>
        <v>0</v>
      </c>
      <c r="Q391" s="25"/>
      <c r="R391" s="25"/>
      <c r="S391" s="25"/>
      <c r="T391" s="25"/>
      <c r="U391" s="25"/>
      <c r="V391" s="25"/>
      <c r="W391" s="25"/>
      <c r="X391" s="25"/>
    </row>
    <row r="392" spans="1:24" x14ac:dyDescent="0.25">
      <c r="A392" s="25"/>
      <c r="B392" s="25"/>
      <c r="C392" s="25"/>
      <c r="D392" s="25"/>
      <c r="E392" s="25"/>
      <c r="F392" s="25"/>
      <c r="G392" s="25"/>
      <c r="H392" s="25"/>
      <c r="I392" s="25"/>
      <c r="J392" s="213">
        <f t="shared" si="16"/>
        <v>0</v>
      </c>
      <c r="K392" s="25"/>
      <c r="L392" s="25"/>
      <c r="M392" s="25"/>
      <c r="N392" s="25"/>
      <c r="O392" s="25"/>
      <c r="P392" s="213">
        <f t="shared" si="15"/>
        <v>0</v>
      </c>
      <c r="Q392" s="25"/>
      <c r="R392" s="25"/>
      <c r="S392" s="25"/>
      <c r="T392" s="25"/>
      <c r="U392" s="25"/>
      <c r="V392" s="25"/>
      <c r="W392" s="25"/>
      <c r="X392" s="25"/>
    </row>
    <row r="393" spans="1:24" x14ac:dyDescent="0.25">
      <c r="A393" s="25"/>
      <c r="B393" s="25"/>
      <c r="C393" s="25"/>
      <c r="D393" s="25"/>
      <c r="E393" s="25"/>
      <c r="F393" s="25"/>
      <c r="G393" s="25"/>
      <c r="H393" s="25"/>
      <c r="I393" s="25"/>
      <c r="J393" s="213">
        <f t="shared" si="16"/>
        <v>0</v>
      </c>
      <c r="K393" s="25"/>
      <c r="L393" s="25"/>
      <c r="M393" s="25"/>
      <c r="N393" s="25"/>
      <c r="O393" s="25"/>
      <c r="P393" s="213">
        <f t="shared" si="15"/>
        <v>0</v>
      </c>
      <c r="Q393" s="25"/>
      <c r="R393" s="25"/>
      <c r="S393" s="25"/>
      <c r="T393" s="25"/>
      <c r="U393" s="25"/>
      <c r="V393" s="25"/>
      <c r="W393" s="25"/>
      <c r="X393" s="25"/>
    </row>
    <row r="394" spans="1:24" x14ac:dyDescent="0.25">
      <c r="A394" s="25"/>
      <c r="B394" s="25"/>
      <c r="C394" s="25"/>
      <c r="D394" s="25"/>
      <c r="E394" s="25"/>
      <c r="F394" s="25"/>
      <c r="G394" s="25"/>
      <c r="H394" s="25"/>
      <c r="I394" s="25"/>
      <c r="J394" s="213">
        <f t="shared" si="16"/>
        <v>0</v>
      </c>
      <c r="K394" s="25"/>
      <c r="L394" s="25"/>
      <c r="M394" s="25"/>
      <c r="N394" s="25"/>
      <c r="O394" s="25"/>
      <c r="P394" s="213">
        <f t="shared" si="15"/>
        <v>0</v>
      </c>
      <c r="Q394" s="25"/>
      <c r="R394" s="25"/>
      <c r="S394" s="25"/>
      <c r="T394" s="25"/>
      <c r="U394" s="25"/>
      <c r="V394" s="25"/>
      <c r="W394" s="25"/>
      <c r="X394" s="25"/>
    </row>
    <row r="395" spans="1:24" x14ac:dyDescent="0.25">
      <c r="A395" s="25"/>
      <c r="B395" s="25"/>
      <c r="C395" s="25"/>
      <c r="D395" s="25"/>
      <c r="E395" s="25"/>
      <c r="F395" s="25"/>
      <c r="G395" s="25"/>
      <c r="H395" s="25"/>
      <c r="I395" s="25"/>
      <c r="J395" s="213">
        <f t="shared" si="16"/>
        <v>0</v>
      </c>
      <c r="K395" s="25"/>
      <c r="L395" s="25"/>
      <c r="M395" s="25"/>
      <c r="N395" s="25"/>
      <c r="O395" s="25"/>
      <c r="P395" s="213">
        <f t="shared" si="15"/>
        <v>0</v>
      </c>
      <c r="Q395" s="25"/>
      <c r="R395" s="25"/>
      <c r="S395" s="25"/>
      <c r="T395" s="25"/>
      <c r="U395" s="25"/>
      <c r="V395" s="25"/>
      <c r="W395" s="25"/>
      <c r="X395" s="25"/>
    </row>
    <row r="396" spans="1:24" x14ac:dyDescent="0.25">
      <c r="A396" s="25"/>
      <c r="B396" s="25"/>
      <c r="C396" s="25"/>
      <c r="D396" s="25"/>
      <c r="E396" s="25"/>
      <c r="F396" s="25"/>
      <c r="G396" s="25"/>
      <c r="H396" s="25"/>
      <c r="I396" s="25"/>
      <c r="J396" s="213">
        <f t="shared" si="16"/>
        <v>0</v>
      </c>
      <c r="K396" s="25"/>
      <c r="L396" s="25"/>
      <c r="M396" s="25"/>
      <c r="N396" s="25"/>
      <c r="O396" s="25"/>
      <c r="P396" s="213">
        <f t="shared" si="15"/>
        <v>0</v>
      </c>
      <c r="Q396" s="25"/>
      <c r="R396" s="25"/>
      <c r="S396" s="25"/>
      <c r="T396" s="25"/>
      <c r="U396" s="25"/>
      <c r="V396" s="25"/>
      <c r="W396" s="25"/>
      <c r="X396" s="25"/>
    </row>
    <row r="397" spans="1:24" x14ac:dyDescent="0.25">
      <c r="A397" s="25"/>
      <c r="B397" s="25"/>
      <c r="C397" s="25"/>
      <c r="D397" s="25"/>
      <c r="E397" s="25"/>
      <c r="F397" s="25"/>
      <c r="G397" s="25"/>
      <c r="H397" s="25"/>
      <c r="I397" s="25"/>
      <c r="J397" s="213">
        <f t="shared" si="16"/>
        <v>0</v>
      </c>
      <c r="K397" s="25"/>
      <c r="L397" s="25"/>
      <c r="M397" s="25"/>
      <c r="N397" s="25"/>
      <c r="O397" s="25"/>
      <c r="P397" s="213">
        <f t="shared" si="15"/>
        <v>0</v>
      </c>
      <c r="Q397" s="25"/>
      <c r="R397" s="25"/>
      <c r="S397" s="25"/>
      <c r="T397" s="25"/>
      <c r="U397" s="25"/>
      <c r="V397" s="25"/>
      <c r="W397" s="25"/>
      <c r="X397" s="25"/>
    </row>
    <row r="398" spans="1:24" x14ac:dyDescent="0.25">
      <c r="A398" s="25"/>
      <c r="B398" s="25"/>
      <c r="C398" s="25"/>
      <c r="D398" s="25"/>
      <c r="E398" s="25"/>
      <c r="F398" s="25"/>
      <c r="G398" s="25"/>
      <c r="H398" s="25"/>
      <c r="I398" s="25"/>
      <c r="J398" s="213">
        <f t="shared" si="16"/>
        <v>0</v>
      </c>
      <c r="K398" s="25"/>
      <c r="L398" s="25"/>
      <c r="M398" s="25"/>
      <c r="N398" s="25"/>
      <c r="O398" s="25"/>
      <c r="P398" s="213">
        <f t="shared" si="15"/>
        <v>0</v>
      </c>
      <c r="Q398" s="25"/>
      <c r="R398" s="25"/>
      <c r="S398" s="25"/>
      <c r="T398" s="25"/>
      <c r="U398" s="25"/>
      <c r="V398" s="25"/>
      <c r="W398" s="25"/>
      <c r="X398" s="25"/>
    </row>
    <row r="399" spans="1:24" x14ac:dyDescent="0.25">
      <c r="A399" s="25"/>
      <c r="B399" s="25"/>
      <c r="C399" s="25"/>
      <c r="D399" s="25"/>
      <c r="E399" s="25"/>
      <c r="F399" s="25"/>
      <c r="G399" s="25"/>
      <c r="H399" s="25"/>
      <c r="I399" s="25"/>
      <c r="J399" s="213">
        <f t="shared" si="16"/>
        <v>0</v>
      </c>
      <c r="K399" s="25"/>
      <c r="L399" s="25"/>
      <c r="M399" s="25"/>
      <c r="N399" s="25"/>
      <c r="O399" s="25"/>
      <c r="P399" s="213">
        <f t="shared" si="15"/>
        <v>0</v>
      </c>
      <c r="Q399" s="25"/>
      <c r="R399" s="25"/>
      <c r="S399" s="25"/>
      <c r="T399" s="25"/>
      <c r="U399" s="25"/>
      <c r="V399" s="25"/>
      <c r="W399" s="25"/>
      <c r="X399" s="25"/>
    </row>
    <row r="400" spans="1:24" x14ac:dyDescent="0.25">
      <c r="A400" s="25"/>
      <c r="B400" s="25"/>
      <c r="C400" s="25"/>
      <c r="D400" s="25"/>
      <c r="E400" s="25"/>
      <c r="F400" s="25"/>
      <c r="G400" s="25"/>
      <c r="H400" s="25"/>
      <c r="I400" s="25"/>
      <c r="J400" s="213">
        <f t="shared" si="16"/>
        <v>0</v>
      </c>
      <c r="K400" s="25"/>
      <c r="L400" s="25"/>
      <c r="M400" s="25"/>
      <c r="N400" s="25"/>
      <c r="O400" s="25"/>
      <c r="P400" s="213">
        <f t="shared" si="15"/>
        <v>0</v>
      </c>
      <c r="Q400" s="25"/>
      <c r="R400" s="25"/>
      <c r="S400" s="25"/>
      <c r="T400" s="25"/>
      <c r="U400" s="25"/>
      <c r="V400" s="25"/>
      <c r="W400" s="25"/>
      <c r="X400" s="25"/>
    </row>
    <row r="401" spans="1:24" x14ac:dyDescent="0.25">
      <c r="A401" s="25"/>
      <c r="B401" s="25"/>
      <c r="C401" s="25"/>
      <c r="D401" s="25"/>
      <c r="E401" s="25"/>
      <c r="F401" s="25"/>
      <c r="G401" s="25"/>
      <c r="H401" s="25"/>
      <c r="I401" s="25"/>
      <c r="J401" s="213">
        <f t="shared" si="16"/>
        <v>0</v>
      </c>
      <c r="K401" s="25"/>
      <c r="L401" s="25"/>
      <c r="M401" s="25"/>
      <c r="N401" s="25"/>
      <c r="O401" s="25"/>
      <c r="P401" s="213">
        <f t="shared" si="15"/>
        <v>0</v>
      </c>
      <c r="Q401" s="25"/>
      <c r="R401" s="25"/>
      <c r="S401" s="25"/>
      <c r="T401" s="25"/>
      <c r="U401" s="25"/>
      <c r="V401" s="25"/>
      <c r="W401" s="25"/>
      <c r="X401" s="25"/>
    </row>
    <row r="402" spans="1:24" x14ac:dyDescent="0.25">
      <c r="A402" s="25"/>
      <c r="B402" s="25"/>
      <c r="C402" s="25"/>
      <c r="D402" s="25"/>
      <c r="E402" s="25"/>
      <c r="F402" s="25"/>
      <c r="G402" s="25"/>
      <c r="H402" s="25"/>
      <c r="I402" s="25"/>
      <c r="J402" s="213">
        <f t="shared" si="16"/>
        <v>0</v>
      </c>
      <c r="K402" s="25"/>
      <c r="L402" s="25"/>
      <c r="M402" s="25"/>
      <c r="N402" s="25"/>
      <c r="O402" s="25"/>
      <c r="P402" s="213">
        <f t="shared" si="15"/>
        <v>0</v>
      </c>
      <c r="Q402" s="25"/>
      <c r="R402" s="25"/>
      <c r="S402" s="25"/>
      <c r="T402" s="25"/>
      <c r="U402" s="25"/>
      <c r="V402" s="25"/>
      <c r="W402" s="25"/>
      <c r="X402" s="25"/>
    </row>
    <row r="403" spans="1:24" x14ac:dyDescent="0.25">
      <c r="A403" s="25"/>
      <c r="B403" s="25"/>
      <c r="C403" s="25"/>
      <c r="D403" s="25"/>
      <c r="E403" s="25"/>
      <c r="F403" s="25"/>
      <c r="G403" s="25"/>
      <c r="H403" s="25"/>
      <c r="I403" s="25"/>
      <c r="J403" s="213">
        <f t="shared" si="16"/>
        <v>0</v>
      </c>
      <c r="K403" s="25"/>
      <c r="L403" s="25"/>
      <c r="M403" s="25"/>
      <c r="N403" s="25"/>
      <c r="O403" s="25"/>
      <c r="P403" s="213">
        <f t="shared" si="15"/>
        <v>0</v>
      </c>
      <c r="Q403" s="25"/>
      <c r="R403" s="25"/>
      <c r="S403" s="25"/>
      <c r="T403" s="25"/>
      <c r="U403" s="25"/>
      <c r="V403" s="25"/>
      <c r="W403" s="25"/>
      <c r="X403" s="25"/>
    </row>
    <row r="404" spans="1:24" x14ac:dyDescent="0.25">
      <c r="A404" s="25"/>
      <c r="B404" s="25"/>
      <c r="C404" s="25"/>
      <c r="D404" s="25"/>
      <c r="E404" s="25"/>
      <c r="F404" s="25"/>
      <c r="G404" s="25"/>
      <c r="H404" s="25"/>
      <c r="I404" s="25"/>
      <c r="J404" s="213">
        <f t="shared" si="16"/>
        <v>0</v>
      </c>
      <c r="K404" s="25"/>
      <c r="L404" s="25"/>
      <c r="M404" s="25"/>
      <c r="N404" s="25"/>
      <c r="O404" s="25"/>
      <c r="P404" s="213">
        <f t="shared" si="15"/>
        <v>0</v>
      </c>
      <c r="Q404" s="25"/>
      <c r="R404" s="25"/>
      <c r="S404" s="25"/>
      <c r="T404" s="25"/>
      <c r="U404" s="25"/>
      <c r="V404" s="25"/>
      <c r="W404" s="25"/>
      <c r="X404" s="25"/>
    </row>
    <row r="405" spans="1:24" x14ac:dyDescent="0.25">
      <c r="A405" s="25"/>
      <c r="B405" s="25"/>
      <c r="C405" s="25"/>
      <c r="D405" s="25"/>
      <c r="E405" s="25"/>
      <c r="F405" s="25"/>
      <c r="G405" s="25"/>
      <c r="H405" s="25"/>
      <c r="I405" s="25"/>
      <c r="J405" s="213">
        <f t="shared" si="16"/>
        <v>0</v>
      </c>
      <c r="K405" s="25"/>
      <c r="L405" s="25"/>
      <c r="M405" s="25"/>
      <c r="N405" s="25"/>
      <c r="O405" s="25"/>
      <c r="P405" s="213">
        <f t="shared" si="15"/>
        <v>0</v>
      </c>
      <c r="Q405" s="25"/>
      <c r="R405" s="25"/>
      <c r="S405" s="25"/>
      <c r="T405" s="25"/>
      <c r="U405" s="25"/>
      <c r="V405" s="25"/>
      <c r="W405" s="25"/>
      <c r="X405" s="25"/>
    </row>
    <row r="406" spans="1:24" x14ac:dyDescent="0.25">
      <c r="A406" s="25"/>
      <c r="B406" s="25"/>
      <c r="C406" s="25"/>
      <c r="D406" s="25"/>
      <c r="E406" s="25"/>
      <c r="F406" s="25"/>
      <c r="G406" s="25"/>
      <c r="H406" s="25"/>
      <c r="I406" s="25"/>
      <c r="J406" s="213">
        <f t="shared" si="16"/>
        <v>0</v>
      </c>
      <c r="K406" s="25"/>
      <c r="L406" s="25"/>
      <c r="M406" s="25"/>
      <c r="N406" s="25"/>
      <c r="O406" s="25"/>
      <c r="P406" s="213">
        <f t="shared" si="15"/>
        <v>0</v>
      </c>
      <c r="Q406" s="25"/>
      <c r="R406" s="25"/>
      <c r="S406" s="25"/>
      <c r="T406" s="25"/>
      <c r="U406" s="25"/>
      <c r="V406" s="25"/>
      <c r="W406" s="25"/>
      <c r="X406" s="25"/>
    </row>
    <row r="407" spans="1:24" x14ac:dyDescent="0.25">
      <c r="A407" s="25"/>
      <c r="B407" s="25"/>
      <c r="C407" s="25"/>
      <c r="D407" s="25"/>
      <c r="E407" s="25"/>
      <c r="F407" s="25"/>
      <c r="G407" s="25"/>
      <c r="H407" s="25"/>
      <c r="I407" s="25"/>
      <c r="J407" s="213">
        <f t="shared" si="16"/>
        <v>0</v>
      </c>
      <c r="K407" s="25"/>
      <c r="L407" s="25"/>
      <c r="M407" s="25"/>
      <c r="N407" s="25"/>
      <c r="O407" s="25"/>
      <c r="P407" s="213">
        <f t="shared" si="15"/>
        <v>0</v>
      </c>
      <c r="Q407" s="25"/>
      <c r="R407" s="25"/>
      <c r="S407" s="25"/>
      <c r="T407" s="25"/>
      <c r="U407" s="25"/>
      <c r="V407" s="25"/>
      <c r="W407" s="25"/>
      <c r="X407" s="25"/>
    </row>
    <row r="408" spans="1:24" x14ac:dyDescent="0.25">
      <c r="A408" s="25"/>
      <c r="B408" s="25"/>
      <c r="C408" s="25"/>
      <c r="D408" s="25"/>
      <c r="E408" s="25"/>
      <c r="F408" s="25"/>
      <c r="G408" s="25"/>
      <c r="H408" s="25"/>
      <c r="I408" s="25"/>
      <c r="J408" s="213">
        <f t="shared" si="16"/>
        <v>0</v>
      </c>
      <c r="K408" s="25"/>
      <c r="L408" s="25"/>
      <c r="M408" s="25"/>
      <c r="N408" s="25"/>
      <c r="O408" s="25"/>
      <c r="P408" s="213">
        <f t="shared" si="15"/>
        <v>0</v>
      </c>
      <c r="Q408" s="25"/>
      <c r="R408" s="25"/>
      <c r="S408" s="25"/>
      <c r="T408" s="25"/>
      <c r="U408" s="25"/>
      <c r="V408" s="25"/>
      <c r="W408" s="25"/>
      <c r="X408" s="25"/>
    </row>
    <row r="409" spans="1:24" x14ac:dyDescent="0.25">
      <c r="A409" s="25"/>
      <c r="B409" s="25"/>
      <c r="C409" s="25"/>
      <c r="D409" s="25"/>
      <c r="E409" s="25"/>
      <c r="F409" s="25"/>
      <c r="G409" s="25"/>
      <c r="H409" s="25"/>
      <c r="I409" s="25"/>
      <c r="J409" s="213">
        <f t="shared" si="16"/>
        <v>0</v>
      </c>
      <c r="K409" s="25"/>
      <c r="L409" s="25"/>
      <c r="M409" s="25"/>
      <c r="N409" s="25"/>
      <c r="O409" s="25"/>
      <c r="P409" s="213">
        <f t="shared" si="15"/>
        <v>0</v>
      </c>
      <c r="Q409" s="25"/>
      <c r="R409" s="25"/>
      <c r="S409" s="25"/>
      <c r="T409" s="25"/>
      <c r="U409" s="25"/>
      <c r="V409" s="25"/>
      <c r="W409" s="25"/>
      <c r="X409" s="25"/>
    </row>
    <row r="410" spans="1:24" x14ac:dyDescent="0.25">
      <c r="A410" s="25"/>
      <c r="B410" s="25"/>
      <c r="C410" s="25"/>
      <c r="D410" s="25"/>
      <c r="E410" s="25"/>
      <c r="F410" s="25"/>
      <c r="G410" s="25"/>
      <c r="H410" s="25"/>
      <c r="I410" s="25"/>
      <c r="J410" s="213">
        <f t="shared" si="16"/>
        <v>0</v>
      </c>
      <c r="K410" s="25"/>
      <c r="L410" s="25"/>
      <c r="M410" s="25"/>
      <c r="N410" s="25"/>
      <c r="O410" s="25"/>
      <c r="P410" s="213">
        <f t="shared" si="15"/>
        <v>0</v>
      </c>
      <c r="Q410" s="25"/>
      <c r="R410" s="25"/>
      <c r="S410" s="25"/>
      <c r="T410" s="25"/>
      <c r="U410" s="25"/>
      <c r="V410" s="25"/>
      <c r="W410" s="25"/>
      <c r="X410" s="25"/>
    </row>
    <row r="411" spans="1:24" x14ac:dyDescent="0.25">
      <c r="A411" s="25"/>
      <c r="B411" s="25"/>
      <c r="C411" s="25"/>
      <c r="D411" s="25"/>
      <c r="E411" s="25"/>
      <c r="F411" s="25"/>
      <c r="G411" s="25"/>
      <c r="H411" s="25"/>
      <c r="I411" s="25"/>
      <c r="J411" s="213">
        <f t="shared" si="16"/>
        <v>0</v>
      </c>
      <c r="K411" s="25"/>
      <c r="L411" s="25"/>
      <c r="M411" s="25"/>
      <c r="N411" s="25"/>
      <c r="O411" s="25"/>
      <c r="P411" s="213">
        <f t="shared" si="15"/>
        <v>0</v>
      </c>
      <c r="Q411" s="25"/>
      <c r="R411" s="25"/>
      <c r="S411" s="25"/>
      <c r="T411" s="25"/>
      <c r="U411" s="25"/>
      <c r="V411" s="25"/>
      <c r="W411" s="25"/>
      <c r="X411" s="25"/>
    </row>
    <row r="412" spans="1:24" x14ac:dyDescent="0.25">
      <c r="A412" s="25"/>
      <c r="B412" s="25"/>
      <c r="C412" s="25"/>
      <c r="D412" s="25"/>
      <c r="E412" s="25"/>
      <c r="F412" s="25"/>
      <c r="G412" s="25"/>
      <c r="H412" s="25"/>
      <c r="I412" s="25"/>
      <c r="J412" s="213">
        <f t="shared" si="16"/>
        <v>0</v>
      </c>
      <c r="K412" s="25"/>
      <c r="L412" s="25"/>
      <c r="M412" s="25"/>
      <c r="N412" s="25"/>
      <c r="O412" s="25"/>
      <c r="P412" s="213">
        <f t="shared" si="15"/>
        <v>0</v>
      </c>
      <c r="Q412" s="25"/>
      <c r="R412" s="25"/>
      <c r="S412" s="25"/>
      <c r="T412" s="25"/>
      <c r="U412" s="25"/>
      <c r="V412" s="25"/>
      <c r="W412" s="25"/>
      <c r="X412" s="25"/>
    </row>
    <row r="413" spans="1:24" x14ac:dyDescent="0.25">
      <c r="A413" s="25"/>
      <c r="B413" s="25"/>
      <c r="C413" s="25"/>
      <c r="D413" s="25"/>
      <c r="E413" s="25"/>
      <c r="F413" s="25"/>
      <c r="G413" s="25"/>
      <c r="H413" s="25"/>
      <c r="I413" s="25"/>
      <c r="J413" s="213">
        <f t="shared" si="16"/>
        <v>0</v>
      </c>
      <c r="K413" s="25"/>
      <c r="L413" s="25"/>
      <c r="M413" s="25"/>
      <c r="N413" s="25"/>
      <c r="O413" s="25"/>
      <c r="P413" s="213">
        <f t="shared" si="15"/>
        <v>0</v>
      </c>
      <c r="Q413" s="25"/>
      <c r="R413" s="25"/>
      <c r="S413" s="25"/>
      <c r="T413" s="25"/>
      <c r="U413" s="25"/>
      <c r="V413" s="25"/>
      <c r="W413" s="25"/>
      <c r="X413" s="25"/>
    </row>
    <row r="414" spans="1:24" x14ac:dyDescent="0.25">
      <c r="A414" s="25"/>
      <c r="B414" s="25"/>
      <c r="C414" s="25"/>
      <c r="D414" s="25"/>
      <c r="E414" s="25"/>
      <c r="F414" s="25"/>
      <c r="G414" s="25"/>
      <c r="H414" s="25"/>
      <c r="I414" s="25"/>
      <c r="J414" s="213">
        <f t="shared" si="16"/>
        <v>0</v>
      </c>
      <c r="K414" s="25"/>
      <c r="L414" s="25"/>
      <c r="M414" s="25"/>
      <c r="N414" s="25"/>
      <c r="O414" s="25"/>
      <c r="P414" s="213">
        <f t="shared" si="15"/>
        <v>0</v>
      </c>
      <c r="Q414" s="25"/>
      <c r="R414" s="25"/>
      <c r="S414" s="25"/>
      <c r="T414" s="25"/>
      <c r="U414" s="25"/>
      <c r="V414" s="25"/>
      <c r="W414" s="25"/>
      <c r="X414" s="25"/>
    </row>
    <row r="415" spans="1:24" x14ac:dyDescent="0.25">
      <c r="A415" s="25"/>
      <c r="B415" s="25"/>
      <c r="C415" s="25"/>
      <c r="D415" s="25"/>
      <c r="E415" s="25"/>
      <c r="F415" s="25"/>
      <c r="G415" s="25"/>
      <c r="H415" s="25"/>
      <c r="I415" s="25"/>
      <c r="J415" s="213">
        <f t="shared" si="16"/>
        <v>0</v>
      </c>
      <c r="K415" s="25"/>
      <c r="L415" s="25"/>
      <c r="M415" s="25"/>
      <c r="N415" s="25"/>
      <c r="O415" s="25"/>
      <c r="P415" s="213">
        <f t="shared" si="15"/>
        <v>0</v>
      </c>
      <c r="Q415" s="25"/>
      <c r="R415" s="25"/>
      <c r="S415" s="25"/>
      <c r="T415" s="25"/>
      <c r="U415" s="25"/>
      <c r="V415" s="25"/>
      <c r="W415" s="25"/>
      <c r="X415" s="25"/>
    </row>
    <row r="416" spans="1:24" x14ac:dyDescent="0.25">
      <c r="A416" s="25"/>
      <c r="B416" s="25"/>
      <c r="C416" s="25"/>
      <c r="D416" s="25"/>
      <c r="E416" s="25"/>
      <c r="F416" s="25"/>
      <c r="G416" s="25"/>
      <c r="H416" s="25"/>
      <c r="I416" s="25"/>
      <c r="J416" s="213">
        <f t="shared" si="16"/>
        <v>0</v>
      </c>
      <c r="K416" s="25"/>
      <c r="L416" s="25"/>
      <c r="M416" s="25"/>
      <c r="N416" s="25"/>
      <c r="O416" s="25"/>
      <c r="P416" s="213">
        <f t="shared" si="15"/>
        <v>0</v>
      </c>
      <c r="Q416" s="25"/>
      <c r="R416" s="25"/>
      <c r="S416" s="25"/>
      <c r="T416" s="25"/>
      <c r="U416" s="25"/>
      <c r="V416" s="25"/>
      <c r="W416" s="25"/>
      <c r="X416" s="25"/>
    </row>
    <row r="417" spans="1:24" x14ac:dyDescent="0.25">
      <c r="A417" s="25"/>
      <c r="B417" s="25"/>
      <c r="C417" s="25"/>
      <c r="D417" s="25"/>
      <c r="E417" s="25"/>
      <c r="F417" s="25"/>
      <c r="G417" s="25"/>
      <c r="H417" s="25"/>
      <c r="I417" s="25"/>
      <c r="J417" s="213">
        <f t="shared" si="16"/>
        <v>0</v>
      </c>
      <c r="K417" s="25"/>
      <c r="L417" s="25"/>
      <c r="M417" s="25"/>
      <c r="N417" s="25"/>
      <c r="O417" s="25"/>
      <c r="P417" s="213">
        <f t="shared" si="15"/>
        <v>0</v>
      </c>
      <c r="Q417" s="25"/>
      <c r="R417" s="25"/>
      <c r="S417" s="25"/>
      <c r="T417" s="25"/>
      <c r="U417" s="25"/>
      <c r="V417" s="25"/>
      <c r="W417" s="25"/>
      <c r="X417" s="25"/>
    </row>
    <row r="418" spans="1:24" x14ac:dyDescent="0.25">
      <c r="A418" s="25"/>
      <c r="B418" s="25"/>
      <c r="C418" s="25"/>
      <c r="D418" s="25"/>
      <c r="E418" s="25"/>
      <c r="F418" s="25"/>
      <c r="G418" s="25"/>
      <c r="H418" s="25"/>
      <c r="I418" s="25"/>
      <c r="J418" s="213">
        <f t="shared" si="16"/>
        <v>0</v>
      </c>
      <c r="K418" s="25"/>
      <c r="L418" s="25"/>
      <c r="M418" s="25"/>
      <c r="N418" s="25"/>
      <c r="O418" s="25"/>
      <c r="P418" s="213">
        <f t="shared" si="15"/>
        <v>0</v>
      </c>
      <c r="Q418" s="25"/>
      <c r="R418" s="25"/>
      <c r="S418" s="25"/>
      <c r="T418" s="25"/>
      <c r="U418" s="25"/>
      <c r="V418" s="25"/>
      <c r="W418" s="25"/>
      <c r="X418" s="25"/>
    </row>
    <row r="419" spans="1:24" x14ac:dyDescent="0.25">
      <c r="A419" s="25"/>
      <c r="B419" s="25"/>
      <c r="C419" s="25"/>
      <c r="D419" s="25"/>
      <c r="E419" s="25"/>
      <c r="F419" s="25"/>
      <c r="G419" s="25"/>
      <c r="H419" s="25"/>
      <c r="I419" s="25"/>
      <c r="J419" s="213">
        <f t="shared" si="16"/>
        <v>0</v>
      </c>
      <c r="K419" s="25"/>
      <c r="L419" s="25"/>
      <c r="M419" s="25"/>
      <c r="N419" s="25"/>
      <c r="O419" s="25"/>
      <c r="P419" s="213">
        <f t="shared" si="15"/>
        <v>0</v>
      </c>
      <c r="Q419" s="25"/>
      <c r="R419" s="25"/>
      <c r="S419" s="25"/>
      <c r="T419" s="25"/>
      <c r="U419" s="25"/>
      <c r="V419" s="25"/>
      <c r="W419" s="25"/>
      <c r="X419" s="25"/>
    </row>
    <row r="420" spans="1:24" x14ac:dyDescent="0.25">
      <c r="A420" s="25"/>
      <c r="B420" s="25"/>
      <c r="C420" s="25"/>
      <c r="D420" s="25"/>
      <c r="E420" s="25"/>
      <c r="F420" s="25"/>
      <c r="G420" s="25"/>
      <c r="H420" s="25"/>
      <c r="I420" s="25"/>
      <c r="J420" s="213">
        <f t="shared" si="16"/>
        <v>0</v>
      </c>
      <c r="K420" s="25"/>
      <c r="L420" s="25"/>
      <c r="M420" s="25"/>
      <c r="N420" s="25"/>
      <c r="O420" s="25"/>
      <c r="P420" s="213">
        <f t="shared" si="15"/>
        <v>0</v>
      </c>
      <c r="Q420" s="25"/>
      <c r="R420" s="25"/>
      <c r="S420" s="25"/>
      <c r="T420" s="25"/>
      <c r="U420" s="25"/>
      <c r="V420" s="25"/>
      <c r="W420" s="25"/>
      <c r="X420" s="25"/>
    </row>
    <row r="421" spans="1:24" x14ac:dyDescent="0.25">
      <c r="A421" s="25"/>
      <c r="B421" s="25"/>
      <c r="C421" s="25"/>
      <c r="D421" s="25"/>
      <c r="E421" s="25"/>
      <c r="F421" s="25"/>
      <c r="G421" s="25"/>
      <c r="H421" s="25"/>
      <c r="I421" s="25"/>
      <c r="J421" s="213">
        <f t="shared" si="16"/>
        <v>0</v>
      </c>
      <c r="K421" s="25"/>
      <c r="L421" s="25"/>
      <c r="M421" s="25"/>
      <c r="N421" s="25"/>
      <c r="O421" s="25"/>
      <c r="P421" s="213">
        <f t="shared" si="15"/>
        <v>0</v>
      </c>
      <c r="Q421" s="25"/>
      <c r="R421" s="25"/>
      <c r="S421" s="25"/>
      <c r="T421" s="25"/>
      <c r="U421" s="25"/>
      <c r="V421" s="25"/>
      <c r="W421" s="25"/>
      <c r="X421" s="25"/>
    </row>
    <row r="422" spans="1:24" x14ac:dyDescent="0.25">
      <c r="A422" s="25"/>
      <c r="B422" s="25"/>
      <c r="C422" s="25"/>
      <c r="D422" s="25"/>
      <c r="E422" s="25"/>
      <c r="F422" s="25"/>
      <c r="G422" s="25"/>
      <c r="H422" s="25"/>
      <c r="I422" s="25"/>
      <c r="J422" s="213">
        <f t="shared" si="16"/>
        <v>0</v>
      </c>
      <c r="K422" s="25"/>
      <c r="L422" s="25"/>
      <c r="M422" s="25"/>
      <c r="N422" s="25"/>
      <c r="O422" s="25"/>
      <c r="P422" s="213">
        <f t="shared" si="15"/>
        <v>0</v>
      </c>
      <c r="Q422" s="25"/>
      <c r="R422" s="25"/>
      <c r="S422" s="25"/>
      <c r="T422" s="25"/>
      <c r="U422" s="25"/>
      <c r="V422" s="25"/>
      <c r="W422" s="25"/>
      <c r="X422" s="25"/>
    </row>
    <row r="423" spans="1:24" x14ac:dyDescent="0.25">
      <c r="A423" s="25"/>
      <c r="B423" s="25"/>
      <c r="C423" s="25"/>
      <c r="D423" s="25"/>
      <c r="E423" s="25"/>
      <c r="F423" s="25"/>
      <c r="G423" s="25"/>
      <c r="H423" s="25"/>
      <c r="I423" s="25"/>
      <c r="J423" s="213">
        <f t="shared" si="16"/>
        <v>0</v>
      </c>
      <c r="K423" s="25"/>
      <c r="L423" s="25"/>
      <c r="M423" s="25"/>
      <c r="N423" s="25"/>
      <c r="O423" s="25"/>
      <c r="P423" s="213">
        <f t="shared" si="15"/>
        <v>0</v>
      </c>
      <c r="Q423" s="25"/>
      <c r="R423" s="25"/>
      <c r="S423" s="25"/>
      <c r="T423" s="25"/>
      <c r="U423" s="25"/>
      <c r="V423" s="25"/>
      <c r="W423" s="25"/>
      <c r="X423" s="25"/>
    </row>
    <row r="424" spans="1:24" x14ac:dyDescent="0.25">
      <c r="A424" s="25"/>
      <c r="B424" s="25"/>
      <c r="C424" s="25"/>
      <c r="D424" s="25"/>
      <c r="E424" s="25"/>
      <c r="F424" s="25"/>
      <c r="G424" s="25"/>
      <c r="H424" s="25"/>
      <c r="I424" s="25"/>
      <c r="J424" s="213">
        <f t="shared" si="16"/>
        <v>0</v>
      </c>
      <c r="K424" s="25"/>
      <c r="L424" s="25"/>
      <c r="M424" s="25"/>
      <c r="N424" s="25"/>
      <c r="O424" s="25"/>
      <c r="P424" s="213">
        <f t="shared" si="15"/>
        <v>0</v>
      </c>
      <c r="Q424" s="25"/>
      <c r="R424" s="25"/>
      <c r="S424" s="25"/>
      <c r="T424" s="25"/>
      <c r="U424" s="25"/>
      <c r="V424" s="25"/>
      <c r="W424" s="25"/>
      <c r="X424" s="25"/>
    </row>
    <row r="425" spans="1:24" x14ac:dyDescent="0.25">
      <c r="A425" s="25"/>
      <c r="B425" s="25"/>
      <c r="C425" s="25"/>
      <c r="D425" s="25"/>
      <c r="E425" s="25"/>
      <c r="F425" s="25"/>
      <c r="G425" s="25"/>
      <c r="H425" s="25"/>
      <c r="I425" s="25"/>
      <c r="J425" s="213">
        <f t="shared" si="16"/>
        <v>0</v>
      </c>
      <c r="K425" s="25"/>
      <c r="L425" s="25"/>
      <c r="M425" s="25"/>
      <c r="N425" s="25"/>
      <c r="O425" s="25"/>
      <c r="P425" s="213">
        <f t="shared" si="15"/>
        <v>0</v>
      </c>
      <c r="Q425" s="25"/>
      <c r="R425" s="25"/>
      <c r="S425" s="25"/>
      <c r="T425" s="25"/>
      <c r="U425" s="25"/>
      <c r="V425" s="25"/>
      <c r="W425" s="25"/>
      <c r="X425" s="25"/>
    </row>
    <row r="426" spans="1:24" x14ac:dyDescent="0.25">
      <c r="A426" s="25"/>
      <c r="B426" s="25"/>
      <c r="C426" s="25"/>
      <c r="D426" s="25"/>
      <c r="E426" s="25"/>
      <c r="F426" s="25"/>
      <c r="G426" s="25"/>
      <c r="H426" s="25"/>
      <c r="I426" s="25"/>
      <c r="J426" s="213">
        <f t="shared" si="16"/>
        <v>0</v>
      </c>
      <c r="K426" s="25"/>
      <c r="L426" s="25"/>
      <c r="M426" s="25"/>
      <c r="N426" s="25"/>
      <c r="O426" s="25"/>
      <c r="P426" s="213">
        <f t="shared" si="15"/>
        <v>0</v>
      </c>
      <c r="Q426" s="25"/>
      <c r="R426" s="25"/>
      <c r="S426" s="25"/>
      <c r="T426" s="25"/>
      <c r="U426" s="25"/>
      <c r="V426" s="25"/>
      <c r="W426" s="25"/>
      <c r="X426" s="25"/>
    </row>
    <row r="427" spans="1:24" x14ac:dyDescent="0.25">
      <c r="A427" s="25"/>
      <c r="B427" s="25"/>
      <c r="C427" s="25"/>
      <c r="D427" s="25"/>
      <c r="E427" s="25"/>
      <c r="F427" s="25"/>
      <c r="G427" s="25"/>
      <c r="H427" s="25"/>
      <c r="I427" s="25"/>
      <c r="J427" s="213">
        <f t="shared" si="16"/>
        <v>0</v>
      </c>
      <c r="K427" s="25"/>
      <c r="L427" s="25"/>
      <c r="M427" s="25"/>
      <c r="N427" s="25"/>
      <c r="O427" s="25"/>
      <c r="P427" s="213">
        <f t="shared" si="15"/>
        <v>0</v>
      </c>
      <c r="Q427" s="25"/>
      <c r="R427" s="25"/>
      <c r="S427" s="25"/>
      <c r="T427" s="25"/>
      <c r="U427" s="25"/>
      <c r="V427" s="25"/>
      <c r="W427" s="25"/>
      <c r="X427" s="25"/>
    </row>
    <row r="428" spans="1:24" x14ac:dyDescent="0.25">
      <c r="A428" s="25"/>
      <c r="B428" s="25"/>
      <c r="C428" s="25"/>
      <c r="D428" s="25"/>
      <c r="E428" s="25"/>
      <c r="F428" s="25"/>
      <c r="G428" s="25"/>
      <c r="H428" s="25"/>
      <c r="I428" s="25"/>
      <c r="J428" s="213">
        <f t="shared" si="16"/>
        <v>0</v>
      </c>
      <c r="K428" s="25"/>
      <c r="L428" s="25"/>
      <c r="M428" s="25"/>
      <c r="N428" s="25"/>
      <c r="O428" s="25"/>
      <c r="P428" s="213">
        <f t="shared" si="15"/>
        <v>0</v>
      </c>
      <c r="Q428" s="25"/>
      <c r="R428" s="25"/>
      <c r="S428" s="25"/>
      <c r="T428" s="25"/>
      <c r="U428" s="25"/>
      <c r="V428" s="25"/>
      <c r="W428" s="25"/>
      <c r="X428" s="25"/>
    </row>
    <row r="429" spans="1:24" x14ac:dyDescent="0.25">
      <c r="A429" s="25"/>
      <c r="B429" s="25"/>
      <c r="C429" s="25"/>
      <c r="D429" s="25"/>
      <c r="E429" s="25"/>
      <c r="F429" s="25"/>
      <c r="G429" s="25"/>
      <c r="H429" s="25"/>
      <c r="I429" s="25"/>
      <c r="J429" s="213">
        <f t="shared" si="16"/>
        <v>0</v>
      </c>
      <c r="K429" s="25"/>
      <c r="L429" s="25"/>
      <c r="M429" s="25"/>
      <c r="N429" s="25"/>
      <c r="O429" s="25"/>
      <c r="P429" s="213">
        <f t="shared" si="15"/>
        <v>0</v>
      </c>
      <c r="Q429" s="25"/>
      <c r="R429" s="25"/>
      <c r="S429" s="25"/>
      <c r="T429" s="25"/>
      <c r="U429" s="25"/>
      <c r="V429" s="25"/>
      <c r="W429" s="25"/>
      <c r="X429" s="25"/>
    </row>
    <row r="430" spans="1:24" x14ac:dyDescent="0.25">
      <c r="A430" s="25"/>
      <c r="B430" s="25"/>
      <c r="C430" s="25"/>
      <c r="D430" s="25"/>
      <c r="E430" s="25"/>
      <c r="F430" s="25"/>
      <c r="G430" s="25"/>
      <c r="H430" s="25"/>
      <c r="I430" s="25"/>
      <c r="J430" s="213">
        <f t="shared" si="16"/>
        <v>0</v>
      </c>
      <c r="K430" s="25"/>
      <c r="L430" s="25"/>
      <c r="M430" s="25"/>
      <c r="N430" s="25"/>
      <c r="O430" s="25"/>
      <c r="P430" s="213">
        <f t="shared" si="15"/>
        <v>0</v>
      </c>
      <c r="Q430" s="25"/>
      <c r="R430" s="25"/>
      <c r="S430" s="25"/>
      <c r="T430" s="25"/>
      <c r="U430" s="25"/>
      <c r="V430" s="25"/>
      <c r="W430" s="25"/>
      <c r="X430" s="25"/>
    </row>
    <row r="431" spans="1:24" x14ac:dyDescent="0.25">
      <c r="A431" s="25"/>
      <c r="B431" s="25"/>
      <c r="C431" s="25"/>
      <c r="D431" s="25"/>
      <c r="E431" s="25"/>
      <c r="F431" s="25"/>
      <c r="G431" s="25"/>
      <c r="H431" s="25"/>
      <c r="I431" s="25"/>
      <c r="J431" s="213">
        <f t="shared" si="16"/>
        <v>0</v>
      </c>
      <c r="K431" s="25"/>
      <c r="L431" s="25"/>
      <c r="M431" s="25"/>
      <c r="N431" s="25"/>
      <c r="O431" s="25"/>
      <c r="P431" s="213">
        <f t="shared" si="15"/>
        <v>0</v>
      </c>
      <c r="Q431" s="25"/>
      <c r="R431" s="25"/>
      <c r="S431" s="25"/>
      <c r="T431" s="25"/>
      <c r="U431" s="25"/>
      <c r="V431" s="25"/>
      <c r="W431" s="25"/>
      <c r="X431" s="25"/>
    </row>
    <row r="432" spans="1:24" x14ac:dyDescent="0.25">
      <c r="A432" s="25"/>
      <c r="B432" s="25"/>
      <c r="C432" s="25"/>
      <c r="D432" s="25"/>
      <c r="E432" s="25"/>
      <c r="F432" s="25"/>
      <c r="G432" s="25"/>
      <c r="H432" s="25"/>
      <c r="I432" s="25"/>
      <c r="J432" s="213">
        <f t="shared" si="16"/>
        <v>0</v>
      </c>
      <c r="K432" s="25"/>
      <c r="L432" s="25"/>
      <c r="M432" s="25"/>
      <c r="N432" s="25"/>
      <c r="O432" s="25"/>
      <c r="P432" s="213">
        <f t="shared" si="15"/>
        <v>0</v>
      </c>
      <c r="Q432" s="25"/>
      <c r="R432" s="25"/>
      <c r="S432" s="25"/>
      <c r="T432" s="25"/>
      <c r="U432" s="25"/>
      <c r="V432" s="25"/>
      <c r="W432" s="25"/>
      <c r="X432" s="25"/>
    </row>
    <row r="433" spans="1:24" x14ac:dyDescent="0.25">
      <c r="A433" s="25"/>
      <c r="B433" s="25"/>
      <c r="C433" s="25"/>
      <c r="D433" s="25"/>
      <c r="E433" s="25"/>
      <c r="F433" s="25"/>
      <c r="G433" s="25"/>
      <c r="H433" s="25"/>
      <c r="I433" s="25"/>
      <c r="J433" s="213">
        <f t="shared" si="16"/>
        <v>0</v>
      </c>
      <c r="K433" s="25"/>
      <c r="L433" s="25"/>
      <c r="M433" s="25"/>
      <c r="N433" s="25"/>
      <c r="O433" s="25"/>
      <c r="P433" s="213">
        <f t="shared" si="15"/>
        <v>0</v>
      </c>
      <c r="Q433" s="25"/>
      <c r="R433" s="25"/>
      <c r="S433" s="25"/>
      <c r="T433" s="25"/>
      <c r="U433" s="25"/>
      <c r="V433" s="25"/>
      <c r="W433" s="25"/>
      <c r="X433" s="25"/>
    </row>
    <row r="434" spans="1:24" x14ac:dyDescent="0.25">
      <c r="A434" s="25"/>
      <c r="B434" s="25"/>
      <c r="C434" s="25"/>
      <c r="D434" s="25"/>
      <c r="E434" s="25"/>
      <c r="F434" s="25"/>
      <c r="G434" s="25"/>
      <c r="H434" s="25"/>
      <c r="I434" s="25"/>
      <c r="J434" s="213">
        <f t="shared" si="16"/>
        <v>0</v>
      </c>
      <c r="K434" s="25"/>
      <c r="L434" s="25"/>
      <c r="M434" s="25"/>
      <c r="N434" s="25"/>
      <c r="O434" s="25"/>
      <c r="P434" s="213">
        <f t="shared" si="15"/>
        <v>0</v>
      </c>
      <c r="Q434" s="25"/>
      <c r="R434" s="25"/>
      <c r="S434" s="25"/>
      <c r="T434" s="25"/>
      <c r="U434" s="25"/>
      <c r="V434" s="25"/>
      <c r="W434" s="25"/>
      <c r="X434" s="25"/>
    </row>
    <row r="435" spans="1:24" x14ac:dyDescent="0.25">
      <c r="A435" s="25"/>
      <c r="B435" s="25"/>
      <c r="C435" s="25"/>
      <c r="D435" s="25"/>
      <c r="E435" s="25"/>
      <c r="F435" s="25"/>
      <c r="G435" s="25"/>
      <c r="H435" s="25"/>
      <c r="I435" s="25"/>
      <c r="J435" s="213">
        <f t="shared" si="16"/>
        <v>0</v>
      </c>
      <c r="K435" s="25"/>
      <c r="L435" s="25"/>
      <c r="M435" s="25"/>
      <c r="N435" s="25"/>
      <c r="O435" s="25"/>
      <c r="P435" s="213">
        <f t="shared" si="15"/>
        <v>0</v>
      </c>
      <c r="Q435" s="25"/>
      <c r="R435" s="25"/>
      <c r="S435" s="25"/>
      <c r="T435" s="25"/>
      <c r="U435" s="25"/>
      <c r="V435" s="25"/>
      <c r="W435" s="25"/>
      <c r="X435" s="25"/>
    </row>
    <row r="436" spans="1:24" x14ac:dyDescent="0.25">
      <c r="A436" s="25"/>
      <c r="B436" s="25"/>
      <c r="C436" s="25"/>
      <c r="D436" s="25"/>
      <c r="E436" s="25"/>
      <c r="F436" s="25"/>
      <c r="G436" s="25"/>
      <c r="H436" s="25"/>
      <c r="I436" s="25"/>
      <c r="J436" s="213">
        <f t="shared" si="16"/>
        <v>0</v>
      </c>
      <c r="K436" s="25"/>
      <c r="L436" s="25"/>
      <c r="M436" s="25"/>
      <c r="N436" s="25"/>
      <c r="O436" s="25"/>
      <c r="P436" s="213">
        <f t="shared" si="15"/>
        <v>0</v>
      </c>
      <c r="Q436" s="25"/>
      <c r="R436" s="25"/>
      <c r="S436" s="25"/>
      <c r="T436" s="25"/>
      <c r="U436" s="25"/>
      <c r="V436" s="25"/>
      <c r="W436" s="25"/>
      <c r="X436" s="25"/>
    </row>
    <row r="437" spans="1:24" x14ac:dyDescent="0.25">
      <c r="A437" s="25"/>
      <c r="B437" s="25"/>
      <c r="C437" s="25"/>
      <c r="D437" s="25"/>
      <c r="E437" s="25"/>
      <c r="F437" s="25"/>
      <c r="G437" s="25"/>
      <c r="H437" s="25"/>
      <c r="I437" s="25"/>
      <c r="J437" s="213">
        <f t="shared" si="16"/>
        <v>0</v>
      </c>
      <c r="K437" s="25"/>
      <c r="L437" s="25"/>
      <c r="M437" s="25"/>
      <c r="N437" s="25"/>
      <c r="O437" s="25"/>
      <c r="P437" s="213">
        <f t="shared" si="15"/>
        <v>0</v>
      </c>
      <c r="Q437" s="25"/>
      <c r="R437" s="25"/>
      <c r="S437" s="25"/>
      <c r="T437" s="25"/>
      <c r="U437" s="25"/>
      <c r="V437" s="25"/>
      <c r="W437" s="25"/>
      <c r="X437" s="25"/>
    </row>
    <row r="438" spans="1:24" x14ac:dyDescent="0.25">
      <c r="A438" s="25"/>
      <c r="B438" s="25"/>
      <c r="C438" s="25"/>
      <c r="D438" s="25"/>
      <c r="E438" s="25"/>
      <c r="F438" s="25"/>
      <c r="G438" s="25"/>
      <c r="H438" s="25"/>
      <c r="I438" s="25"/>
      <c r="J438" s="213">
        <f t="shared" si="16"/>
        <v>0</v>
      </c>
      <c r="K438" s="25"/>
      <c r="L438" s="25"/>
      <c r="M438" s="25"/>
      <c r="N438" s="25"/>
      <c r="O438" s="25"/>
      <c r="P438" s="213">
        <f t="shared" si="15"/>
        <v>0</v>
      </c>
      <c r="Q438" s="25"/>
      <c r="R438" s="25"/>
      <c r="S438" s="25"/>
      <c r="T438" s="25"/>
      <c r="U438" s="25"/>
      <c r="V438" s="25"/>
      <c r="W438" s="25"/>
      <c r="X438" s="25"/>
    </row>
    <row r="439" spans="1:24" x14ac:dyDescent="0.25">
      <c r="A439" s="25"/>
      <c r="B439" s="25"/>
      <c r="C439" s="25"/>
      <c r="D439" s="25"/>
      <c r="E439" s="25"/>
      <c r="F439" s="25"/>
      <c r="G439" s="25"/>
      <c r="H439" s="25"/>
      <c r="I439" s="25"/>
      <c r="J439" s="213">
        <f t="shared" si="16"/>
        <v>0</v>
      </c>
      <c r="K439" s="25"/>
      <c r="L439" s="25"/>
      <c r="M439" s="25"/>
      <c r="N439" s="25"/>
      <c r="O439" s="25"/>
      <c r="P439" s="213">
        <f t="shared" si="15"/>
        <v>0</v>
      </c>
      <c r="Q439" s="25"/>
      <c r="R439" s="25"/>
      <c r="S439" s="25"/>
      <c r="T439" s="25"/>
      <c r="U439" s="25"/>
      <c r="V439" s="25"/>
      <c r="W439" s="25"/>
      <c r="X439" s="25"/>
    </row>
    <row r="440" spans="1:24" x14ac:dyDescent="0.25">
      <c r="A440" s="25"/>
      <c r="B440" s="25"/>
      <c r="C440" s="25"/>
      <c r="D440" s="25"/>
      <c r="E440" s="25"/>
      <c r="F440" s="25"/>
      <c r="G440" s="25"/>
      <c r="H440" s="25"/>
      <c r="I440" s="25"/>
      <c r="J440" s="213">
        <f t="shared" si="16"/>
        <v>0</v>
      </c>
      <c r="K440" s="25"/>
      <c r="L440" s="25"/>
      <c r="M440" s="25"/>
      <c r="N440" s="25"/>
      <c r="O440" s="25"/>
      <c r="P440" s="213">
        <f t="shared" si="15"/>
        <v>0</v>
      </c>
      <c r="Q440" s="25"/>
      <c r="R440" s="25"/>
      <c r="S440" s="25"/>
      <c r="T440" s="25"/>
      <c r="U440" s="25"/>
      <c r="V440" s="25"/>
      <c r="W440" s="25"/>
      <c r="X440" s="25"/>
    </row>
    <row r="441" spans="1:24" x14ac:dyDescent="0.25">
      <c r="A441" s="25"/>
      <c r="B441" s="25"/>
      <c r="C441" s="25"/>
      <c r="D441" s="25"/>
      <c r="E441" s="25"/>
      <c r="F441" s="25"/>
      <c r="G441" s="25"/>
      <c r="H441" s="25"/>
      <c r="I441" s="25"/>
      <c r="J441" s="213">
        <f t="shared" si="16"/>
        <v>0</v>
      </c>
      <c r="K441" s="25"/>
      <c r="L441" s="25"/>
      <c r="M441" s="25"/>
      <c r="N441" s="25"/>
      <c r="O441" s="25"/>
      <c r="P441" s="213">
        <f t="shared" si="15"/>
        <v>0</v>
      </c>
      <c r="Q441" s="25"/>
      <c r="R441" s="25"/>
      <c r="S441" s="25"/>
      <c r="T441" s="25"/>
      <c r="U441" s="25"/>
      <c r="V441" s="25"/>
      <c r="W441" s="25"/>
      <c r="X441" s="25"/>
    </row>
    <row r="442" spans="1:24" x14ac:dyDescent="0.25">
      <c r="A442" s="25"/>
      <c r="B442" s="25"/>
      <c r="C442" s="25"/>
      <c r="D442" s="25"/>
      <c r="E442" s="25"/>
      <c r="F442" s="25"/>
      <c r="G442" s="25"/>
      <c r="H442" s="25"/>
      <c r="I442" s="25"/>
      <c r="J442" s="213">
        <f t="shared" si="16"/>
        <v>0</v>
      </c>
      <c r="K442" s="25"/>
      <c r="L442" s="25"/>
      <c r="M442" s="25"/>
      <c r="N442" s="25"/>
      <c r="O442" s="25"/>
      <c r="P442" s="213">
        <f t="shared" si="15"/>
        <v>0</v>
      </c>
      <c r="Q442" s="25"/>
      <c r="R442" s="25"/>
      <c r="S442" s="25"/>
      <c r="T442" s="25"/>
      <c r="U442" s="25"/>
      <c r="V442" s="25"/>
      <c r="W442" s="25"/>
      <c r="X442" s="25"/>
    </row>
    <row r="443" spans="1:24" x14ac:dyDescent="0.25">
      <c r="A443" s="25"/>
      <c r="B443" s="25"/>
      <c r="C443" s="25"/>
      <c r="D443" s="25"/>
      <c r="E443" s="25"/>
      <c r="F443" s="25"/>
      <c r="G443" s="25"/>
      <c r="H443" s="25"/>
      <c r="I443" s="25"/>
      <c r="J443" s="213">
        <f t="shared" si="16"/>
        <v>0</v>
      </c>
      <c r="K443" s="25"/>
      <c r="L443" s="25"/>
      <c r="M443" s="25"/>
      <c r="N443" s="25"/>
      <c r="O443" s="25"/>
      <c r="P443" s="213">
        <f t="shared" si="15"/>
        <v>0</v>
      </c>
      <c r="Q443" s="25"/>
      <c r="R443" s="25"/>
      <c r="S443" s="25"/>
      <c r="T443" s="25"/>
      <c r="U443" s="25"/>
      <c r="V443" s="25"/>
      <c r="W443" s="25"/>
      <c r="X443" s="25"/>
    </row>
    <row r="444" spans="1:24" x14ac:dyDescent="0.25">
      <c r="A444" s="25"/>
      <c r="B444" s="25"/>
      <c r="C444" s="25"/>
      <c r="D444" s="25"/>
      <c r="E444" s="25"/>
      <c r="F444" s="25"/>
      <c r="G444" s="25"/>
      <c r="H444" s="25"/>
      <c r="I444" s="25"/>
      <c r="J444" s="213">
        <f t="shared" si="16"/>
        <v>0</v>
      </c>
      <c r="K444" s="25"/>
      <c r="L444" s="25"/>
      <c r="M444" s="25"/>
      <c r="N444" s="25"/>
      <c r="O444" s="25"/>
      <c r="P444" s="213">
        <f t="shared" si="15"/>
        <v>0</v>
      </c>
      <c r="Q444" s="25"/>
      <c r="R444" s="25"/>
      <c r="S444" s="25"/>
      <c r="T444" s="25"/>
      <c r="U444" s="25"/>
      <c r="V444" s="25"/>
      <c r="W444" s="25"/>
      <c r="X444" s="25"/>
    </row>
    <row r="445" spans="1:24" x14ac:dyDescent="0.25">
      <c r="A445" s="25"/>
      <c r="B445" s="25"/>
      <c r="C445" s="25"/>
      <c r="D445" s="25"/>
      <c r="E445" s="25"/>
      <c r="F445" s="25"/>
      <c r="G445" s="25"/>
      <c r="H445" s="25"/>
      <c r="I445" s="25"/>
      <c r="J445" s="213">
        <f t="shared" si="16"/>
        <v>0</v>
      </c>
      <c r="K445" s="25"/>
      <c r="L445" s="25"/>
      <c r="M445" s="25"/>
      <c r="N445" s="25"/>
      <c r="O445" s="25"/>
      <c r="P445" s="213">
        <f t="shared" si="15"/>
        <v>0</v>
      </c>
      <c r="Q445" s="25"/>
      <c r="R445" s="25"/>
      <c r="S445" s="25"/>
      <c r="T445" s="25"/>
      <c r="U445" s="25"/>
      <c r="V445" s="25"/>
      <c r="W445" s="25"/>
      <c r="X445" s="25"/>
    </row>
    <row r="446" spans="1:24" x14ac:dyDescent="0.25">
      <c r="A446" s="25"/>
      <c r="B446" s="25"/>
      <c r="C446" s="25"/>
      <c r="D446" s="25"/>
      <c r="E446" s="25"/>
      <c r="F446" s="25"/>
      <c r="G446" s="25"/>
      <c r="H446" s="25"/>
      <c r="I446" s="25"/>
      <c r="J446" s="213">
        <f t="shared" si="16"/>
        <v>0</v>
      </c>
      <c r="K446" s="25"/>
      <c r="L446" s="25"/>
      <c r="M446" s="25"/>
      <c r="N446" s="25"/>
      <c r="O446" s="25"/>
      <c r="P446" s="213">
        <f t="shared" si="15"/>
        <v>0</v>
      </c>
      <c r="Q446" s="25"/>
      <c r="R446" s="25"/>
      <c r="S446" s="25"/>
      <c r="T446" s="25"/>
      <c r="U446" s="25"/>
      <c r="V446" s="25"/>
      <c r="W446" s="25"/>
      <c r="X446" s="25"/>
    </row>
    <row r="447" spans="1:24" x14ac:dyDescent="0.25">
      <c r="A447" s="25"/>
      <c r="B447" s="25"/>
      <c r="C447" s="25"/>
      <c r="D447" s="25"/>
      <c r="E447" s="25"/>
      <c r="F447" s="25"/>
      <c r="G447" s="25"/>
      <c r="H447" s="25"/>
      <c r="I447" s="25"/>
      <c r="J447" s="213">
        <f t="shared" si="16"/>
        <v>0</v>
      </c>
      <c r="K447" s="25"/>
      <c r="L447" s="25"/>
      <c r="M447" s="25"/>
      <c r="N447" s="25"/>
      <c r="O447" s="25"/>
      <c r="P447" s="213">
        <f t="shared" si="15"/>
        <v>0</v>
      </c>
      <c r="Q447" s="25"/>
      <c r="R447" s="25"/>
      <c r="S447" s="25"/>
      <c r="T447" s="25"/>
      <c r="U447" s="25"/>
      <c r="V447" s="25"/>
      <c r="W447" s="25"/>
      <c r="X447" s="25"/>
    </row>
    <row r="448" spans="1:24" x14ac:dyDescent="0.25">
      <c r="A448" s="25"/>
      <c r="B448" s="25"/>
      <c r="C448" s="25"/>
      <c r="D448" s="25"/>
      <c r="E448" s="25"/>
      <c r="F448" s="25"/>
      <c r="G448" s="25"/>
      <c r="H448" s="25"/>
      <c r="I448" s="25"/>
      <c r="J448" s="213">
        <f t="shared" si="16"/>
        <v>0</v>
      </c>
      <c r="K448" s="25"/>
      <c r="L448" s="25"/>
      <c r="M448" s="25"/>
      <c r="N448" s="25"/>
      <c r="O448" s="25"/>
      <c r="P448" s="213">
        <f t="shared" si="15"/>
        <v>0</v>
      </c>
      <c r="Q448" s="25"/>
      <c r="R448" s="25"/>
      <c r="S448" s="25"/>
      <c r="T448" s="25"/>
      <c r="U448" s="25"/>
      <c r="V448" s="25"/>
      <c r="W448" s="25"/>
      <c r="X448" s="25"/>
    </row>
    <row r="449" spans="1:24" x14ac:dyDescent="0.25">
      <c r="A449" s="25"/>
      <c r="B449" s="25"/>
      <c r="C449" s="25"/>
      <c r="D449" s="25"/>
      <c r="E449" s="25"/>
      <c r="F449" s="25"/>
      <c r="G449" s="25"/>
      <c r="H449" s="25"/>
      <c r="I449" s="25"/>
      <c r="J449" s="213">
        <f t="shared" si="16"/>
        <v>0</v>
      </c>
      <c r="K449" s="25"/>
      <c r="L449" s="25"/>
      <c r="M449" s="25"/>
      <c r="N449" s="25"/>
      <c r="O449" s="25"/>
      <c r="P449" s="213">
        <f t="shared" si="15"/>
        <v>0</v>
      </c>
      <c r="Q449" s="25"/>
      <c r="R449" s="25"/>
      <c r="S449" s="25"/>
      <c r="T449" s="25"/>
      <c r="U449" s="25"/>
      <c r="V449" s="25"/>
      <c r="W449" s="25"/>
      <c r="X449" s="25"/>
    </row>
    <row r="450" spans="1:24" x14ac:dyDescent="0.25">
      <c r="A450" s="25"/>
      <c r="B450" s="25"/>
      <c r="C450" s="25"/>
      <c r="D450" s="25"/>
      <c r="E450" s="25"/>
      <c r="F450" s="25"/>
      <c r="G450" s="25"/>
      <c r="H450" s="25"/>
      <c r="I450" s="25"/>
      <c r="J450" s="213">
        <f t="shared" si="16"/>
        <v>0</v>
      </c>
      <c r="K450" s="25"/>
      <c r="L450" s="25"/>
      <c r="M450" s="25"/>
      <c r="N450" s="25"/>
      <c r="O450" s="25"/>
      <c r="P450" s="213">
        <f t="shared" si="15"/>
        <v>0</v>
      </c>
      <c r="Q450" s="25"/>
      <c r="R450" s="25"/>
      <c r="S450" s="25"/>
      <c r="T450" s="25"/>
      <c r="U450" s="25"/>
      <c r="V450" s="25"/>
      <c r="W450" s="25"/>
      <c r="X450" s="25"/>
    </row>
    <row r="451" spans="1:24" x14ac:dyDescent="0.25">
      <c r="A451" s="25"/>
      <c r="B451" s="25"/>
      <c r="C451" s="25"/>
      <c r="D451" s="25"/>
      <c r="E451" s="25"/>
      <c r="F451" s="25"/>
      <c r="G451" s="25"/>
      <c r="H451" s="25"/>
      <c r="I451" s="25"/>
      <c r="J451" s="213">
        <f t="shared" si="16"/>
        <v>0</v>
      </c>
      <c r="K451" s="25"/>
      <c r="L451" s="25"/>
      <c r="M451" s="25"/>
      <c r="N451" s="25"/>
      <c r="O451" s="25"/>
      <c r="P451" s="213">
        <f t="shared" si="15"/>
        <v>0</v>
      </c>
      <c r="Q451" s="25"/>
      <c r="R451" s="25"/>
      <c r="S451" s="25"/>
      <c r="T451" s="25"/>
      <c r="U451" s="25"/>
      <c r="V451" s="25"/>
      <c r="W451" s="25"/>
      <c r="X451" s="25"/>
    </row>
    <row r="452" spans="1:24" x14ac:dyDescent="0.25">
      <c r="A452" s="25"/>
      <c r="B452" s="25"/>
      <c r="C452" s="25"/>
      <c r="D452" s="25"/>
      <c r="E452" s="25"/>
      <c r="F452" s="25"/>
      <c r="G452" s="25"/>
      <c r="H452" s="25"/>
      <c r="I452" s="25"/>
      <c r="J452" s="213">
        <f t="shared" si="16"/>
        <v>0</v>
      </c>
      <c r="K452" s="25"/>
      <c r="L452" s="25"/>
      <c r="M452" s="25"/>
      <c r="N452" s="25"/>
      <c r="O452" s="25"/>
      <c r="P452" s="213">
        <f t="shared" si="15"/>
        <v>0</v>
      </c>
      <c r="Q452" s="25"/>
      <c r="R452" s="25"/>
      <c r="S452" s="25"/>
      <c r="T452" s="25"/>
      <c r="U452" s="25"/>
      <c r="V452" s="25"/>
      <c r="W452" s="25"/>
      <c r="X452" s="25"/>
    </row>
    <row r="453" spans="1:24" x14ac:dyDescent="0.25">
      <c r="A453" s="25"/>
      <c r="B453" s="25"/>
      <c r="C453" s="25"/>
      <c r="D453" s="25"/>
      <c r="E453" s="25"/>
      <c r="F453" s="25"/>
      <c r="G453" s="25"/>
      <c r="H453" s="25"/>
      <c r="I453" s="25"/>
      <c r="J453" s="213">
        <f t="shared" si="16"/>
        <v>0</v>
      </c>
      <c r="K453" s="25"/>
      <c r="L453" s="25"/>
      <c r="M453" s="25"/>
      <c r="N453" s="25"/>
      <c r="O453" s="25"/>
      <c r="P453" s="213">
        <f t="shared" ref="P453:P504" si="17">K453-L453-M453+N453+O453</f>
        <v>0</v>
      </c>
      <c r="Q453" s="25"/>
      <c r="R453" s="25"/>
      <c r="S453" s="25"/>
      <c r="T453" s="25"/>
      <c r="U453" s="25"/>
      <c r="V453" s="25"/>
      <c r="W453" s="25"/>
      <c r="X453" s="25"/>
    </row>
    <row r="454" spans="1:24" x14ac:dyDescent="0.25">
      <c r="A454" s="25"/>
      <c r="B454" s="25"/>
      <c r="C454" s="25"/>
      <c r="D454" s="25"/>
      <c r="E454" s="25"/>
      <c r="F454" s="25"/>
      <c r="G454" s="25"/>
      <c r="H454" s="25"/>
      <c r="I454" s="25"/>
      <c r="J454" s="213">
        <f t="shared" ref="J454:J504" si="18">E454-F454-G454+H454+I454</f>
        <v>0</v>
      </c>
      <c r="K454" s="25"/>
      <c r="L454" s="25"/>
      <c r="M454" s="25"/>
      <c r="N454" s="25"/>
      <c r="O454" s="25"/>
      <c r="P454" s="213">
        <f t="shared" si="17"/>
        <v>0</v>
      </c>
      <c r="Q454" s="25"/>
      <c r="R454" s="25"/>
      <c r="S454" s="25"/>
      <c r="T454" s="25"/>
      <c r="U454" s="25"/>
      <c r="V454" s="25"/>
      <c r="W454" s="25"/>
      <c r="X454" s="25"/>
    </row>
    <row r="455" spans="1:24" x14ac:dyDescent="0.25">
      <c r="A455" s="25"/>
      <c r="B455" s="25"/>
      <c r="C455" s="25"/>
      <c r="D455" s="25"/>
      <c r="E455" s="25"/>
      <c r="F455" s="25"/>
      <c r="G455" s="25"/>
      <c r="H455" s="25"/>
      <c r="I455" s="25"/>
      <c r="J455" s="213">
        <f t="shared" si="18"/>
        <v>0</v>
      </c>
      <c r="K455" s="25"/>
      <c r="L455" s="25"/>
      <c r="M455" s="25"/>
      <c r="N455" s="25"/>
      <c r="O455" s="25"/>
      <c r="P455" s="213">
        <f t="shared" si="17"/>
        <v>0</v>
      </c>
      <c r="Q455" s="25"/>
      <c r="R455" s="25"/>
      <c r="S455" s="25"/>
      <c r="T455" s="25"/>
      <c r="U455" s="25"/>
      <c r="V455" s="25"/>
      <c r="W455" s="25"/>
      <c r="X455" s="25"/>
    </row>
    <row r="456" spans="1:24" x14ac:dyDescent="0.25">
      <c r="A456" s="25"/>
      <c r="B456" s="25"/>
      <c r="C456" s="25"/>
      <c r="D456" s="25"/>
      <c r="E456" s="25"/>
      <c r="F456" s="25"/>
      <c r="G456" s="25"/>
      <c r="H456" s="25"/>
      <c r="I456" s="25"/>
      <c r="J456" s="213">
        <f t="shared" si="18"/>
        <v>0</v>
      </c>
      <c r="K456" s="25"/>
      <c r="L456" s="25"/>
      <c r="M456" s="25"/>
      <c r="N456" s="25"/>
      <c r="O456" s="25"/>
      <c r="P456" s="213">
        <f t="shared" si="17"/>
        <v>0</v>
      </c>
      <c r="Q456" s="25"/>
      <c r="R456" s="25"/>
      <c r="S456" s="25"/>
      <c r="T456" s="25"/>
      <c r="U456" s="25"/>
      <c r="V456" s="25"/>
      <c r="W456" s="25"/>
      <c r="X456" s="25"/>
    </row>
    <row r="457" spans="1:24" x14ac:dyDescent="0.25">
      <c r="A457" s="25"/>
      <c r="B457" s="25"/>
      <c r="C457" s="25"/>
      <c r="D457" s="25"/>
      <c r="E457" s="25"/>
      <c r="F457" s="25"/>
      <c r="G457" s="25"/>
      <c r="H457" s="25"/>
      <c r="I457" s="25"/>
      <c r="J457" s="213">
        <f t="shared" si="18"/>
        <v>0</v>
      </c>
      <c r="K457" s="25"/>
      <c r="L457" s="25"/>
      <c r="M457" s="25"/>
      <c r="N457" s="25"/>
      <c r="O457" s="25"/>
      <c r="P457" s="213">
        <f t="shared" si="17"/>
        <v>0</v>
      </c>
      <c r="Q457" s="25"/>
      <c r="R457" s="25"/>
      <c r="S457" s="25"/>
      <c r="T457" s="25"/>
      <c r="U457" s="25"/>
      <c r="V457" s="25"/>
      <c r="W457" s="25"/>
      <c r="X457" s="25"/>
    </row>
    <row r="458" spans="1:24" x14ac:dyDescent="0.25">
      <c r="A458" s="25"/>
      <c r="B458" s="25"/>
      <c r="C458" s="25"/>
      <c r="D458" s="25"/>
      <c r="E458" s="25"/>
      <c r="F458" s="25"/>
      <c r="G458" s="25"/>
      <c r="H458" s="25"/>
      <c r="I458" s="25"/>
      <c r="J458" s="213">
        <f t="shared" si="18"/>
        <v>0</v>
      </c>
      <c r="K458" s="25"/>
      <c r="L458" s="25"/>
      <c r="M458" s="25"/>
      <c r="N458" s="25"/>
      <c r="O458" s="25"/>
      <c r="P458" s="213">
        <f t="shared" si="17"/>
        <v>0</v>
      </c>
      <c r="Q458" s="25"/>
      <c r="R458" s="25"/>
      <c r="S458" s="25"/>
      <c r="T458" s="25"/>
      <c r="U458" s="25"/>
      <c r="V458" s="25"/>
      <c r="W458" s="25"/>
      <c r="X458" s="25"/>
    </row>
    <row r="459" spans="1:24" x14ac:dyDescent="0.25">
      <c r="A459" s="25"/>
      <c r="B459" s="25"/>
      <c r="C459" s="25"/>
      <c r="D459" s="25"/>
      <c r="E459" s="25"/>
      <c r="F459" s="25"/>
      <c r="G459" s="25"/>
      <c r="H459" s="25"/>
      <c r="I459" s="25"/>
      <c r="J459" s="213">
        <f t="shared" si="18"/>
        <v>0</v>
      </c>
      <c r="K459" s="25"/>
      <c r="L459" s="25"/>
      <c r="M459" s="25"/>
      <c r="N459" s="25"/>
      <c r="O459" s="25"/>
      <c r="P459" s="213">
        <f t="shared" si="17"/>
        <v>0</v>
      </c>
      <c r="Q459" s="25"/>
      <c r="R459" s="25"/>
      <c r="S459" s="25"/>
      <c r="T459" s="25"/>
      <c r="U459" s="25"/>
      <c r="V459" s="25"/>
      <c r="W459" s="25"/>
      <c r="X459" s="25"/>
    </row>
    <row r="460" spans="1:24" x14ac:dyDescent="0.25">
      <c r="A460" s="25"/>
      <c r="B460" s="25"/>
      <c r="C460" s="25"/>
      <c r="D460" s="25"/>
      <c r="E460" s="25"/>
      <c r="F460" s="25"/>
      <c r="G460" s="25"/>
      <c r="H460" s="25"/>
      <c r="I460" s="25"/>
      <c r="J460" s="213">
        <f t="shared" si="18"/>
        <v>0</v>
      </c>
      <c r="K460" s="25"/>
      <c r="L460" s="25"/>
      <c r="M460" s="25"/>
      <c r="N460" s="25"/>
      <c r="O460" s="25"/>
      <c r="P460" s="213">
        <f t="shared" si="17"/>
        <v>0</v>
      </c>
      <c r="Q460" s="25"/>
      <c r="R460" s="25"/>
      <c r="S460" s="25"/>
      <c r="T460" s="25"/>
      <c r="U460" s="25"/>
      <c r="V460" s="25"/>
      <c r="W460" s="25"/>
      <c r="X460" s="25"/>
    </row>
    <row r="461" spans="1:24" x14ac:dyDescent="0.25">
      <c r="A461" s="25"/>
      <c r="B461" s="25"/>
      <c r="C461" s="25"/>
      <c r="D461" s="25"/>
      <c r="E461" s="25"/>
      <c r="F461" s="25"/>
      <c r="G461" s="25"/>
      <c r="H461" s="25"/>
      <c r="I461" s="25"/>
      <c r="J461" s="213">
        <f t="shared" si="18"/>
        <v>0</v>
      </c>
      <c r="K461" s="25"/>
      <c r="L461" s="25"/>
      <c r="M461" s="25"/>
      <c r="N461" s="25"/>
      <c r="O461" s="25"/>
      <c r="P461" s="213">
        <f t="shared" si="17"/>
        <v>0</v>
      </c>
      <c r="Q461" s="25"/>
      <c r="R461" s="25"/>
      <c r="S461" s="25"/>
      <c r="T461" s="25"/>
      <c r="U461" s="25"/>
      <c r="V461" s="25"/>
      <c r="W461" s="25"/>
      <c r="X461" s="25"/>
    </row>
    <row r="462" spans="1:24" x14ac:dyDescent="0.25">
      <c r="A462" s="25"/>
      <c r="B462" s="25"/>
      <c r="C462" s="25"/>
      <c r="D462" s="25"/>
      <c r="E462" s="25"/>
      <c r="F462" s="25"/>
      <c r="G462" s="25"/>
      <c r="H462" s="25"/>
      <c r="I462" s="25"/>
      <c r="J462" s="213">
        <f t="shared" si="18"/>
        <v>0</v>
      </c>
      <c r="K462" s="25"/>
      <c r="L462" s="25"/>
      <c r="M462" s="25"/>
      <c r="N462" s="25"/>
      <c r="O462" s="25"/>
      <c r="P462" s="213">
        <f t="shared" si="17"/>
        <v>0</v>
      </c>
      <c r="Q462" s="25"/>
      <c r="R462" s="25"/>
      <c r="S462" s="25"/>
      <c r="T462" s="25"/>
      <c r="U462" s="25"/>
      <c r="V462" s="25"/>
      <c r="W462" s="25"/>
      <c r="X462" s="25"/>
    </row>
    <row r="463" spans="1:24" x14ac:dyDescent="0.25">
      <c r="A463" s="25"/>
      <c r="B463" s="25"/>
      <c r="C463" s="25"/>
      <c r="D463" s="25"/>
      <c r="E463" s="25"/>
      <c r="F463" s="25"/>
      <c r="G463" s="25"/>
      <c r="H463" s="25"/>
      <c r="I463" s="25"/>
      <c r="J463" s="213">
        <f t="shared" si="18"/>
        <v>0</v>
      </c>
      <c r="K463" s="25"/>
      <c r="L463" s="25"/>
      <c r="M463" s="25"/>
      <c r="N463" s="25"/>
      <c r="O463" s="25"/>
      <c r="P463" s="213">
        <f t="shared" si="17"/>
        <v>0</v>
      </c>
      <c r="Q463" s="25"/>
      <c r="R463" s="25"/>
      <c r="S463" s="25"/>
      <c r="T463" s="25"/>
      <c r="U463" s="25"/>
      <c r="V463" s="25"/>
      <c r="W463" s="25"/>
      <c r="X463" s="25"/>
    </row>
    <row r="464" spans="1:24" x14ac:dyDescent="0.25">
      <c r="A464" s="25"/>
      <c r="B464" s="25"/>
      <c r="C464" s="25"/>
      <c r="D464" s="25"/>
      <c r="E464" s="25"/>
      <c r="F464" s="25"/>
      <c r="G464" s="25"/>
      <c r="H464" s="25"/>
      <c r="I464" s="25"/>
      <c r="J464" s="213">
        <f t="shared" si="18"/>
        <v>0</v>
      </c>
      <c r="K464" s="25"/>
      <c r="L464" s="25"/>
      <c r="M464" s="25"/>
      <c r="N464" s="25"/>
      <c r="O464" s="25"/>
      <c r="P464" s="213">
        <f t="shared" si="17"/>
        <v>0</v>
      </c>
      <c r="Q464" s="25"/>
      <c r="R464" s="25"/>
      <c r="S464" s="25"/>
      <c r="T464" s="25"/>
      <c r="U464" s="25"/>
      <c r="V464" s="25"/>
      <c r="W464" s="25"/>
      <c r="X464" s="25"/>
    </row>
    <row r="465" spans="1:24" x14ac:dyDescent="0.25">
      <c r="A465" s="25"/>
      <c r="B465" s="25"/>
      <c r="C465" s="25"/>
      <c r="D465" s="25"/>
      <c r="E465" s="25"/>
      <c r="F465" s="25"/>
      <c r="G465" s="25"/>
      <c r="H465" s="25"/>
      <c r="I465" s="25"/>
      <c r="J465" s="213">
        <f t="shared" si="18"/>
        <v>0</v>
      </c>
      <c r="K465" s="25"/>
      <c r="L465" s="25"/>
      <c r="M465" s="25"/>
      <c r="N465" s="25"/>
      <c r="O465" s="25"/>
      <c r="P465" s="213">
        <f t="shared" si="17"/>
        <v>0</v>
      </c>
      <c r="Q465" s="25"/>
      <c r="R465" s="25"/>
      <c r="S465" s="25"/>
      <c r="T465" s="25"/>
      <c r="U465" s="25"/>
      <c r="V465" s="25"/>
      <c r="W465" s="25"/>
      <c r="X465" s="25"/>
    </row>
    <row r="466" spans="1:24" x14ac:dyDescent="0.25">
      <c r="A466" s="25"/>
      <c r="B466" s="25"/>
      <c r="C466" s="25"/>
      <c r="D466" s="25"/>
      <c r="E466" s="25"/>
      <c r="F466" s="25"/>
      <c r="G466" s="25"/>
      <c r="H466" s="25"/>
      <c r="I466" s="25"/>
      <c r="J466" s="213">
        <f t="shared" si="18"/>
        <v>0</v>
      </c>
      <c r="K466" s="25"/>
      <c r="L466" s="25"/>
      <c r="M466" s="25"/>
      <c r="N466" s="25"/>
      <c r="O466" s="25"/>
      <c r="P466" s="213">
        <f t="shared" si="17"/>
        <v>0</v>
      </c>
      <c r="Q466" s="25"/>
      <c r="R466" s="25"/>
      <c r="S466" s="25"/>
      <c r="T466" s="25"/>
      <c r="U466" s="25"/>
      <c r="V466" s="25"/>
      <c r="W466" s="25"/>
      <c r="X466" s="25"/>
    </row>
    <row r="467" spans="1:24" x14ac:dyDescent="0.25">
      <c r="A467" s="25"/>
      <c r="B467" s="25"/>
      <c r="C467" s="25"/>
      <c r="D467" s="25"/>
      <c r="E467" s="25"/>
      <c r="F467" s="25"/>
      <c r="G467" s="25"/>
      <c r="H467" s="25"/>
      <c r="I467" s="25"/>
      <c r="J467" s="213">
        <f t="shared" si="18"/>
        <v>0</v>
      </c>
      <c r="K467" s="25"/>
      <c r="L467" s="25"/>
      <c r="M467" s="25"/>
      <c r="N467" s="25"/>
      <c r="O467" s="25"/>
      <c r="P467" s="213">
        <f t="shared" si="17"/>
        <v>0</v>
      </c>
      <c r="Q467" s="25"/>
      <c r="R467" s="25"/>
      <c r="S467" s="25"/>
      <c r="T467" s="25"/>
      <c r="U467" s="25"/>
      <c r="V467" s="25"/>
      <c r="W467" s="25"/>
      <c r="X467" s="25"/>
    </row>
    <row r="468" spans="1:24" x14ac:dyDescent="0.25">
      <c r="A468" s="25"/>
      <c r="B468" s="25"/>
      <c r="C468" s="25"/>
      <c r="D468" s="25"/>
      <c r="E468" s="25"/>
      <c r="F468" s="25"/>
      <c r="G468" s="25"/>
      <c r="H468" s="25"/>
      <c r="I468" s="25"/>
      <c r="J468" s="213">
        <f t="shared" si="18"/>
        <v>0</v>
      </c>
      <c r="K468" s="25"/>
      <c r="L468" s="25"/>
      <c r="M468" s="25"/>
      <c r="N468" s="25"/>
      <c r="O468" s="25"/>
      <c r="P468" s="213">
        <f t="shared" si="17"/>
        <v>0</v>
      </c>
      <c r="Q468" s="25"/>
      <c r="R468" s="25"/>
      <c r="S468" s="25"/>
      <c r="T468" s="25"/>
      <c r="U468" s="25"/>
      <c r="V468" s="25"/>
      <c r="W468" s="25"/>
      <c r="X468" s="25"/>
    </row>
    <row r="469" spans="1:24" x14ac:dyDescent="0.25">
      <c r="A469" s="25"/>
      <c r="B469" s="25"/>
      <c r="C469" s="25"/>
      <c r="D469" s="25"/>
      <c r="E469" s="25"/>
      <c r="F469" s="25"/>
      <c r="G469" s="25"/>
      <c r="H469" s="25"/>
      <c r="I469" s="25"/>
      <c r="J469" s="213">
        <f t="shared" si="18"/>
        <v>0</v>
      </c>
      <c r="K469" s="25"/>
      <c r="L469" s="25"/>
      <c r="M469" s="25"/>
      <c r="N469" s="25"/>
      <c r="O469" s="25"/>
      <c r="P469" s="213">
        <f t="shared" si="17"/>
        <v>0</v>
      </c>
      <c r="Q469" s="25"/>
      <c r="R469" s="25"/>
      <c r="S469" s="25"/>
      <c r="T469" s="25"/>
      <c r="U469" s="25"/>
      <c r="V469" s="25"/>
      <c r="W469" s="25"/>
      <c r="X469" s="25"/>
    </row>
    <row r="470" spans="1:24" x14ac:dyDescent="0.25">
      <c r="A470" s="25"/>
      <c r="B470" s="25"/>
      <c r="C470" s="25"/>
      <c r="D470" s="25"/>
      <c r="E470" s="25"/>
      <c r="F470" s="25"/>
      <c r="G470" s="25"/>
      <c r="H470" s="25"/>
      <c r="I470" s="25"/>
      <c r="J470" s="213">
        <f t="shared" si="18"/>
        <v>0</v>
      </c>
      <c r="K470" s="25"/>
      <c r="L470" s="25"/>
      <c r="M470" s="25"/>
      <c r="N470" s="25"/>
      <c r="O470" s="25"/>
      <c r="P470" s="213">
        <f t="shared" si="17"/>
        <v>0</v>
      </c>
      <c r="Q470" s="25"/>
      <c r="R470" s="25"/>
      <c r="S470" s="25"/>
      <c r="T470" s="25"/>
      <c r="U470" s="25"/>
      <c r="V470" s="25"/>
      <c r="W470" s="25"/>
      <c r="X470" s="25"/>
    </row>
    <row r="471" spans="1:24" x14ac:dyDescent="0.25">
      <c r="A471" s="25"/>
      <c r="B471" s="25"/>
      <c r="C471" s="25"/>
      <c r="D471" s="25"/>
      <c r="E471" s="25"/>
      <c r="F471" s="25"/>
      <c r="G471" s="25"/>
      <c r="H471" s="25"/>
      <c r="I471" s="25"/>
      <c r="J471" s="213">
        <f t="shared" si="18"/>
        <v>0</v>
      </c>
      <c r="K471" s="25"/>
      <c r="L471" s="25"/>
      <c r="M471" s="25"/>
      <c r="N471" s="25"/>
      <c r="O471" s="25"/>
      <c r="P471" s="213">
        <f t="shared" si="17"/>
        <v>0</v>
      </c>
      <c r="Q471" s="25"/>
      <c r="R471" s="25"/>
      <c r="S471" s="25"/>
      <c r="T471" s="25"/>
      <c r="U471" s="25"/>
      <c r="V471" s="25"/>
      <c r="W471" s="25"/>
      <c r="X471" s="25"/>
    </row>
    <row r="472" spans="1:24" x14ac:dyDescent="0.25">
      <c r="A472" s="25"/>
      <c r="B472" s="25"/>
      <c r="C472" s="25"/>
      <c r="D472" s="25"/>
      <c r="E472" s="25"/>
      <c r="F472" s="25"/>
      <c r="G472" s="25"/>
      <c r="H472" s="25"/>
      <c r="I472" s="25"/>
      <c r="J472" s="213">
        <f t="shared" si="18"/>
        <v>0</v>
      </c>
      <c r="K472" s="25"/>
      <c r="L472" s="25"/>
      <c r="M472" s="25"/>
      <c r="N472" s="25"/>
      <c r="O472" s="25"/>
      <c r="P472" s="213">
        <f t="shared" si="17"/>
        <v>0</v>
      </c>
      <c r="Q472" s="25"/>
      <c r="R472" s="25"/>
      <c r="S472" s="25"/>
      <c r="T472" s="25"/>
      <c r="U472" s="25"/>
      <c r="V472" s="25"/>
      <c r="W472" s="25"/>
      <c r="X472" s="25"/>
    </row>
    <row r="473" spans="1:24" x14ac:dyDescent="0.25">
      <c r="A473" s="25"/>
      <c r="B473" s="25"/>
      <c r="C473" s="25"/>
      <c r="D473" s="25"/>
      <c r="E473" s="25"/>
      <c r="F473" s="25"/>
      <c r="G473" s="25"/>
      <c r="H473" s="25"/>
      <c r="I473" s="25"/>
      <c r="J473" s="213">
        <f t="shared" si="18"/>
        <v>0</v>
      </c>
      <c r="K473" s="25"/>
      <c r="L473" s="25"/>
      <c r="M473" s="25"/>
      <c r="N473" s="25"/>
      <c r="O473" s="25"/>
      <c r="P473" s="213">
        <f t="shared" si="17"/>
        <v>0</v>
      </c>
      <c r="Q473" s="25"/>
      <c r="R473" s="25"/>
      <c r="S473" s="25"/>
      <c r="T473" s="25"/>
      <c r="U473" s="25"/>
      <c r="V473" s="25"/>
      <c r="W473" s="25"/>
      <c r="X473" s="25"/>
    </row>
    <row r="474" spans="1:24" x14ac:dyDescent="0.25">
      <c r="A474" s="25"/>
      <c r="B474" s="25"/>
      <c r="C474" s="25"/>
      <c r="D474" s="25"/>
      <c r="E474" s="25"/>
      <c r="F474" s="25"/>
      <c r="G474" s="25"/>
      <c r="H474" s="25"/>
      <c r="I474" s="25"/>
      <c r="J474" s="213">
        <f t="shared" si="18"/>
        <v>0</v>
      </c>
      <c r="K474" s="25"/>
      <c r="L474" s="25"/>
      <c r="M474" s="25"/>
      <c r="N474" s="25"/>
      <c r="O474" s="25"/>
      <c r="P474" s="213">
        <f t="shared" si="17"/>
        <v>0</v>
      </c>
      <c r="Q474" s="25"/>
      <c r="R474" s="25"/>
      <c r="S474" s="25"/>
      <c r="T474" s="25"/>
      <c r="U474" s="25"/>
      <c r="V474" s="25"/>
      <c r="W474" s="25"/>
      <c r="X474" s="25"/>
    </row>
    <row r="475" spans="1:24" x14ac:dyDescent="0.25">
      <c r="A475" s="25"/>
      <c r="B475" s="25"/>
      <c r="C475" s="25"/>
      <c r="D475" s="25"/>
      <c r="E475" s="25"/>
      <c r="F475" s="25"/>
      <c r="G475" s="25"/>
      <c r="H475" s="25"/>
      <c r="I475" s="25"/>
      <c r="J475" s="213">
        <f t="shared" si="18"/>
        <v>0</v>
      </c>
      <c r="K475" s="25"/>
      <c r="L475" s="25"/>
      <c r="M475" s="25"/>
      <c r="N475" s="25"/>
      <c r="O475" s="25"/>
      <c r="P475" s="213">
        <f t="shared" si="17"/>
        <v>0</v>
      </c>
      <c r="Q475" s="25"/>
      <c r="R475" s="25"/>
      <c r="S475" s="25"/>
      <c r="T475" s="25"/>
      <c r="U475" s="25"/>
      <c r="V475" s="25"/>
      <c r="W475" s="25"/>
      <c r="X475" s="25"/>
    </row>
    <row r="476" spans="1:24" x14ac:dyDescent="0.25">
      <c r="A476" s="25"/>
      <c r="B476" s="25"/>
      <c r="C476" s="25"/>
      <c r="D476" s="25"/>
      <c r="E476" s="25"/>
      <c r="F476" s="25"/>
      <c r="G476" s="25"/>
      <c r="H476" s="25"/>
      <c r="I476" s="25"/>
      <c r="J476" s="213">
        <f t="shared" si="18"/>
        <v>0</v>
      </c>
      <c r="K476" s="25"/>
      <c r="L476" s="25"/>
      <c r="M476" s="25"/>
      <c r="N476" s="25"/>
      <c r="O476" s="25"/>
      <c r="P476" s="213">
        <f t="shared" si="17"/>
        <v>0</v>
      </c>
      <c r="Q476" s="25"/>
      <c r="R476" s="25"/>
      <c r="S476" s="25"/>
      <c r="T476" s="25"/>
      <c r="U476" s="25"/>
      <c r="V476" s="25"/>
      <c r="W476" s="25"/>
      <c r="X476" s="25"/>
    </row>
    <row r="477" spans="1:24" x14ac:dyDescent="0.25">
      <c r="A477" s="25"/>
      <c r="B477" s="25"/>
      <c r="C477" s="25"/>
      <c r="D477" s="25"/>
      <c r="E477" s="25"/>
      <c r="F477" s="25"/>
      <c r="G477" s="25"/>
      <c r="H477" s="25"/>
      <c r="I477" s="25"/>
      <c r="J477" s="213">
        <f t="shared" si="18"/>
        <v>0</v>
      </c>
      <c r="K477" s="25"/>
      <c r="L477" s="25"/>
      <c r="M477" s="25"/>
      <c r="N477" s="25"/>
      <c r="O477" s="25"/>
      <c r="P477" s="213">
        <f t="shared" si="17"/>
        <v>0</v>
      </c>
      <c r="Q477" s="25"/>
      <c r="R477" s="25"/>
      <c r="S477" s="25"/>
      <c r="T477" s="25"/>
      <c r="U477" s="25"/>
      <c r="V477" s="25"/>
      <c r="W477" s="25"/>
      <c r="X477" s="25"/>
    </row>
    <row r="478" spans="1:24" x14ac:dyDescent="0.25">
      <c r="A478" s="25"/>
      <c r="B478" s="25"/>
      <c r="C478" s="25"/>
      <c r="D478" s="25"/>
      <c r="E478" s="25"/>
      <c r="F478" s="25"/>
      <c r="G478" s="25"/>
      <c r="H478" s="25"/>
      <c r="I478" s="25"/>
      <c r="J478" s="213">
        <f t="shared" si="18"/>
        <v>0</v>
      </c>
      <c r="K478" s="25"/>
      <c r="L478" s="25"/>
      <c r="M478" s="25"/>
      <c r="N478" s="25"/>
      <c r="O478" s="25"/>
      <c r="P478" s="213">
        <f t="shared" si="17"/>
        <v>0</v>
      </c>
      <c r="Q478" s="25"/>
      <c r="R478" s="25"/>
      <c r="S478" s="25"/>
      <c r="T478" s="25"/>
      <c r="U478" s="25"/>
      <c r="V478" s="25"/>
      <c r="W478" s="25"/>
      <c r="X478" s="25"/>
    </row>
    <row r="479" spans="1:24" x14ac:dyDescent="0.25">
      <c r="A479" s="25"/>
      <c r="B479" s="25"/>
      <c r="C479" s="25"/>
      <c r="D479" s="25"/>
      <c r="E479" s="25"/>
      <c r="F479" s="25"/>
      <c r="G479" s="25"/>
      <c r="H479" s="25"/>
      <c r="I479" s="25"/>
      <c r="J479" s="213">
        <f t="shared" si="18"/>
        <v>0</v>
      </c>
      <c r="K479" s="25"/>
      <c r="L479" s="25"/>
      <c r="M479" s="25"/>
      <c r="N479" s="25"/>
      <c r="O479" s="25"/>
      <c r="P479" s="213">
        <f t="shared" si="17"/>
        <v>0</v>
      </c>
      <c r="Q479" s="25"/>
      <c r="R479" s="25"/>
      <c r="S479" s="25"/>
      <c r="T479" s="25"/>
      <c r="U479" s="25"/>
      <c r="V479" s="25"/>
      <c r="W479" s="25"/>
      <c r="X479" s="25"/>
    </row>
    <row r="480" spans="1:24" x14ac:dyDescent="0.25">
      <c r="A480" s="25"/>
      <c r="B480" s="25"/>
      <c r="C480" s="25"/>
      <c r="D480" s="25"/>
      <c r="E480" s="25"/>
      <c r="F480" s="25"/>
      <c r="G480" s="25"/>
      <c r="H480" s="25"/>
      <c r="I480" s="25"/>
      <c r="J480" s="213">
        <f t="shared" si="18"/>
        <v>0</v>
      </c>
      <c r="K480" s="25"/>
      <c r="L480" s="25"/>
      <c r="M480" s="25"/>
      <c r="N480" s="25"/>
      <c r="O480" s="25"/>
      <c r="P480" s="213">
        <f t="shared" si="17"/>
        <v>0</v>
      </c>
      <c r="Q480" s="25"/>
      <c r="R480" s="25"/>
      <c r="S480" s="25"/>
      <c r="T480" s="25"/>
      <c r="U480" s="25"/>
      <c r="V480" s="25"/>
      <c r="W480" s="25"/>
      <c r="X480" s="25"/>
    </row>
    <row r="481" spans="1:24" x14ac:dyDescent="0.25">
      <c r="A481" s="25"/>
      <c r="B481" s="25"/>
      <c r="C481" s="25"/>
      <c r="D481" s="25"/>
      <c r="E481" s="25"/>
      <c r="F481" s="25"/>
      <c r="G481" s="25"/>
      <c r="H481" s="25"/>
      <c r="I481" s="25"/>
      <c r="J481" s="213">
        <f t="shared" si="18"/>
        <v>0</v>
      </c>
      <c r="K481" s="25"/>
      <c r="L481" s="25"/>
      <c r="M481" s="25"/>
      <c r="N481" s="25"/>
      <c r="O481" s="25"/>
      <c r="P481" s="213">
        <f t="shared" si="17"/>
        <v>0</v>
      </c>
      <c r="Q481" s="25"/>
      <c r="R481" s="25"/>
      <c r="S481" s="25"/>
      <c r="T481" s="25"/>
      <c r="U481" s="25"/>
      <c r="V481" s="25"/>
      <c r="W481" s="25"/>
      <c r="X481" s="25"/>
    </row>
    <row r="482" spans="1:24" x14ac:dyDescent="0.25">
      <c r="A482" s="25"/>
      <c r="B482" s="25"/>
      <c r="C482" s="25"/>
      <c r="D482" s="25"/>
      <c r="E482" s="25"/>
      <c r="F482" s="25"/>
      <c r="G482" s="25"/>
      <c r="H482" s="25"/>
      <c r="I482" s="25"/>
      <c r="J482" s="213">
        <f t="shared" si="18"/>
        <v>0</v>
      </c>
      <c r="K482" s="25"/>
      <c r="L482" s="25"/>
      <c r="M482" s="25"/>
      <c r="N482" s="25"/>
      <c r="O482" s="25"/>
      <c r="P482" s="213">
        <f t="shared" si="17"/>
        <v>0</v>
      </c>
      <c r="Q482" s="25"/>
      <c r="R482" s="25"/>
      <c r="S482" s="25"/>
      <c r="T482" s="25"/>
      <c r="U482" s="25"/>
      <c r="V482" s="25"/>
      <c r="W482" s="25"/>
      <c r="X482" s="25"/>
    </row>
    <row r="483" spans="1:24" x14ac:dyDescent="0.25">
      <c r="A483" s="25"/>
      <c r="B483" s="25"/>
      <c r="C483" s="25"/>
      <c r="D483" s="25"/>
      <c r="E483" s="25"/>
      <c r="F483" s="25"/>
      <c r="G483" s="25"/>
      <c r="H483" s="25"/>
      <c r="I483" s="25"/>
      <c r="J483" s="213">
        <f t="shared" si="18"/>
        <v>0</v>
      </c>
      <c r="K483" s="25"/>
      <c r="L483" s="25"/>
      <c r="M483" s="25"/>
      <c r="N483" s="25"/>
      <c r="O483" s="25"/>
      <c r="P483" s="213">
        <f t="shared" si="17"/>
        <v>0</v>
      </c>
      <c r="Q483" s="25"/>
      <c r="R483" s="25"/>
      <c r="S483" s="25"/>
      <c r="T483" s="25"/>
      <c r="U483" s="25"/>
      <c r="V483" s="25"/>
      <c r="W483" s="25"/>
      <c r="X483" s="25"/>
    </row>
    <row r="484" spans="1:24" x14ac:dyDescent="0.25">
      <c r="A484" s="25"/>
      <c r="B484" s="25"/>
      <c r="C484" s="25"/>
      <c r="D484" s="25"/>
      <c r="E484" s="25"/>
      <c r="F484" s="25"/>
      <c r="G484" s="25"/>
      <c r="H484" s="25"/>
      <c r="I484" s="25"/>
      <c r="J484" s="213">
        <f t="shared" si="18"/>
        <v>0</v>
      </c>
      <c r="K484" s="25"/>
      <c r="L484" s="25"/>
      <c r="M484" s="25"/>
      <c r="N484" s="25"/>
      <c r="O484" s="25"/>
      <c r="P484" s="213">
        <f t="shared" si="17"/>
        <v>0</v>
      </c>
      <c r="Q484" s="25"/>
      <c r="R484" s="25"/>
      <c r="S484" s="25"/>
      <c r="T484" s="25"/>
      <c r="U484" s="25"/>
      <c r="V484" s="25"/>
      <c r="W484" s="25"/>
      <c r="X484" s="25"/>
    </row>
    <row r="485" spans="1:24" x14ac:dyDescent="0.25">
      <c r="A485" s="25"/>
      <c r="B485" s="25"/>
      <c r="C485" s="25"/>
      <c r="D485" s="25"/>
      <c r="E485" s="25"/>
      <c r="F485" s="25"/>
      <c r="G485" s="25"/>
      <c r="H485" s="25"/>
      <c r="I485" s="25"/>
      <c r="J485" s="213">
        <f t="shared" si="18"/>
        <v>0</v>
      </c>
      <c r="K485" s="25"/>
      <c r="L485" s="25"/>
      <c r="M485" s="25"/>
      <c r="N485" s="25"/>
      <c r="O485" s="25"/>
      <c r="P485" s="213">
        <f t="shared" si="17"/>
        <v>0</v>
      </c>
      <c r="Q485" s="25"/>
      <c r="R485" s="25"/>
      <c r="S485" s="25"/>
      <c r="T485" s="25"/>
      <c r="U485" s="25"/>
      <c r="V485" s="25"/>
      <c r="W485" s="25"/>
      <c r="X485" s="25"/>
    </row>
    <row r="486" spans="1:24" x14ac:dyDescent="0.25">
      <c r="A486" s="25"/>
      <c r="B486" s="25"/>
      <c r="C486" s="25"/>
      <c r="D486" s="25"/>
      <c r="E486" s="25"/>
      <c r="F486" s="25"/>
      <c r="G486" s="25"/>
      <c r="H486" s="25"/>
      <c r="I486" s="25"/>
      <c r="J486" s="213">
        <f t="shared" si="18"/>
        <v>0</v>
      </c>
      <c r="K486" s="25"/>
      <c r="L486" s="25"/>
      <c r="M486" s="25"/>
      <c r="N486" s="25"/>
      <c r="O486" s="25"/>
      <c r="P486" s="213">
        <f t="shared" si="17"/>
        <v>0</v>
      </c>
      <c r="Q486" s="25"/>
      <c r="R486" s="25"/>
      <c r="S486" s="25"/>
      <c r="T486" s="25"/>
      <c r="U486" s="25"/>
      <c r="V486" s="25"/>
      <c r="W486" s="25"/>
      <c r="X486" s="25"/>
    </row>
    <row r="487" spans="1:24" x14ac:dyDescent="0.25">
      <c r="A487" s="25"/>
      <c r="B487" s="25"/>
      <c r="C487" s="25"/>
      <c r="D487" s="25"/>
      <c r="E487" s="25"/>
      <c r="F487" s="25"/>
      <c r="G487" s="25"/>
      <c r="H487" s="25"/>
      <c r="I487" s="25"/>
      <c r="J487" s="213">
        <f t="shared" si="18"/>
        <v>0</v>
      </c>
      <c r="K487" s="25"/>
      <c r="L487" s="25"/>
      <c r="M487" s="25"/>
      <c r="N487" s="25"/>
      <c r="O487" s="25"/>
      <c r="P487" s="213">
        <f t="shared" si="17"/>
        <v>0</v>
      </c>
      <c r="Q487" s="25"/>
      <c r="R487" s="25"/>
      <c r="S487" s="25"/>
      <c r="T487" s="25"/>
      <c r="U487" s="25"/>
      <c r="V487" s="25"/>
      <c r="W487" s="25"/>
      <c r="X487" s="25"/>
    </row>
    <row r="488" spans="1:24" x14ac:dyDescent="0.25">
      <c r="A488" s="25"/>
      <c r="B488" s="25"/>
      <c r="C488" s="25"/>
      <c r="D488" s="25"/>
      <c r="E488" s="25"/>
      <c r="F488" s="25"/>
      <c r="G488" s="25"/>
      <c r="H488" s="25"/>
      <c r="I488" s="25"/>
      <c r="J488" s="213">
        <f t="shared" si="18"/>
        <v>0</v>
      </c>
      <c r="K488" s="25"/>
      <c r="L488" s="25"/>
      <c r="M488" s="25"/>
      <c r="N488" s="25"/>
      <c r="O488" s="25"/>
      <c r="P488" s="213">
        <f t="shared" si="17"/>
        <v>0</v>
      </c>
      <c r="Q488" s="25"/>
      <c r="R488" s="25"/>
      <c r="S488" s="25"/>
      <c r="T488" s="25"/>
      <c r="U488" s="25"/>
      <c r="V488" s="25"/>
      <c r="W488" s="25"/>
      <c r="X488" s="25"/>
    </row>
    <row r="489" spans="1:24" x14ac:dyDescent="0.25">
      <c r="A489" s="25"/>
      <c r="B489" s="25"/>
      <c r="C489" s="25"/>
      <c r="D489" s="25"/>
      <c r="E489" s="25"/>
      <c r="F489" s="25"/>
      <c r="G489" s="25"/>
      <c r="H489" s="25"/>
      <c r="I489" s="25"/>
      <c r="J489" s="213">
        <f t="shared" si="18"/>
        <v>0</v>
      </c>
      <c r="K489" s="25"/>
      <c r="L489" s="25"/>
      <c r="M489" s="25"/>
      <c r="N489" s="25"/>
      <c r="O489" s="25"/>
      <c r="P489" s="213">
        <f t="shared" si="17"/>
        <v>0</v>
      </c>
      <c r="Q489" s="25"/>
      <c r="R489" s="25"/>
      <c r="S489" s="25"/>
      <c r="T489" s="25"/>
      <c r="U489" s="25"/>
      <c r="V489" s="25"/>
      <c r="W489" s="25"/>
      <c r="X489" s="25"/>
    </row>
    <row r="490" spans="1:24" x14ac:dyDescent="0.25">
      <c r="A490" s="25"/>
      <c r="B490" s="25"/>
      <c r="C490" s="25"/>
      <c r="D490" s="25"/>
      <c r="E490" s="25"/>
      <c r="F490" s="25"/>
      <c r="G490" s="25"/>
      <c r="H490" s="25"/>
      <c r="I490" s="25"/>
      <c r="J490" s="213">
        <f t="shared" si="18"/>
        <v>0</v>
      </c>
      <c r="K490" s="25"/>
      <c r="L490" s="25"/>
      <c r="M490" s="25"/>
      <c r="N490" s="25"/>
      <c r="O490" s="25"/>
      <c r="P490" s="213">
        <f t="shared" si="17"/>
        <v>0</v>
      </c>
      <c r="Q490" s="25"/>
      <c r="R490" s="25"/>
      <c r="S490" s="25"/>
      <c r="T490" s="25"/>
      <c r="U490" s="25"/>
      <c r="V490" s="25"/>
      <c r="W490" s="25"/>
      <c r="X490" s="25"/>
    </row>
    <row r="491" spans="1:24" x14ac:dyDescent="0.25">
      <c r="A491" s="25"/>
      <c r="B491" s="25"/>
      <c r="C491" s="25"/>
      <c r="D491" s="25"/>
      <c r="E491" s="25"/>
      <c r="F491" s="25"/>
      <c r="G491" s="25"/>
      <c r="H491" s="25"/>
      <c r="I491" s="25"/>
      <c r="J491" s="213">
        <f t="shared" si="18"/>
        <v>0</v>
      </c>
      <c r="K491" s="25"/>
      <c r="L491" s="25"/>
      <c r="M491" s="25"/>
      <c r="N491" s="25"/>
      <c r="O491" s="25"/>
      <c r="P491" s="213">
        <f t="shared" si="17"/>
        <v>0</v>
      </c>
      <c r="Q491" s="25"/>
      <c r="R491" s="25"/>
      <c r="S491" s="25"/>
      <c r="T491" s="25"/>
      <c r="U491" s="25"/>
      <c r="V491" s="25"/>
      <c r="W491" s="25"/>
      <c r="X491" s="25"/>
    </row>
    <row r="492" spans="1:24" x14ac:dyDescent="0.25">
      <c r="A492" s="25"/>
      <c r="B492" s="25"/>
      <c r="C492" s="25"/>
      <c r="D492" s="25"/>
      <c r="E492" s="25"/>
      <c r="F492" s="25"/>
      <c r="G492" s="25"/>
      <c r="H492" s="25"/>
      <c r="I492" s="25"/>
      <c r="J492" s="213">
        <f t="shared" si="18"/>
        <v>0</v>
      </c>
      <c r="K492" s="25"/>
      <c r="L492" s="25"/>
      <c r="M492" s="25"/>
      <c r="N492" s="25"/>
      <c r="O492" s="25"/>
      <c r="P492" s="213">
        <f t="shared" si="17"/>
        <v>0</v>
      </c>
      <c r="Q492" s="25"/>
      <c r="R492" s="25"/>
      <c r="S492" s="25"/>
      <c r="T492" s="25"/>
      <c r="U492" s="25"/>
      <c r="V492" s="25"/>
      <c r="W492" s="25"/>
      <c r="X492" s="25"/>
    </row>
    <row r="493" spans="1:24" x14ac:dyDescent="0.25">
      <c r="A493" s="25"/>
      <c r="B493" s="25"/>
      <c r="C493" s="25"/>
      <c r="D493" s="25"/>
      <c r="E493" s="25"/>
      <c r="F493" s="25"/>
      <c r="G493" s="25"/>
      <c r="H493" s="25"/>
      <c r="I493" s="25"/>
      <c r="J493" s="213">
        <f t="shared" si="18"/>
        <v>0</v>
      </c>
      <c r="K493" s="25"/>
      <c r="L493" s="25"/>
      <c r="M493" s="25"/>
      <c r="N493" s="25"/>
      <c r="O493" s="25"/>
      <c r="P493" s="213">
        <f t="shared" si="17"/>
        <v>0</v>
      </c>
      <c r="Q493" s="25"/>
      <c r="R493" s="25"/>
      <c r="S493" s="25"/>
      <c r="T493" s="25"/>
      <c r="U493" s="25"/>
      <c r="V493" s="25"/>
      <c r="W493" s="25"/>
      <c r="X493" s="25"/>
    </row>
    <row r="494" spans="1:24" x14ac:dyDescent="0.25">
      <c r="A494" s="25"/>
      <c r="B494" s="25"/>
      <c r="C494" s="25"/>
      <c r="D494" s="25"/>
      <c r="E494" s="25"/>
      <c r="F494" s="25"/>
      <c r="G494" s="25"/>
      <c r="H494" s="25"/>
      <c r="I494" s="25"/>
      <c r="J494" s="213">
        <f t="shared" si="18"/>
        <v>0</v>
      </c>
      <c r="K494" s="25"/>
      <c r="L494" s="25"/>
      <c r="M494" s="25"/>
      <c r="N494" s="25"/>
      <c r="O494" s="25"/>
      <c r="P494" s="213">
        <f t="shared" si="17"/>
        <v>0</v>
      </c>
      <c r="Q494" s="25"/>
      <c r="R494" s="25"/>
      <c r="S494" s="25"/>
      <c r="T494" s="25"/>
      <c r="U494" s="25"/>
      <c r="V494" s="25"/>
      <c r="W494" s="25"/>
      <c r="X494" s="25"/>
    </row>
    <row r="495" spans="1:24" x14ac:dyDescent="0.25">
      <c r="A495" s="25"/>
      <c r="B495" s="25"/>
      <c r="C495" s="25"/>
      <c r="D495" s="25"/>
      <c r="E495" s="25"/>
      <c r="F495" s="25"/>
      <c r="G495" s="25"/>
      <c r="H495" s="25"/>
      <c r="I495" s="25"/>
      <c r="J495" s="213">
        <f t="shared" si="18"/>
        <v>0</v>
      </c>
      <c r="K495" s="25"/>
      <c r="L495" s="25"/>
      <c r="M495" s="25"/>
      <c r="N495" s="25"/>
      <c r="O495" s="25"/>
      <c r="P495" s="213">
        <f t="shared" si="17"/>
        <v>0</v>
      </c>
      <c r="Q495" s="25"/>
      <c r="R495" s="25"/>
      <c r="S495" s="25"/>
      <c r="T495" s="25"/>
      <c r="U495" s="25"/>
      <c r="V495" s="25"/>
      <c r="W495" s="25"/>
      <c r="X495" s="25"/>
    </row>
    <row r="496" spans="1:24" x14ac:dyDescent="0.25">
      <c r="A496" s="25"/>
      <c r="B496" s="25"/>
      <c r="C496" s="25"/>
      <c r="D496" s="25"/>
      <c r="E496" s="25"/>
      <c r="F496" s="25"/>
      <c r="G496" s="25"/>
      <c r="H496" s="25"/>
      <c r="I496" s="25"/>
      <c r="J496" s="213">
        <f t="shared" si="18"/>
        <v>0</v>
      </c>
      <c r="K496" s="25"/>
      <c r="L496" s="25"/>
      <c r="M496" s="25"/>
      <c r="N496" s="25"/>
      <c r="O496" s="25"/>
      <c r="P496" s="213">
        <f t="shared" si="17"/>
        <v>0</v>
      </c>
      <c r="Q496" s="25"/>
      <c r="R496" s="25"/>
      <c r="S496" s="25"/>
      <c r="T496" s="25"/>
      <c r="U496" s="25"/>
      <c r="V496" s="25"/>
      <c r="W496" s="25"/>
      <c r="X496" s="25"/>
    </row>
    <row r="497" spans="1:24" x14ac:dyDescent="0.25">
      <c r="A497" s="25"/>
      <c r="B497" s="25"/>
      <c r="C497" s="25"/>
      <c r="D497" s="25"/>
      <c r="E497" s="25"/>
      <c r="F497" s="25"/>
      <c r="G497" s="25"/>
      <c r="H497" s="25"/>
      <c r="I497" s="25"/>
      <c r="J497" s="213">
        <f t="shared" si="18"/>
        <v>0</v>
      </c>
      <c r="K497" s="25"/>
      <c r="L497" s="25"/>
      <c r="M497" s="25"/>
      <c r="N497" s="25"/>
      <c r="O497" s="25"/>
      <c r="P497" s="213">
        <f t="shared" si="17"/>
        <v>0</v>
      </c>
      <c r="Q497" s="25"/>
      <c r="R497" s="25"/>
      <c r="S497" s="25"/>
      <c r="T497" s="25"/>
      <c r="U497" s="25"/>
      <c r="V497" s="25"/>
      <c r="W497" s="25"/>
      <c r="X497" s="25"/>
    </row>
    <row r="498" spans="1:24" x14ac:dyDescent="0.25">
      <c r="A498" s="25"/>
      <c r="B498" s="25"/>
      <c r="C498" s="25"/>
      <c r="D498" s="25"/>
      <c r="E498" s="25"/>
      <c r="F498" s="25"/>
      <c r="G498" s="25"/>
      <c r="H498" s="25"/>
      <c r="I498" s="25"/>
      <c r="J498" s="213">
        <f t="shared" si="18"/>
        <v>0</v>
      </c>
      <c r="K498" s="25"/>
      <c r="L498" s="25"/>
      <c r="M498" s="25"/>
      <c r="N498" s="25"/>
      <c r="O498" s="25"/>
      <c r="P498" s="213">
        <f t="shared" si="17"/>
        <v>0</v>
      </c>
      <c r="Q498" s="25"/>
      <c r="R498" s="25"/>
      <c r="S498" s="25"/>
      <c r="T498" s="25"/>
      <c r="U498" s="25"/>
      <c r="V498" s="25"/>
      <c r="W498" s="25"/>
      <c r="X498" s="25"/>
    </row>
    <row r="499" spans="1:24" x14ac:dyDescent="0.25">
      <c r="A499" s="25"/>
      <c r="B499" s="25"/>
      <c r="C499" s="25"/>
      <c r="D499" s="25"/>
      <c r="E499" s="25"/>
      <c r="F499" s="25"/>
      <c r="G499" s="25"/>
      <c r="H499" s="25"/>
      <c r="I499" s="25"/>
      <c r="J499" s="213">
        <f t="shared" si="18"/>
        <v>0</v>
      </c>
      <c r="K499" s="25"/>
      <c r="L499" s="25"/>
      <c r="M499" s="25"/>
      <c r="N499" s="25"/>
      <c r="O499" s="25"/>
      <c r="P499" s="213">
        <f t="shared" si="17"/>
        <v>0</v>
      </c>
      <c r="Q499" s="25"/>
      <c r="R499" s="25"/>
      <c r="S499" s="25"/>
      <c r="T499" s="25"/>
      <c r="U499" s="25"/>
      <c r="V499" s="25"/>
      <c r="W499" s="25"/>
      <c r="X499" s="25"/>
    </row>
    <row r="500" spans="1:24" x14ac:dyDescent="0.25">
      <c r="A500" s="25"/>
      <c r="B500" s="25"/>
      <c r="C500" s="25"/>
      <c r="D500" s="25"/>
      <c r="E500" s="25"/>
      <c r="F500" s="25"/>
      <c r="G500" s="25"/>
      <c r="H500" s="25"/>
      <c r="I500" s="25"/>
      <c r="J500" s="213">
        <f t="shared" si="18"/>
        <v>0</v>
      </c>
      <c r="K500" s="25"/>
      <c r="L500" s="25"/>
      <c r="M500" s="25"/>
      <c r="N500" s="25"/>
      <c r="O500" s="25"/>
      <c r="P500" s="213">
        <f t="shared" si="17"/>
        <v>0</v>
      </c>
      <c r="Q500" s="25"/>
      <c r="R500" s="25"/>
      <c r="S500" s="25"/>
      <c r="T500" s="25"/>
      <c r="U500" s="25"/>
      <c r="V500" s="25"/>
      <c r="W500" s="25"/>
      <c r="X500" s="25"/>
    </row>
    <row r="501" spans="1:24" x14ac:dyDescent="0.25">
      <c r="A501" s="25"/>
      <c r="B501" s="25"/>
      <c r="C501" s="25"/>
      <c r="D501" s="25"/>
      <c r="E501" s="25"/>
      <c r="F501" s="25"/>
      <c r="G501" s="25"/>
      <c r="H501" s="25"/>
      <c r="I501" s="25"/>
      <c r="J501" s="213">
        <f t="shared" si="18"/>
        <v>0</v>
      </c>
      <c r="K501" s="25"/>
      <c r="L501" s="25"/>
      <c r="M501" s="25"/>
      <c r="N501" s="25"/>
      <c r="O501" s="25"/>
      <c r="P501" s="213">
        <f t="shared" si="17"/>
        <v>0</v>
      </c>
      <c r="Q501" s="25"/>
      <c r="R501" s="25"/>
      <c r="S501" s="25"/>
      <c r="T501" s="25"/>
      <c r="U501" s="25"/>
      <c r="V501" s="25"/>
      <c r="W501" s="25"/>
      <c r="X501" s="25"/>
    </row>
    <row r="502" spans="1:24" x14ac:dyDescent="0.25">
      <c r="A502" s="25"/>
      <c r="B502" s="25"/>
      <c r="C502" s="25"/>
      <c r="D502" s="25"/>
      <c r="E502" s="25"/>
      <c r="F502" s="25"/>
      <c r="G502" s="25"/>
      <c r="H502" s="25"/>
      <c r="I502" s="25"/>
      <c r="J502" s="213">
        <f t="shared" si="18"/>
        <v>0</v>
      </c>
      <c r="K502" s="25"/>
      <c r="L502" s="25"/>
      <c r="M502" s="25"/>
      <c r="N502" s="25"/>
      <c r="O502" s="25"/>
      <c r="P502" s="213">
        <f t="shared" si="17"/>
        <v>0</v>
      </c>
      <c r="Q502" s="25"/>
      <c r="R502" s="25"/>
      <c r="S502" s="25"/>
      <c r="T502" s="25"/>
      <c r="U502" s="25"/>
      <c r="V502" s="25"/>
      <c r="W502" s="25"/>
      <c r="X502" s="25"/>
    </row>
    <row r="503" spans="1:24" x14ac:dyDescent="0.25">
      <c r="A503" s="25"/>
      <c r="B503" s="25"/>
      <c r="C503" s="25"/>
      <c r="D503" s="25"/>
      <c r="E503" s="25"/>
      <c r="F503" s="25"/>
      <c r="G503" s="25"/>
      <c r="H503" s="25"/>
      <c r="I503" s="25"/>
      <c r="J503" s="213">
        <f t="shared" si="18"/>
        <v>0</v>
      </c>
      <c r="K503" s="25"/>
      <c r="L503" s="25"/>
      <c r="M503" s="25"/>
      <c r="N503" s="25"/>
      <c r="O503" s="25"/>
      <c r="P503" s="213">
        <f t="shared" si="17"/>
        <v>0</v>
      </c>
      <c r="Q503" s="25"/>
      <c r="R503" s="25"/>
      <c r="S503" s="25"/>
      <c r="T503" s="25"/>
      <c r="U503" s="25"/>
      <c r="V503" s="25"/>
      <c r="W503" s="25"/>
      <c r="X503" s="25"/>
    </row>
    <row r="504" spans="1:24" x14ac:dyDescent="0.25">
      <c r="A504" s="25"/>
      <c r="B504" s="25"/>
      <c r="C504" s="25"/>
      <c r="D504" s="25"/>
      <c r="E504" s="25"/>
      <c r="F504" s="25"/>
      <c r="G504" s="25"/>
      <c r="H504" s="25"/>
      <c r="I504" s="25"/>
      <c r="J504" s="213">
        <f t="shared" si="18"/>
        <v>0</v>
      </c>
      <c r="K504" s="25"/>
      <c r="L504" s="25"/>
      <c r="M504" s="25"/>
      <c r="N504" s="25"/>
      <c r="O504" s="25"/>
      <c r="P504" s="213">
        <f t="shared" si="17"/>
        <v>0</v>
      </c>
      <c r="Q504" s="25"/>
      <c r="R504" s="25"/>
      <c r="S504" s="25"/>
      <c r="T504" s="25"/>
      <c r="U504" s="25"/>
      <c r="V504" s="25"/>
      <c r="W504" s="25"/>
      <c r="X504" s="25"/>
    </row>
  </sheetData>
  <sheetProtection algorithmName="SHA-512" hashValue="rxtIQpZcXk8RphZ8Z56hYU2oTHpdN0gfBaU+6QprXMcOZnNykup+e23bwvpz/n5HMf4j9a1rUKrXVrU/VmbjTQ==" saltValue="ZshwQE//f+2RqhHnOZpD5Q==" spinCount="100000" sheet="1" objects="1" scenarios="1" formatCells="0" formatColumns="0" formatRows="0" selectLockedCells="1" sort="0" autoFilter="0"/>
  <autoFilter ref="A4:X4"/>
  <mergeCells count="3">
    <mergeCell ref="E2:J2"/>
    <mergeCell ref="K2:P2"/>
    <mergeCell ref="Q2:X2"/>
  </mergeCells>
  <dataValidations count="1">
    <dataValidation showInputMessage="1" showErrorMessage="1" sqref="C5:D504"/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'C2_Hinzu_Kürz_Ist'!$H$3:$H$60</xm:f>
          </x14:formula1>
          <xm:sqref>W5:W504 U5:U504 S5:S504</xm:sqref>
        </x14:dataValidation>
        <x14:dataValidation type="list" allowBlank="1" showInputMessage="1" showErrorMessage="1">
          <x14:formula1>
            <xm:f>B_Bilanz_Ist!$C$43:$C$45</xm:f>
          </x14:formula1>
          <xm:sqref>B5:B504</xm:sqref>
        </x14:dataValidation>
        <x14:dataValidation type="list" allowBlank="1" showInputMessage="1" showErrorMessage="1">
          <x14:formula1>
            <xm:f>'C2_Hinzu_Kürz_Ist'!$H$3:$H$60</xm:f>
          </x14:formula1>
          <xm:sqref>Q5:Q504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N104"/>
  <sheetViews>
    <sheetView workbookViewId="0">
      <pane xSplit="1" ySplit="4" topLeftCell="B5" activePane="bottomRight" state="frozen"/>
      <selection activeCell="B6" sqref="B6"/>
      <selection pane="topRight" activeCell="B6" sqref="B6"/>
      <selection pane="bottomLeft" activeCell="B6" sqref="B6"/>
      <selection pane="bottomRight" activeCell="A5" sqref="A5"/>
    </sheetView>
  </sheetViews>
  <sheetFormatPr baseColWidth="10" defaultRowHeight="15" x14ac:dyDescent="0.25"/>
  <cols>
    <col min="1" max="2" width="23.7109375" customWidth="1"/>
    <col min="3" max="4" width="14.7109375" customWidth="1"/>
    <col min="6" max="8" width="14.7109375" customWidth="1"/>
    <col min="9" max="9" width="23.7109375" customWidth="1"/>
    <col min="10" max="11" width="14.7109375" customWidth="1"/>
    <col min="12" max="12" width="23.7109375" customWidth="1"/>
    <col min="13" max="13" width="14.7109375" customWidth="1"/>
    <col min="14" max="14" width="23.7109375" customWidth="1"/>
  </cols>
  <sheetData>
    <row r="1" spans="1:14" ht="18.75" x14ac:dyDescent="0.25">
      <c r="A1" s="8" t="str">
        <f>CONCATENATE("B4 Darlehensspiegel ",A_Stammdaten!B12-2)</f>
        <v>B4 Darlehensspiegel 2024</v>
      </c>
      <c r="B1" s="205"/>
      <c r="C1" s="205"/>
      <c r="D1" s="205"/>
      <c r="E1" s="205"/>
      <c r="F1" s="205"/>
      <c r="G1" s="205"/>
      <c r="H1" s="233"/>
      <c r="I1" s="204"/>
      <c r="J1" s="234"/>
      <c r="K1" s="234"/>
      <c r="L1" s="204"/>
      <c r="M1" s="234"/>
      <c r="N1" s="204"/>
    </row>
    <row r="2" spans="1:14" ht="15.75" x14ac:dyDescent="0.25">
      <c r="A2" s="47" t="s">
        <v>312</v>
      </c>
      <c r="B2" s="208"/>
      <c r="C2" s="208"/>
      <c r="D2" s="208"/>
      <c r="E2" s="208"/>
      <c r="F2" s="208"/>
      <c r="G2" s="208"/>
      <c r="H2" s="235" t="str">
        <f>CONCATENATE("Antragsrelevantes Terminal ",A_Stammdaten!$E$18)</f>
        <v xml:space="preserve">Antragsrelevantes Terminal </v>
      </c>
      <c r="I2" s="236"/>
      <c r="J2" s="236"/>
      <c r="K2" s="236"/>
      <c r="L2" s="236"/>
      <c r="M2" s="236"/>
      <c r="N2" s="240"/>
    </row>
    <row r="3" spans="1:14" ht="60" x14ac:dyDescent="0.25">
      <c r="A3" s="34" t="s">
        <v>313</v>
      </c>
      <c r="B3" s="34" t="s">
        <v>314</v>
      </c>
      <c r="C3" s="34" t="s">
        <v>294</v>
      </c>
      <c r="D3" s="34" t="s">
        <v>319</v>
      </c>
      <c r="E3" s="34" t="s">
        <v>315</v>
      </c>
      <c r="F3" s="34" t="s">
        <v>316</v>
      </c>
      <c r="G3" s="34" t="str">
        <f>CONCATENATE("Zinssatz ",A_Stammdaten!B12-2)</f>
        <v>Zinssatz 2024</v>
      </c>
      <c r="H3" s="34" t="str">
        <f>CONCATENATE("Restschuld zum 01.01.",A_Stammdaten!B12-2)</f>
        <v>Restschuld zum 01.01.2024</v>
      </c>
      <c r="I3" s="34" t="s">
        <v>317</v>
      </c>
      <c r="J3" s="34" t="str">
        <f>CONCATENATE("Tilgung in ",A_Stammdaten!B12-2)</f>
        <v>Tilgung in 2024</v>
      </c>
      <c r="K3" s="34" t="str">
        <f>CONCATENATE("Restschuld zum 31.12.",A_Stammdaten!B12-2)</f>
        <v>Restschuld zum 31.12.2024</v>
      </c>
      <c r="L3" s="34" t="s">
        <v>317</v>
      </c>
      <c r="M3" s="239" t="str">
        <f>CONCATENATE("Zinsen in ",A_Stammdaten!B12-2)</f>
        <v>Zinsen in 2024</v>
      </c>
      <c r="N3" s="34" t="s">
        <v>318</v>
      </c>
    </row>
    <row r="4" spans="1:14" x14ac:dyDescent="0.25">
      <c r="A4" s="39"/>
      <c r="B4" s="40"/>
      <c r="C4" s="237">
        <f>SUM(C5:C104)</f>
        <v>0</v>
      </c>
      <c r="D4" s="40"/>
      <c r="E4" s="40"/>
      <c r="F4" s="40"/>
      <c r="G4" s="40"/>
      <c r="H4" s="237">
        <f>SUM(H5:H104)</f>
        <v>0</v>
      </c>
      <c r="I4" s="40"/>
      <c r="J4" s="237">
        <f>SUM(J5:J104)</f>
        <v>0</v>
      </c>
      <c r="K4" s="237">
        <f>SUM(K5:K104)</f>
        <v>0</v>
      </c>
      <c r="L4" s="40"/>
      <c r="M4" s="238">
        <f>SUM(M5:M104)</f>
        <v>0</v>
      </c>
      <c r="N4" s="33"/>
    </row>
    <row r="5" spans="1:14" x14ac:dyDescent="0.25">
      <c r="A5" s="27"/>
      <c r="B5" s="25"/>
      <c r="C5" s="25"/>
      <c r="D5" s="241"/>
      <c r="E5" s="25"/>
      <c r="F5" s="242"/>
      <c r="G5" s="242"/>
      <c r="H5" s="25"/>
      <c r="I5" s="25"/>
      <c r="J5" s="25"/>
      <c r="K5" s="25"/>
      <c r="L5" s="25"/>
      <c r="M5" s="25"/>
      <c r="N5" s="25"/>
    </row>
    <row r="6" spans="1:14" x14ac:dyDescent="0.25">
      <c r="A6" s="25"/>
      <c r="B6" s="25"/>
      <c r="C6" s="25"/>
      <c r="D6" s="241"/>
      <c r="E6" s="25"/>
      <c r="F6" s="242"/>
      <c r="G6" s="243"/>
      <c r="H6" s="25"/>
      <c r="I6" s="25"/>
      <c r="J6" s="25"/>
      <c r="K6" s="25"/>
      <c r="L6" s="25"/>
      <c r="M6" s="25"/>
      <c r="N6" s="25"/>
    </row>
    <row r="7" spans="1:14" x14ac:dyDescent="0.25">
      <c r="A7" s="25"/>
      <c r="B7" s="25"/>
      <c r="C7" s="25"/>
      <c r="D7" s="241"/>
      <c r="E7" s="25"/>
      <c r="F7" s="242"/>
      <c r="G7" s="243"/>
      <c r="H7" s="25"/>
      <c r="I7" s="25"/>
      <c r="J7" s="25"/>
      <c r="K7" s="25"/>
      <c r="L7" s="25"/>
      <c r="M7" s="25"/>
      <c r="N7" s="25"/>
    </row>
    <row r="8" spans="1:14" x14ac:dyDescent="0.25">
      <c r="A8" s="25"/>
      <c r="B8" s="25"/>
      <c r="C8" s="25"/>
      <c r="D8" s="241"/>
      <c r="E8" s="25"/>
      <c r="F8" s="242"/>
      <c r="G8" s="243"/>
      <c r="H8" s="25"/>
      <c r="I8" s="25"/>
      <c r="J8" s="25"/>
      <c r="K8" s="25"/>
      <c r="L8" s="25"/>
      <c r="M8" s="25"/>
      <c r="N8" s="25"/>
    </row>
    <row r="9" spans="1:14" x14ac:dyDescent="0.25">
      <c r="A9" s="25"/>
      <c r="B9" s="25"/>
      <c r="C9" s="25"/>
      <c r="D9" s="241"/>
      <c r="E9" s="25"/>
      <c r="F9" s="242"/>
      <c r="G9" s="243"/>
      <c r="H9" s="25"/>
      <c r="I9" s="25"/>
      <c r="J9" s="25"/>
      <c r="K9" s="25"/>
      <c r="L9" s="25"/>
      <c r="M9" s="25"/>
      <c r="N9" s="25"/>
    </row>
    <row r="10" spans="1:14" x14ac:dyDescent="0.25">
      <c r="A10" s="25"/>
      <c r="B10" s="25"/>
      <c r="C10" s="25"/>
      <c r="D10" s="241"/>
      <c r="E10" s="25"/>
      <c r="F10" s="242"/>
      <c r="G10" s="243"/>
      <c r="H10" s="25"/>
      <c r="I10" s="25"/>
      <c r="J10" s="25"/>
      <c r="K10" s="25"/>
      <c r="L10" s="25"/>
      <c r="M10" s="25"/>
      <c r="N10" s="25"/>
    </row>
    <row r="11" spans="1:14" x14ac:dyDescent="0.25">
      <c r="A11" s="25"/>
      <c r="B11" s="25"/>
      <c r="C11" s="25"/>
      <c r="D11" s="241"/>
      <c r="E11" s="25"/>
      <c r="F11" s="242"/>
      <c r="G11" s="243"/>
      <c r="H11" s="25"/>
      <c r="I11" s="25"/>
      <c r="J11" s="25"/>
      <c r="K11" s="25"/>
      <c r="L11" s="25"/>
      <c r="M11" s="25"/>
      <c r="N11" s="25"/>
    </row>
    <row r="12" spans="1:14" x14ac:dyDescent="0.25">
      <c r="A12" s="25"/>
      <c r="B12" s="25"/>
      <c r="C12" s="25"/>
      <c r="D12" s="241"/>
      <c r="E12" s="25"/>
      <c r="F12" s="242"/>
      <c r="G12" s="243"/>
      <c r="H12" s="25"/>
      <c r="I12" s="25"/>
      <c r="J12" s="25"/>
      <c r="K12" s="25"/>
      <c r="L12" s="25"/>
      <c r="M12" s="25"/>
      <c r="N12" s="25"/>
    </row>
    <row r="13" spans="1:14" x14ac:dyDescent="0.25">
      <c r="A13" s="25"/>
      <c r="B13" s="25"/>
      <c r="C13" s="25"/>
      <c r="D13" s="241"/>
      <c r="E13" s="25"/>
      <c r="F13" s="242"/>
      <c r="G13" s="243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41"/>
      <c r="E14" s="25"/>
      <c r="F14" s="242"/>
      <c r="G14" s="243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41"/>
      <c r="E15" s="25"/>
      <c r="F15" s="242"/>
      <c r="G15" s="243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41"/>
      <c r="E16" s="25"/>
      <c r="F16" s="242"/>
      <c r="G16" s="243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41"/>
      <c r="E17" s="25"/>
      <c r="F17" s="242"/>
      <c r="G17" s="243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41"/>
      <c r="E18" s="25"/>
      <c r="F18" s="242"/>
      <c r="G18" s="243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41"/>
      <c r="E19" s="25"/>
      <c r="F19" s="242"/>
      <c r="G19" s="243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41"/>
      <c r="E20" s="25"/>
      <c r="F20" s="242"/>
      <c r="G20" s="243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41"/>
      <c r="E21" s="25"/>
      <c r="F21" s="242"/>
      <c r="G21" s="243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41"/>
      <c r="E22" s="25"/>
      <c r="F22" s="242"/>
      <c r="G22" s="243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41"/>
      <c r="E23" s="25"/>
      <c r="F23" s="242"/>
      <c r="G23" s="243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41"/>
      <c r="E24" s="25"/>
      <c r="F24" s="242"/>
      <c r="G24" s="243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41"/>
      <c r="E25" s="25"/>
      <c r="F25" s="242"/>
      <c r="G25" s="243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41"/>
      <c r="E26" s="25"/>
      <c r="F26" s="242"/>
      <c r="G26" s="243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41"/>
      <c r="E27" s="25"/>
      <c r="F27" s="242"/>
      <c r="G27" s="243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41"/>
      <c r="E28" s="25"/>
      <c r="F28" s="242"/>
      <c r="G28" s="243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41"/>
      <c r="E29" s="25"/>
      <c r="F29" s="242"/>
      <c r="G29" s="243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41"/>
      <c r="E30" s="25"/>
      <c r="F30" s="242"/>
      <c r="G30" s="243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41"/>
      <c r="E31" s="25"/>
      <c r="F31" s="242"/>
      <c r="G31" s="243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41"/>
      <c r="E32" s="25"/>
      <c r="F32" s="242"/>
      <c r="G32" s="243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41"/>
      <c r="E33" s="25"/>
      <c r="F33" s="242"/>
      <c r="G33" s="243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41"/>
      <c r="E34" s="25"/>
      <c r="F34" s="242"/>
      <c r="G34" s="243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41"/>
      <c r="E35" s="25"/>
      <c r="F35" s="242"/>
      <c r="G35" s="243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41"/>
      <c r="E36" s="25"/>
      <c r="F36" s="242"/>
      <c r="G36" s="243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41"/>
      <c r="E37" s="25"/>
      <c r="F37" s="242"/>
      <c r="G37" s="243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41"/>
      <c r="E38" s="25"/>
      <c r="F38" s="242"/>
      <c r="G38" s="243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41"/>
      <c r="E39" s="25"/>
      <c r="F39" s="242"/>
      <c r="G39" s="243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41"/>
      <c r="E40" s="25"/>
      <c r="F40" s="242"/>
      <c r="G40" s="243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41"/>
      <c r="E41" s="25"/>
      <c r="F41" s="242"/>
      <c r="G41" s="243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41"/>
      <c r="E42" s="25"/>
      <c r="F42" s="242"/>
      <c r="G42" s="243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41"/>
      <c r="E43" s="25"/>
      <c r="F43" s="242"/>
      <c r="G43" s="243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41"/>
      <c r="E44" s="25"/>
      <c r="F44" s="242"/>
      <c r="G44" s="243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41"/>
      <c r="E45" s="25"/>
      <c r="F45" s="242"/>
      <c r="G45" s="243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41"/>
      <c r="E46" s="25"/>
      <c r="F46" s="242"/>
      <c r="G46" s="243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41"/>
      <c r="E47" s="25"/>
      <c r="F47" s="242"/>
      <c r="G47" s="243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25"/>
      <c r="C48" s="25"/>
      <c r="D48" s="241"/>
      <c r="E48" s="25"/>
      <c r="F48" s="242"/>
      <c r="G48" s="243"/>
      <c r="H48" s="25"/>
      <c r="I48" s="25"/>
      <c r="J48" s="25"/>
      <c r="K48" s="25"/>
      <c r="L48" s="25"/>
      <c r="M48" s="25"/>
      <c r="N48" s="25"/>
    </row>
    <row r="49" spans="1:14" x14ac:dyDescent="0.25">
      <c r="A49" s="25"/>
      <c r="B49" s="25"/>
      <c r="C49" s="25"/>
      <c r="D49" s="241"/>
      <c r="E49" s="25"/>
      <c r="F49" s="242"/>
      <c r="G49" s="243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41"/>
      <c r="E50" s="25"/>
      <c r="F50" s="242"/>
      <c r="G50" s="243"/>
      <c r="H50" s="25"/>
      <c r="I50" s="25"/>
      <c r="J50" s="25"/>
      <c r="K50" s="25"/>
      <c r="L50" s="25"/>
      <c r="M50" s="25"/>
      <c r="N50" s="25"/>
    </row>
    <row r="51" spans="1:14" x14ac:dyDescent="0.25">
      <c r="A51" s="25"/>
      <c r="B51" s="25"/>
      <c r="C51" s="25"/>
      <c r="D51" s="241"/>
      <c r="E51" s="25"/>
      <c r="F51" s="242"/>
      <c r="G51" s="243"/>
      <c r="H51" s="25"/>
      <c r="I51" s="25"/>
      <c r="J51" s="25"/>
      <c r="K51" s="25"/>
      <c r="L51" s="25"/>
      <c r="M51" s="25"/>
      <c r="N51" s="25"/>
    </row>
    <row r="52" spans="1:14" x14ac:dyDescent="0.25">
      <c r="A52" s="25"/>
      <c r="B52" s="25"/>
      <c r="C52" s="25"/>
      <c r="D52" s="241"/>
      <c r="E52" s="25"/>
      <c r="F52" s="242"/>
      <c r="G52" s="243"/>
      <c r="H52" s="25"/>
      <c r="I52" s="25"/>
      <c r="J52" s="25"/>
      <c r="K52" s="25"/>
      <c r="L52" s="25"/>
      <c r="M52" s="25"/>
      <c r="N52" s="25"/>
    </row>
    <row r="53" spans="1:14" x14ac:dyDescent="0.25">
      <c r="A53" s="25"/>
      <c r="B53" s="25"/>
      <c r="C53" s="25"/>
      <c r="D53" s="241"/>
      <c r="E53" s="25"/>
      <c r="F53" s="242"/>
      <c r="G53" s="243"/>
      <c r="H53" s="25"/>
      <c r="I53" s="25"/>
      <c r="J53" s="25"/>
      <c r="K53" s="25"/>
      <c r="L53" s="25"/>
      <c r="M53" s="25"/>
      <c r="N53" s="25"/>
    </row>
    <row r="54" spans="1:14" x14ac:dyDescent="0.25">
      <c r="A54" s="25"/>
      <c r="B54" s="25"/>
      <c r="C54" s="25"/>
      <c r="D54" s="241"/>
      <c r="E54" s="25"/>
      <c r="F54" s="242"/>
      <c r="G54" s="243"/>
      <c r="H54" s="25"/>
      <c r="I54" s="25"/>
      <c r="J54" s="25"/>
      <c r="K54" s="25"/>
      <c r="L54" s="25"/>
      <c r="M54" s="25"/>
      <c r="N54" s="25"/>
    </row>
    <row r="55" spans="1:14" x14ac:dyDescent="0.25">
      <c r="A55" s="25"/>
      <c r="B55" s="25"/>
      <c r="C55" s="25"/>
      <c r="D55" s="241"/>
      <c r="E55" s="25"/>
      <c r="F55" s="242"/>
      <c r="G55" s="243"/>
      <c r="H55" s="25"/>
      <c r="I55" s="25"/>
      <c r="J55" s="25"/>
      <c r="K55" s="25"/>
      <c r="L55" s="25"/>
      <c r="M55" s="25"/>
      <c r="N55" s="25"/>
    </row>
    <row r="56" spans="1:14" x14ac:dyDescent="0.25">
      <c r="A56" s="25"/>
      <c r="B56" s="25"/>
      <c r="C56" s="25"/>
      <c r="D56" s="241"/>
      <c r="E56" s="25"/>
      <c r="F56" s="242"/>
      <c r="G56" s="243"/>
      <c r="H56" s="25"/>
      <c r="I56" s="25"/>
      <c r="J56" s="25"/>
      <c r="K56" s="25"/>
      <c r="L56" s="25"/>
      <c r="M56" s="25"/>
      <c r="N56" s="25"/>
    </row>
    <row r="57" spans="1:14" x14ac:dyDescent="0.25">
      <c r="A57" s="25"/>
      <c r="B57" s="25"/>
      <c r="C57" s="25"/>
      <c r="D57" s="241"/>
      <c r="E57" s="25"/>
      <c r="F57" s="242"/>
      <c r="G57" s="243"/>
      <c r="H57" s="25"/>
      <c r="I57" s="25"/>
      <c r="J57" s="25"/>
      <c r="K57" s="25"/>
      <c r="L57" s="25"/>
      <c r="M57" s="25"/>
      <c r="N57" s="25"/>
    </row>
    <row r="58" spans="1:14" x14ac:dyDescent="0.25">
      <c r="A58" s="25"/>
      <c r="B58" s="25"/>
      <c r="C58" s="25"/>
      <c r="D58" s="241"/>
      <c r="E58" s="25"/>
      <c r="F58" s="242"/>
      <c r="G58" s="243"/>
      <c r="H58" s="25"/>
      <c r="I58" s="25"/>
      <c r="J58" s="25"/>
      <c r="K58" s="25"/>
      <c r="L58" s="25"/>
      <c r="M58" s="25"/>
      <c r="N58" s="25"/>
    </row>
    <row r="59" spans="1:14" x14ac:dyDescent="0.25">
      <c r="A59" s="25"/>
      <c r="B59" s="25"/>
      <c r="C59" s="25"/>
      <c r="D59" s="241"/>
      <c r="E59" s="25"/>
      <c r="F59" s="242"/>
      <c r="G59" s="243"/>
      <c r="H59" s="25"/>
      <c r="I59" s="25"/>
      <c r="J59" s="25"/>
      <c r="K59" s="25"/>
      <c r="L59" s="25"/>
      <c r="M59" s="25"/>
      <c r="N59" s="25"/>
    </row>
    <row r="60" spans="1:14" x14ac:dyDescent="0.25">
      <c r="A60" s="25"/>
      <c r="B60" s="25"/>
      <c r="C60" s="25"/>
      <c r="D60" s="241"/>
      <c r="E60" s="25"/>
      <c r="F60" s="242"/>
      <c r="G60" s="243"/>
      <c r="H60" s="25"/>
      <c r="I60" s="25"/>
      <c r="J60" s="25"/>
      <c r="K60" s="25"/>
      <c r="L60" s="25"/>
      <c r="M60" s="25"/>
      <c r="N60" s="25"/>
    </row>
    <row r="61" spans="1:14" x14ac:dyDescent="0.25">
      <c r="A61" s="25"/>
      <c r="B61" s="25"/>
      <c r="C61" s="25"/>
      <c r="D61" s="241"/>
      <c r="E61" s="25"/>
      <c r="F61" s="242"/>
      <c r="G61" s="243"/>
      <c r="H61" s="25"/>
      <c r="I61" s="25"/>
      <c r="J61" s="25"/>
      <c r="K61" s="25"/>
      <c r="L61" s="25"/>
      <c r="M61" s="25"/>
      <c r="N61" s="25"/>
    </row>
    <row r="62" spans="1:14" x14ac:dyDescent="0.25">
      <c r="A62" s="25"/>
      <c r="B62" s="25"/>
      <c r="C62" s="25"/>
      <c r="D62" s="241"/>
      <c r="E62" s="25"/>
      <c r="F62" s="242"/>
      <c r="G62" s="243"/>
      <c r="H62" s="25"/>
      <c r="I62" s="25"/>
      <c r="J62" s="25"/>
      <c r="K62" s="25"/>
      <c r="L62" s="25"/>
      <c r="M62" s="25"/>
      <c r="N62" s="25"/>
    </row>
    <row r="63" spans="1:14" x14ac:dyDescent="0.25">
      <c r="A63" s="25"/>
      <c r="B63" s="25"/>
      <c r="C63" s="25"/>
      <c r="D63" s="241"/>
      <c r="E63" s="25"/>
      <c r="F63" s="242"/>
      <c r="G63" s="243"/>
      <c r="H63" s="25"/>
      <c r="I63" s="25"/>
      <c r="J63" s="25"/>
      <c r="K63" s="25"/>
      <c r="L63" s="25"/>
      <c r="M63" s="25"/>
      <c r="N63" s="25"/>
    </row>
    <row r="64" spans="1:14" x14ac:dyDescent="0.25">
      <c r="A64" s="25"/>
      <c r="B64" s="25"/>
      <c r="C64" s="25"/>
      <c r="D64" s="241"/>
      <c r="E64" s="25"/>
      <c r="F64" s="242"/>
      <c r="G64" s="243"/>
      <c r="H64" s="25"/>
      <c r="I64" s="25"/>
      <c r="J64" s="25"/>
      <c r="K64" s="25"/>
      <c r="L64" s="25"/>
      <c r="M64" s="25"/>
      <c r="N64" s="25"/>
    </row>
    <row r="65" spans="1:14" x14ac:dyDescent="0.25">
      <c r="A65" s="25"/>
      <c r="B65" s="25"/>
      <c r="C65" s="25"/>
      <c r="D65" s="241"/>
      <c r="E65" s="25"/>
      <c r="F65" s="242"/>
      <c r="G65" s="243"/>
      <c r="H65" s="25"/>
      <c r="I65" s="25"/>
      <c r="J65" s="25"/>
      <c r="K65" s="25"/>
      <c r="L65" s="25"/>
      <c r="M65" s="25"/>
      <c r="N65" s="25"/>
    </row>
    <row r="66" spans="1:14" x14ac:dyDescent="0.25">
      <c r="A66" s="25"/>
      <c r="B66" s="25"/>
      <c r="C66" s="25"/>
      <c r="D66" s="241"/>
      <c r="E66" s="25"/>
      <c r="F66" s="242"/>
      <c r="G66" s="243"/>
      <c r="H66" s="25"/>
      <c r="I66" s="25"/>
      <c r="J66" s="25"/>
      <c r="K66" s="25"/>
      <c r="L66" s="25"/>
      <c r="M66" s="25"/>
      <c r="N66" s="25"/>
    </row>
    <row r="67" spans="1:14" x14ac:dyDescent="0.25">
      <c r="A67" s="25"/>
      <c r="B67" s="25"/>
      <c r="C67" s="25"/>
      <c r="D67" s="241"/>
      <c r="E67" s="25"/>
      <c r="F67" s="242"/>
      <c r="G67" s="243"/>
      <c r="H67" s="25"/>
      <c r="I67" s="25"/>
      <c r="J67" s="25"/>
      <c r="K67" s="25"/>
      <c r="L67" s="25"/>
      <c r="M67" s="25"/>
      <c r="N67" s="25"/>
    </row>
    <row r="68" spans="1:14" x14ac:dyDescent="0.25">
      <c r="A68" s="25"/>
      <c r="B68" s="25"/>
      <c r="C68" s="25"/>
      <c r="D68" s="241"/>
      <c r="E68" s="25"/>
      <c r="F68" s="242"/>
      <c r="G68" s="243"/>
      <c r="H68" s="25"/>
      <c r="I68" s="25"/>
      <c r="J68" s="25"/>
      <c r="K68" s="25"/>
      <c r="L68" s="25"/>
      <c r="M68" s="25"/>
      <c r="N68" s="25"/>
    </row>
    <row r="69" spans="1:14" x14ac:dyDescent="0.25">
      <c r="A69" s="25"/>
      <c r="B69" s="25"/>
      <c r="C69" s="25"/>
      <c r="D69" s="241"/>
      <c r="E69" s="25"/>
      <c r="F69" s="242"/>
      <c r="G69" s="243"/>
      <c r="H69" s="25"/>
      <c r="I69" s="25"/>
      <c r="J69" s="25"/>
      <c r="K69" s="25"/>
      <c r="L69" s="25"/>
      <c r="M69" s="25"/>
      <c r="N69" s="25"/>
    </row>
    <row r="70" spans="1:14" x14ac:dyDescent="0.25">
      <c r="A70" s="25"/>
      <c r="B70" s="25"/>
      <c r="C70" s="25"/>
      <c r="D70" s="241"/>
      <c r="E70" s="25"/>
      <c r="F70" s="242"/>
      <c r="G70" s="243"/>
      <c r="H70" s="25"/>
      <c r="I70" s="25"/>
      <c r="J70" s="25"/>
      <c r="K70" s="25"/>
      <c r="L70" s="25"/>
      <c r="M70" s="25"/>
      <c r="N70" s="25"/>
    </row>
    <row r="71" spans="1:14" x14ac:dyDescent="0.25">
      <c r="A71" s="25"/>
      <c r="B71" s="25"/>
      <c r="C71" s="25"/>
      <c r="D71" s="241"/>
      <c r="E71" s="25"/>
      <c r="F71" s="242"/>
      <c r="G71" s="243"/>
      <c r="H71" s="25"/>
      <c r="I71" s="25"/>
      <c r="J71" s="25"/>
      <c r="K71" s="25"/>
      <c r="L71" s="25"/>
      <c r="M71" s="25"/>
      <c r="N71" s="25"/>
    </row>
    <row r="72" spans="1:14" x14ac:dyDescent="0.25">
      <c r="A72" s="25"/>
      <c r="B72" s="25"/>
      <c r="C72" s="25"/>
      <c r="D72" s="241"/>
      <c r="E72" s="25"/>
      <c r="F72" s="242"/>
      <c r="G72" s="243"/>
      <c r="H72" s="25"/>
      <c r="I72" s="25"/>
      <c r="J72" s="25"/>
      <c r="K72" s="25"/>
      <c r="L72" s="25"/>
      <c r="M72" s="25"/>
      <c r="N72" s="25"/>
    </row>
    <row r="73" spans="1:14" x14ac:dyDescent="0.25">
      <c r="A73" s="25"/>
      <c r="B73" s="25"/>
      <c r="C73" s="25"/>
      <c r="D73" s="241"/>
      <c r="E73" s="25"/>
      <c r="F73" s="242"/>
      <c r="G73" s="243"/>
      <c r="H73" s="25"/>
      <c r="I73" s="25"/>
      <c r="J73" s="25"/>
      <c r="K73" s="25"/>
      <c r="L73" s="25"/>
      <c r="M73" s="25"/>
      <c r="N73" s="25"/>
    </row>
    <row r="74" spans="1:14" x14ac:dyDescent="0.25">
      <c r="A74" s="25"/>
      <c r="B74" s="25"/>
      <c r="C74" s="25"/>
      <c r="D74" s="241"/>
      <c r="E74" s="25"/>
      <c r="F74" s="242"/>
      <c r="G74" s="243"/>
      <c r="H74" s="25"/>
      <c r="I74" s="25"/>
      <c r="J74" s="25"/>
      <c r="K74" s="25"/>
      <c r="L74" s="25"/>
      <c r="M74" s="25"/>
      <c r="N74" s="25"/>
    </row>
    <row r="75" spans="1:14" x14ac:dyDescent="0.25">
      <c r="A75" s="25"/>
      <c r="B75" s="25"/>
      <c r="C75" s="25"/>
      <c r="D75" s="241"/>
      <c r="E75" s="25"/>
      <c r="F75" s="242"/>
      <c r="G75" s="243"/>
      <c r="H75" s="25"/>
      <c r="I75" s="25"/>
      <c r="J75" s="25"/>
      <c r="K75" s="25"/>
      <c r="L75" s="25"/>
      <c r="M75" s="25"/>
      <c r="N75" s="25"/>
    </row>
    <row r="76" spans="1:14" x14ac:dyDescent="0.25">
      <c r="A76" s="25"/>
      <c r="B76" s="25"/>
      <c r="C76" s="25"/>
      <c r="D76" s="241"/>
      <c r="E76" s="25"/>
      <c r="F76" s="242"/>
      <c r="G76" s="243"/>
      <c r="H76" s="25"/>
      <c r="I76" s="25"/>
      <c r="J76" s="25"/>
      <c r="K76" s="25"/>
      <c r="L76" s="25"/>
      <c r="M76" s="25"/>
      <c r="N76" s="25"/>
    </row>
    <row r="77" spans="1:14" x14ac:dyDescent="0.25">
      <c r="A77" s="25"/>
      <c r="B77" s="25"/>
      <c r="C77" s="25"/>
      <c r="D77" s="241"/>
      <c r="E77" s="25"/>
      <c r="F77" s="242"/>
      <c r="G77" s="243"/>
      <c r="H77" s="25"/>
      <c r="I77" s="25"/>
      <c r="J77" s="25"/>
      <c r="K77" s="25"/>
      <c r="L77" s="25"/>
      <c r="M77" s="25"/>
      <c r="N77" s="25"/>
    </row>
    <row r="78" spans="1:14" x14ac:dyDescent="0.25">
      <c r="A78" s="25"/>
      <c r="B78" s="25"/>
      <c r="C78" s="25"/>
      <c r="D78" s="241"/>
      <c r="E78" s="25"/>
      <c r="F78" s="242"/>
      <c r="G78" s="243"/>
      <c r="H78" s="25"/>
      <c r="I78" s="25"/>
      <c r="J78" s="25"/>
      <c r="K78" s="25"/>
      <c r="L78" s="25"/>
      <c r="M78" s="25"/>
      <c r="N78" s="25"/>
    </row>
    <row r="79" spans="1:14" x14ac:dyDescent="0.25">
      <c r="A79" s="25"/>
      <c r="B79" s="25"/>
      <c r="C79" s="25"/>
      <c r="D79" s="241"/>
      <c r="E79" s="25"/>
      <c r="F79" s="242"/>
      <c r="G79" s="243"/>
      <c r="H79" s="25"/>
      <c r="I79" s="25"/>
      <c r="J79" s="25"/>
      <c r="K79" s="25"/>
      <c r="L79" s="25"/>
      <c r="M79" s="25"/>
      <c r="N79" s="25"/>
    </row>
    <row r="80" spans="1:14" x14ac:dyDescent="0.25">
      <c r="A80" s="25"/>
      <c r="B80" s="25"/>
      <c r="C80" s="25"/>
      <c r="D80" s="241"/>
      <c r="E80" s="25"/>
      <c r="F80" s="242"/>
      <c r="G80" s="243"/>
      <c r="H80" s="25"/>
      <c r="I80" s="25"/>
      <c r="J80" s="25"/>
      <c r="K80" s="25"/>
      <c r="L80" s="25"/>
      <c r="M80" s="25"/>
      <c r="N80" s="25"/>
    </row>
    <row r="81" spans="1:14" x14ac:dyDescent="0.25">
      <c r="A81" s="25"/>
      <c r="B81" s="25"/>
      <c r="C81" s="25"/>
      <c r="D81" s="241"/>
      <c r="E81" s="25"/>
      <c r="F81" s="242"/>
      <c r="G81" s="243"/>
      <c r="H81" s="25"/>
      <c r="I81" s="25"/>
      <c r="J81" s="25"/>
      <c r="K81" s="25"/>
      <c r="L81" s="25"/>
      <c r="M81" s="25"/>
      <c r="N81" s="25"/>
    </row>
    <row r="82" spans="1:14" x14ac:dyDescent="0.25">
      <c r="A82" s="25"/>
      <c r="B82" s="25"/>
      <c r="C82" s="25"/>
      <c r="D82" s="241"/>
      <c r="E82" s="25"/>
      <c r="F82" s="242"/>
      <c r="G82" s="243"/>
      <c r="H82" s="25"/>
      <c r="I82" s="25"/>
      <c r="J82" s="25"/>
      <c r="K82" s="25"/>
      <c r="L82" s="25"/>
      <c r="M82" s="25"/>
      <c r="N82" s="25"/>
    </row>
    <row r="83" spans="1:14" x14ac:dyDescent="0.25">
      <c r="A83" s="25"/>
      <c r="B83" s="25"/>
      <c r="C83" s="25"/>
      <c r="D83" s="241"/>
      <c r="E83" s="25"/>
      <c r="F83" s="242"/>
      <c r="G83" s="243"/>
      <c r="H83" s="25"/>
      <c r="I83" s="25"/>
      <c r="J83" s="25"/>
      <c r="K83" s="25"/>
      <c r="L83" s="25"/>
      <c r="M83" s="25"/>
      <c r="N83" s="25"/>
    </row>
    <row r="84" spans="1:14" x14ac:dyDescent="0.25">
      <c r="A84" s="25"/>
      <c r="B84" s="25"/>
      <c r="C84" s="25"/>
      <c r="D84" s="241"/>
      <c r="E84" s="25"/>
      <c r="F84" s="242"/>
      <c r="G84" s="243"/>
      <c r="H84" s="25"/>
      <c r="I84" s="25"/>
      <c r="J84" s="25"/>
      <c r="K84" s="25"/>
      <c r="L84" s="25"/>
      <c r="M84" s="25"/>
      <c r="N84" s="25"/>
    </row>
    <row r="85" spans="1:14" x14ac:dyDescent="0.25">
      <c r="A85" s="25"/>
      <c r="B85" s="25"/>
      <c r="C85" s="25"/>
      <c r="D85" s="241"/>
      <c r="E85" s="25"/>
      <c r="F85" s="242"/>
      <c r="G85" s="243"/>
      <c r="H85" s="25"/>
      <c r="I85" s="25"/>
      <c r="J85" s="25"/>
      <c r="K85" s="25"/>
      <c r="L85" s="25"/>
      <c r="M85" s="25"/>
      <c r="N85" s="25"/>
    </row>
    <row r="86" spans="1:14" x14ac:dyDescent="0.25">
      <c r="A86" s="25"/>
      <c r="B86" s="25"/>
      <c r="C86" s="25"/>
      <c r="D86" s="241"/>
      <c r="E86" s="25"/>
      <c r="F86" s="242"/>
      <c r="G86" s="243"/>
      <c r="H86" s="25"/>
      <c r="I86" s="25"/>
      <c r="J86" s="25"/>
      <c r="K86" s="25"/>
      <c r="L86" s="25"/>
      <c r="M86" s="25"/>
      <c r="N86" s="25"/>
    </row>
    <row r="87" spans="1:14" x14ac:dyDescent="0.25">
      <c r="A87" s="25"/>
      <c r="B87" s="25"/>
      <c r="C87" s="25"/>
      <c r="D87" s="241"/>
      <c r="E87" s="25"/>
      <c r="F87" s="242"/>
      <c r="G87" s="243"/>
      <c r="H87" s="25"/>
      <c r="I87" s="25"/>
      <c r="J87" s="25"/>
      <c r="K87" s="25"/>
      <c r="L87" s="25"/>
      <c r="M87" s="25"/>
      <c r="N87" s="25"/>
    </row>
    <row r="88" spans="1:14" x14ac:dyDescent="0.25">
      <c r="A88" s="25"/>
      <c r="B88" s="25"/>
      <c r="C88" s="25"/>
      <c r="D88" s="241"/>
      <c r="E88" s="25"/>
      <c r="F88" s="242"/>
      <c r="G88" s="243"/>
      <c r="H88" s="25"/>
      <c r="I88" s="25"/>
      <c r="J88" s="25"/>
      <c r="K88" s="25"/>
      <c r="L88" s="25"/>
      <c r="M88" s="25"/>
      <c r="N88" s="25"/>
    </row>
    <row r="89" spans="1:14" x14ac:dyDescent="0.25">
      <c r="A89" s="25"/>
      <c r="B89" s="25"/>
      <c r="C89" s="25"/>
      <c r="D89" s="241"/>
      <c r="E89" s="25"/>
      <c r="F89" s="242"/>
      <c r="G89" s="243"/>
      <c r="H89" s="25"/>
      <c r="I89" s="25"/>
      <c r="J89" s="25"/>
      <c r="K89" s="25"/>
      <c r="L89" s="25"/>
      <c r="M89" s="25"/>
      <c r="N89" s="25"/>
    </row>
    <row r="90" spans="1:14" x14ac:dyDescent="0.25">
      <c r="A90" s="25"/>
      <c r="B90" s="25"/>
      <c r="C90" s="25"/>
      <c r="D90" s="241"/>
      <c r="E90" s="25"/>
      <c r="F90" s="242"/>
      <c r="G90" s="243"/>
      <c r="H90" s="25"/>
      <c r="I90" s="25"/>
      <c r="J90" s="25"/>
      <c r="K90" s="25"/>
      <c r="L90" s="25"/>
      <c r="M90" s="25"/>
      <c r="N90" s="25"/>
    </row>
    <row r="91" spans="1:14" x14ac:dyDescent="0.25">
      <c r="A91" s="25"/>
      <c r="B91" s="25"/>
      <c r="C91" s="25"/>
      <c r="D91" s="241"/>
      <c r="E91" s="25"/>
      <c r="F91" s="242"/>
      <c r="G91" s="243"/>
      <c r="H91" s="25"/>
      <c r="I91" s="25"/>
      <c r="J91" s="25"/>
      <c r="K91" s="25"/>
      <c r="L91" s="25"/>
      <c r="M91" s="25"/>
      <c r="N91" s="25"/>
    </row>
    <row r="92" spans="1:14" x14ac:dyDescent="0.25">
      <c r="A92" s="25"/>
      <c r="B92" s="25"/>
      <c r="C92" s="25"/>
      <c r="D92" s="241"/>
      <c r="E92" s="25"/>
      <c r="F92" s="242"/>
      <c r="G92" s="243"/>
      <c r="H92" s="25"/>
      <c r="I92" s="25"/>
      <c r="J92" s="25"/>
      <c r="K92" s="25"/>
      <c r="L92" s="25"/>
      <c r="M92" s="25"/>
      <c r="N92" s="25"/>
    </row>
    <row r="93" spans="1:14" x14ac:dyDescent="0.25">
      <c r="A93" s="25"/>
      <c r="B93" s="25"/>
      <c r="C93" s="25"/>
      <c r="D93" s="241"/>
      <c r="E93" s="25"/>
      <c r="F93" s="242"/>
      <c r="G93" s="243"/>
      <c r="H93" s="25"/>
      <c r="I93" s="25"/>
      <c r="J93" s="25"/>
      <c r="K93" s="25"/>
      <c r="L93" s="25"/>
      <c r="M93" s="25"/>
      <c r="N93" s="25"/>
    </row>
    <row r="94" spans="1:14" x14ac:dyDescent="0.25">
      <c r="A94" s="25"/>
      <c r="B94" s="25"/>
      <c r="C94" s="25"/>
      <c r="D94" s="241"/>
      <c r="E94" s="25"/>
      <c r="F94" s="242"/>
      <c r="G94" s="243"/>
      <c r="H94" s="25"/>
      <c r="I94" s="25"/>
      <c r="J94" s="25"/>
      <c r="K94" s="25"/>
      <c r="L94" s="25"/>
      <c r="M94" s="25"/>
      <c r="N94" s="25"/>
    </row>
    <row r="95" spans="1:14" x14ac:dyDescent="0.25">
      <c r="A95" s="25"/>
      <c r="B95" s="25"/>
      <c r="C95" s="25"/>
      <c r="D95" s="241"/>
      <c r="E95" s="25"/>
      <c r="F95" s="242"/>
      <c r="G95" s="243"/>
      <c r="H95" s="25"/>
      <c r="I95" s="25"/>
      <c r="J95" s="25"/>
      <c r="K95" s="25"/>
      <c r="L95" s="25"/>
      <c r="M95" s="25"/>
      <c r="N95" s="25"/>
    </row>
    <row r="96" spans="1:14" x14ac:dyDescent="0.25">
      <c r="A96" s="25"/>
      <c r="B96" s="25"/>
      <c r="C96" s="25"/>
      <c r="D96" s="241"/>
      <c r="E96" s="25"/>
      <c r="F96" s="242"/>
      <c r="G96" s="243"/>
      <c r="H96" s="25"/>
      <c r="I96" s="25"/>
      <c r="J96" s="25"/>
      <c r="K96" s="25"/>
      <c r="L96" s="25"/>
      <c r="M96" s="25"/>
      <c r="N96" s="25"/>
    </row>
    <row r="97" spans="1:14" x14ac:dyDescent="0.25">
      <c r="A97" s="25"/>
      <c r="B97" s="25"/>
      <c r="C97" s="25"/>
      <c r="D97" s="241"/>
      <c r="E97" s="25"/>
      <c r="F97" s="242"/>
      <c r="G97" s="243"/>
      <c r="H97" s="25"/>
      <c r="I97" s="25"/>
      <c r="J97" s="25"/>
      <c r="K97" s="25"/>
      <c r="L97" s="25"/>
      <c r="M97" s="25"/>
      <c r="N97" s="25"/>
    </row>
    <row r="98" spans="1:14" x14ac:dyDescent="0.25">
      <c r="A98" s="25"/>
      <c r="B98" s="25"/>
      <c r="C98" s="25"/>
      <c r="D98" s="241"/>
      <c r="E98" s="25"/>
      <c r="F98" s="242"/>
      <c r="G98" s="243"/>
      <c r="H98" s="25"/>
      <c r="I98" s="25"/>
      <c r="J98" s="25"/>
      <c r="K98" s="25"/>
      <c r="L98" s="25"/>
      <c r="M98" s="25"/>
      <c r="N98" s="25"/>
    </row>
    <row r="99" spans="1:14" x14ac:dyDescent="0.25">
      <c r="A99" s="25"/>
      <c r="B99" s="25"/>
      <c r="C99" s="25"/>
      <c r="D99" s="241"/>
      <c r="E99" s="25"/>
      <c r="F99" s="242"/>
      <c r="G99" s="243"/>
      <c r="H99" s="25"/>
      <c r="I99" s="25"/>
      <c r="J99" s="25"/>
      <c r="K99" s="25"/>
      <c r="L99" s="25"/>
      <c r="M99" s="25"/>
      <c r="N99" s="25"/>
    </row>
    <row r="100" spans="1:14" x14ac:dyDescent="0.25">
      <c r="A100" s="25"/>
      <c r="B100" s="25"/>
      <c r="C100" s="25"/>
      <c r="D100" s="241"/>
      <c r="E100" s="25"/>
      <c r="F100" s="242"/>
      <c r="G100" s="243"/>
      <c r="H100" s="25"/>
      <c r="I100" s="25"/>
      <c r="J100" s="25"/>
      <c r="K100" s="25"/>
      <c r="L100" s="25"/>
      <c r="M100" s="25"/>
      <c r="N100" s="25"/>
    </row>
    <row r="101" spans="1:14" x14ac:dyDescent="0.25">
      <c r="A101" s="25"/>
      <c r="B101" s="25"/>
      <c r="C101" s="25"/>
      <c r="D101" s="241"/>
      <c r="E101" s="25"/>
      <c r="F101" s="242"/>
      <c r="G101" s="243"/>
      <c r="H101" s="25"/>
      <c r="I101" s="25"/>
      <c r="J101" s="25"/>
      <c r="K101" s="25"/>
      <c r="L101" s="25"/>
      <c r="M101" s="25"/>
      <c r="N101" s="25"/>
    </row>
    <row r="102" spans="1:14" x14ac:dyDescent="0.25">
      <c r="A102" s="25"/>
      <c r="B102" s="25"/>
      <c r="C102" s="25"/>
      <c r="D102" s="241"/>
      <c r="E102" s="25"/>
      <c r="F102" s="242"/>
      <c r="G102" s="243"/>
      <c r="H102" s="25"/>
      <c r="I102" s="25"/>
      <c r="J102" s="25"/>
      <c r="K102" s="25"/>
      <c r="L102" s="25"/>
      <c r="M102" s="25"/>
      <c r="N102" s="25"/>
    </row>
    <row r="103" spans="1:14" x14ac:dyDescent="0.25">
      <c r="A103" s="25"/>
      <c r="B103" s="25"/>
      <c r="C103" s="25"/>
      <c r="D103" s="241"/>
      <c r="E103" s="25"/>
      <c r="F103" s="242"/>
      <c r="G103" s="243"/>
      <c r="H103" s="25"/>
      <c r="I103" s="25"/>
      <c r="J103" s="25"/>
      <c r="K103" s="25"/>
      <c r="L103" s="25"/>
      <c r="M103" s="25"/>
      <c r="N103" s="25"/>
    </row>
    <row r="104" spans="1:14" x14ac:dyDescent="0.25">
      <c r="A104" s="25"/>
      <c r="B104" s="25"/>
      <c r="C104" s="25"/>
      <c r="D104" s="241"/>
      <c r="E104" s="25"/>
      <c r="F104" s="242"/>
      <c r="G104" s="243"/>
      <c r="H104" s="25"/>
      <c r="I104" s="25"/>
      <c r="J104" s="25"/>
      <c r="K104" s="25"/>
      <c r="L104" s="25"/>
      <c r="M104" s="25"/>
      <c r="N104" s="25"/>
    </row>
  </sheetData>
  <sheetProtection algorithmName="SHA-512" hashValue="8wWCniun1DYx2AsDoo0Z4PMIyMPK/ovjp9VfFhcKTHztwzU9+P7LOWFAFK0OmELuSLbNqZbvU2hLEI0AO5ryBw==" saltValue="VZFFV256myM0h4iWLzGvLA==" spinCount="100000" sheet="1" objects="1" scenarios="1" formatCells="0" formatColumns="0" formatRows="0" selectLockedCells="1" sort="0" autoFilter="0"/>
  <autoFilter ref="A4:N4"/>
  <dataValidations count="1">
    <dataValidation type="list" allowBlank="1" showInputMessage="1" showErrorMessage="1" sqref="B5:B104">
      <formula1>"Fremder Dritter, Verbundenes Unternehmen bzw. Unternehmen mit dem ein Beteiligungsverhältnis besteht"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B2_Hinzu_Kürz_Ist!$I$3:$I$42</xm:f>
          </x14:formula1>
          <xm:sqref>I5:I104</xm:sqref>
        </x14:dataValidation>
        <x14:dataValidation type="list" allowBlank="1" showInputMessage="1" showErrorMessage="1">
          <x14:formula1>
            <xm:f>B2_Hinzu_Kürz_Ist!$I$3:$I$42</xm:f>
          </x14:formula1>
          <xm:sqref>L5:L104</xm:sqref>
        </x14:dataValidation>
        <x14:dataValidation type="list" allowBlank="1" showInputMessage="1" showErrorMessage="1">
          <x14:formula1>
            <xm:f>'C2_Hinzu_Kürz_Ist'!$H$3:$H$60</xm:f>
          </x14:formula1>
          <xm:sqref>N5:N104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theme="5" tint="0.39997558519241921"/>
    <outlinePr summaryBelow="0" summaryRight="0"/>
  </sheetPr>
  <dimension ref="A1:H111"/>
  <sheetViews>
    <sheetView zoomScaleNormal="100" zoomScaleSheetLayoutView="115" workbookViewId="0">
      <pane xSplit="3" ySplit="4" topLeftCell="D5" activePane="bottomRight" state="frozen"/>
      <selection activeCell="B6" sqref="B6"/>
      <selection pane="topRight" activeCell="B6" sqref="B6"/>
      <selection pane="bottomLeft" activeCell="B6" sqref="B6"/>
      <selection pane="bottomRight" activeCell="D8" sqref="D8"/>
    </sheetView>
  </sheetViews>
  <sheetFormatPr baseColWidth="10" defaultColWidth="12.5703125" defaultRowHeight="15" x14ac:dyDescent="0.25"/>
  <cols>
    <col min="1" max="1" width="4.85546875" style="1" customWidth="1"/>
    <col min="2" max="2" width="5.85546875" style="51" customWidth="1"/>
    <col min="3" max="3" width="70" style="1" customWidth="1"/>
    <col min="4" max="6" width="17.7109375" style="30" customWidth="1"/>
    <col min="7" max="7" width="20.7109375" style="30" customWidth="1"/>
    <col min="8" max="8" width="17.7109375" style="30" customWidth="1"/>
    <col min="9" max="16384" width="12.5703125" style="1"/>
  </cols>
  <sheetData>
    <row r="1" spans="1:8" ht="18.75" x14ac:dyDescent="0.25">
      <c r="A1" s="8" t="str">
        <f>CONCATENATE("B5 Bilanz (Planjahr) ",A6)</f>
        <v>B5 Bilanz (Planjahr) 2026</v>
      </c>
      <c r="C1" s="2"/>
    </row>
    <row r="2" spans="1:8" s="52" customFormat="1" ht="35.25" customHeight="1" x14ac:dyDescent="0.25">
      <c r="B2" s="53"/>
      <c r="C2" s="54" t="s">
        <v>144</v>
      </c>
      <c r="D2" s="430" t="s">
        <v>322</v>
      </c>
      <c r="E2" s="436"/>
      <c r="F2" s="431"/>
      <c r="G2" s="246"/>
      <c r="H2" s="246"/>
    </row>
    <row r="3" spans="1:8" s="55" customFormat="1" ht="30" x14ac:dyDescent="0.25">
      <c r="B3" s="56"/>
      <c r="C3" s="57"/>
      <c r="D3" s="193" t="s">
        <v>323</v>
      </c>
      <c r="E3" s="193" t="s">
        <v>324</v>
      </c>
      <c r="F3" s="193" t="s">
        <v>325</v>
      </c>
      <c r="G3" s="194" t="s">
        <v>257</v>
      </c>
      <c r="H3" s="123" t="str">
        <f>CONCATENATE("Plankosten ",A6)</f>
        <v>Plankosten 2026</v>
      </c>
    </row>
    <row r="4" spans="1:8" s="50" customFormat="1" ht="19.5" thickBot="1" x14ac:dyDescent="0.3">
      <c r="B4" s="58" t="str">
        <f>CONCATENATE("Planansätze des Jahres ",A6)</f>
        <v>Planansätze des Jahres 2026</v>
      </c>
      <c r="C4" s="1"/>
      <c r="D4" s="30"/>
      <c r="E4" s="30"/>
      <c r="F4" s="30"/>
      <c r="G4" s="30"/>
      <c r="H4" s="30"/>
    </row>
    <row r="5" spans="1:8" s="52" customFormat="1" ht="15.75" thickTop="1" x14ac:dyDescent="0.25">
      <c r="B5" s="258"/>
      <c r="C5" s="184" t="s">
        <v>99</v>
      </c>
      <c r="D5" s="247" t="str">
        <f>IF(ISERROR(D33/D32),"",D33/D32)</f>
        <v/>
      </c>
      <c r="E5" s="197" t="str">
        <f>IF(ISERROR(E33/E32),"",E33/E32)</f>
        <v/>
      </c>
      <c r="F5" s="248"/>
      <c r="G5" s="142"/>
      <c r="H5" s="142" t="str">
        <f>IF(ISERROR(H33/H32),"",H33/H32)</f>
        <v/>
      </c>
    </row>
    <row r="6" spans="1:8" s="52" customFormat="1" x14ac:dyDescent="0.25">
      <c r="A6" s="420">
        <f>A_Stammdaten!B12</f>
        <v>2026</v>
      </c>
      <c r="B6" s="9" t="s">
        <v>7</v>
      </c>
      <c r="C6" s="185" t="s">
        <v>100</v>
      </c>
      <c r="D6" s="259">
        <f>SUM(D7,D19,D28,D29,D30)</f>
        <v>0</v>
      </c>
      <c r="E6" s="260">
        <f>SUM(E7,E19,E28,E29,E30)</f>
        <v>0</v>
      </c>
      <c r="F6" s="261">
        <f>SUM(F7,F19,F28,F29,F30)</f>
        <v>0</v>
      </c>
      <c r="G6" s="262">
        <f>SUM(G7,G19,G28,G29,G30)</f>
        <v>0</v>
      </c>
      <c r="H6" s="262">
        <f>SUM(H7,H19,H28,H29,H30)</f>
        <v>0</v>
      </c>
    </row>
    <row r="7" spans="1:8" s="52" customFormat="1" x14ac:dyDescent="0.25">
      <c r="A7" s="127">
        <f t="shared" ref="A7:A56" si="0">$A$6</f>
        <v>2026</v>
      </c>
      <c r="B7" s="9" t="s">
        <v>17</v>
      </c>
      <c r="C7" s="186" t="s">
        <v>6</v>
      </c>
      <c r="D7" s="259">
        <f>SUM(D8,D13,D18)</f>
        <v>0</v>
      </c>
      <c r="E7" s="260">
        <f>SUM(E8,E13,E18)</f>
        <v>0</v>
      </c>
      <c r="F7" s="261">
        <f>SUM(F8,F13,F18)</f>
        <v>0</v>
      </c>
      <c r="G7" s="262">
        <f>SUM(G8,G13,G18)</f>
        <v>0</v>
      </c>
      <c r="H7" s="262">
        <f>SUM(H8,H13,H18)</f>
        <v>0</v>
      </c>
    </row>
    <row r="8" spans="1:8" x14ac:dyDescent="0.25">
      <c r="A8" s="10">
        <f t="shared" si="0"/>
        <v>2026</v>
      </c>
      <c r="B8" s="49" t="s">
        <v>19</v>
      </c>
      <c r="C8" s="187" t="s">
        <v>8</v>
      </c>
      <c r="D8" s="264"/>
      <c r="E8" s="250">
        <f>SUM(E9:E12)</f>
        <v>0</v>
      </c>
      <c r="F8" s="251">
        <f>D8-E8</f>
        <v>0</v>
      </c>
      <c r="G8" s="265">
        <f>SUMIFS(B6_Hinzu_Kürz_Plan!$D$3:$D$502,B6_Hinzu_Kürz_Plan!$B$3:$B$502,A8,B6_Hinzu_Kürz_Plan!$C$3:$C$502,B6_Hinzu_Kürz_Plan!I3)</f>
        <v>0</v>
      </c>
      <c r="H8" s="265">
        <f>E8+G8</f>
        <v>0</v>
      </c>
    </row>
    <row r="9" spans="1:8" ht="15" customHeight="1" x14ac:dyDescent="0.25">
      <c r="A9" s="10">
        <f t="shared" si="0"/>
        <v>2026</v>
      </c>
      <c r="B9" s="49" t="s">
        <v>20</v>
      </c>
      <c r="C9" s="187" t="s">
        <v>101</v>
      </c>
      <c r="D9" s="249"/>
      <c r="E9" s="256">
        <f>B_Bilanz_Ist!L9</f>
        <v>0</v>
      </c>
      <c r="F9" s="421"/>
      <c r="G9" s="422"/>
      <c r="H9" s="422"/>
    </row>
    <row r="10" spans="1:8" ht="30" x14ac:dyDescent="0.25">
      <c r="A10" s="10">
        <f t="shared" si="0"/>
        <v>2026</v>
      </c>
      <c r="B10" s="49" t="s">
        <v>21</v>
      </c>
      <c r="C10" s="187" t="s">
        <v>102</v>
      </c>
      <c r="D10" s="249"/>
      <c r="E10" s="256">
        <f>B_Bilanz_Ist!L10</f>
        <v>0</v>
      </c>
      <c r="F10" s="421"/>
      <c r="G10" s="422"/>
      <c r="H10" s="422"/>
    </row>
    <row r="11" spans="1:8" x14ac:dyDescent="0.25">
      <c r="A11" s="10">
        <f t="shared" si="0"/>
        <v>2026</v>
      </c>
      <c r="B11" s="49" t="s">
        <v>22</v>
      </c>
      <c r="C11" s="187" t="s">
        <v>9</v>
      </c>
      <c r="D11" s="249"/>
      <c r="E11" s="256">
        <f>B_Bilanz_Ist!L11</f>
        <v>0</v>
      </c>
      <c r="F11" s="421"/>
      <c r="G11" s="422"/>
      <c r="H11" s="422"/>
    </row>
    <row r="12" spans="1:8" x14ac:dyDescent="0.25">
      <c r="A12" s="10">
        <f t="shared" si="0"/>
        <v>2026</v>
      </c>
      <c r="B12" s="49" t="s">
        <v>23</v>
      </c>
      <c r="C12" s="187" t="s">
        <v>10</v>
      </c>
      <c r="D12" s="249"/>
      <c r="E12" s="256">
        <f>B_Bilanz_Ist!L12</f>
        <v>0</v>
      </c>
      <c r="F12" s="421"/>
      <c r="G12" s="422"/>
      <c r="H12" s="422"/>
    </row>
    <row r="13" spans="1:8" x14ac:dyDescent="0.25">
      <c r="A13" s="10">
        <f t="shared" si="0"/>
        <v>2026</v>
      </c>
      <c r="B13" s="49" t="s">
        <v>24</v>
      </c>
      <c r="C13" s="187" t="s">
        <v>462</v>
      </c>
      <c r="D13" s="264"/>
      <c r="E13" s="250">
        <f>D_SAV!Q5</f>
        <v>0</v>
      </c>
      <c r="F13" s="251">
        <f t="shared" ref="F13:F18" si="1">D13-E13</f>
        <v>0</v>
      </c>
      <c r="G13" s="265">
        <f>SUMIFS(B6_Hinzu_Kürz_Plan!$D$3:$D$502,B6_Hinzu_Kürz_Plan!$B$3:$B$502,A13,B6_Hinzu_Kürz_Plan!$C$3:$C$502,B6_Hinzu_Kürz_Plan!I4)</f>
        <v>0</v>
      </c>
      <c r="H13" s="265">
        <f>E13+G13</f>
        <v>0</v>
      </c>
    </row>
    <row r="14" spans="1:8" ht="30" x14ac:dyDescent="0.25">
      <c r="A14" s="10">
        <f t="shared" si="0"/>
        <v>2026</v>
      </c>
      <c r="B14" s="49" t="s">
        <v>25</v>
      </c>
      <c r="C14" s="187" t="s">
        <v>12</v>
      </c>
      <c r="D14" s="418"/>
      <c r="E14" s="419"/>
      <c r="F14" s="421"/>
      <c r="G14" s="422"/>
      <c r="H14" s="422"/>
    </row>
    <row r="15" spans="1:8" x14ac:dyDescent="0.25">
      <c r="A15" s="10">
        <f t="shared" si="0"/>
        <v>2026</v>
      </c>
      <c r="B15" s="49" t="s">
        <v>26</v>
      </c>
      <c r="C15" s="187" t="s">
        <v>13</v>
      </c>
      <c r="D15" s="418"/>
      <c r="E15" s="419"/>
      <c r="F15" s="421"/>
      <c r="G15" s="422"/>
      <c r="H15" s="422"/>
    </row>
    <row r="16" spans="1:8" x14ac:dyDescent="0.25">
      <c r="A16" s="10">
        <f t="shared" si="0"/>
        <v>2026</v>
      </c>
      <c r="B16" s="49" t="s">
        <v>27</v>
      </c>
      <c r="C16" s="187" t="s">
        <v>14</v>
      </c>
      <c r="D16" s="418"/>
      <c r="E16" s="419"/>
      <c r="F16" s="421"/>
      <c r="G16" s="422"/>
      <c r="H16" s="422"/>
    </row>
    <row r="17" spans="1:8" x14ac:dyDescent="0.25">
      <c r="A17" s="10">
        <f t="shared" si="0"/>
        <v>2026</v>
      </c>
      <c r="B17" s="49" t="s">
        <v>28</v>
      </c>
      <c r="C17" s="187" t="s">
        <v>15</v>
      </c>
      <c r="D17" s="418"/>
      <c r="E17" s="419"/>
      <c r="F17" s="421"/>
      <c r="G17" s="422"/>
      <c r="H17" s="422"/>
    </row>
    <row r="18" spans="1:8" x14ac:dyDescent="0.25">
      <c r="A18" s="10">
        <f t="shared" si="0"/>
        <v>2026</v>
      </c>
      <c r="B18" s="49" t="s">
        <v>29</v>
      </c>
      <c r="C18" s="187" t="s">
        <v>16</v>
      </c>
      <c r="D18" s="264"/>
      <c r="E18" s="250">
        <f>B_Bilanz_Ist!L18</f>
        <v>0</v>
      </c>
      <c r="F18" s="251">
        <f t="shared" si="1"/>
        <v>0</v>
      </c>
      <c r="G18" s="265">
        <f>SUMIFS(B6_Hinzu_Kürz_Plan!$D$3:$D$502,B6_Hinzu_Kürz_Plan!$B$3:$B$502,A18,B6_Hinzu_Kürz_Plan!$C$3:$C$502,B6_Hinzu_Kürz_Plan!I5)</f>
        <v>0</v>
      </c>
      <c r="H18" s="265">
        <f>E18+G18</f>
        <v>0</v>
      </c>
    </row>
    <row r="19" spans="1:8" s="52" customFormat="1" x14ac:dyDescent="0.25">
      <c r="A19" s="127">
        <f t="shared" si="0"/>
        <v>2026</v>
      </c>
      <c r="B19" s="9" t="s">
        <v>30</v>
      </c>
      <c r="C19" s="186" t="s">
        <v>103</v>
      </c>
      <c r="D19" s="259">
        <f>SUM(D20:D27)</f>
        <v>0</v>
      </c>
      <c r="E19" s="260">
        <f>SUM(E20:E21,E25:E27)</f>
        <v>0</v>
      </c>
      <c r="F19" s="261">
        <f>SUM(F20:F27)</f>
        <v>0</v>
      </c>
      <c r="G19" s="262">
        <f>SUM(G20:G27)</f>
        <v>0</v>
      </c>
      <c r="H19" s="262">
        <f>SUM(H20:H27)</f>
        <v>0</v>
      </c>
    </row>
    <row r="20" spans="1:8" x14ac:dyDescent="0.25">
      <c r="A20" s="10">
        <f t="shared" si="0"/>
        <v>2026</v>
      </c>
      <c r="B20" s="49" t="s">
        <v>104</v>
      </c>
      <c r="C20" s="187" t="s">
        <v>105</v>
      </c>
      <c r="D20" s="264"/>
      <c r="E20" s="250">
        <f>B_Bilanz_Ist!L20</f>
        <v>0</v>
      </c>
      <c r="F20" s="251">
        <f t="shared" ref="F20:F30" si="2">D20-E20</f>
        <v>0</v>
      </c>
      <c r="G20" s="265">
        <f>SUMIFS(B6_Hinzu_Kürz_Plan!$D$3:$D$502,B6_Hinzu_Kürz_Plan!$B$3:$B$502,A20,B6_Hinzu_Kürz_Plan!$C$3:$C$502,B6_Hinzu_Kürz_Plan!I6)</f>
        <v>0</v>
      </c>
      <c r="H20" s="265">
        <f>E20+G20</f>
        <v>0</v>
      </c>
    </row>
    <row r="21" spans="1:8" x14ac:dyDescent="0.25">
      <c r="A21" s="10">
        <f t="shared" si="0"/>
        <v>2026</v>
      </c>
      <c r="B21" s="49" t="s">
        <v>106</v>
      </c>
      <c r="C21" s="187" t="s">
        <v>107</v>
      </c>
      <c r="D21" s="264"/>
      <c r="E21" s="250">
        <f>SUM(E22:E24)</f>
        <v>0</v>
      </c>
      <c r="F21" s="251">
        <f t="shared" si="2"/>
        <v>0</v>
      </c>
      <c r="G21" s="265">
        <f>SUMIFS(B6_Hinzu_Kürz_Plan!$D$3:$D$502,B6_Hinzu_Kürz_Plan!$B$3:$B$502,A21,B6_Hinzu_Kürz_Plan!$C$3:$C$502,B6_Hinzu_Kürz_Plan!I7)</f>
        <v>0</v>
      </c>
      <c r="H21" s="265">
        <f>E21+G21</f>
        <v>0</v>
      </c>
    </row>
    <row r="22" spans="1:8" x14ac:dyDescent="0.25">
      <c r="A22" s="10">
        <f t="shared" si="0"/>
        <v>2026</v>
      </c>
      <c r="B22" s="49" t="s">
        <v>260</v>
      </c>
      <c r="C22" s="188" t="s">
        <v>261</v>
      </c>
      <c r="D22" s="266"/>
      <c r="E22" s="250">
        <f>B_Bilanz_Ist!L22</f>
        <v>0</v>
      </c>
      <c r="F22" s="425"/>
      <c r="G22" s="426"/>
      <c r="H22" s="426"/>
    </row>
    <row r="23" spans="1:8" ht="30" x14ac:dyDescent="0.25">
      <c r="A23" s="10">
        <f t="shared" si="0"/>
        <v>2026</v>
      </c>
      <c r="B23" s="49" t="s">
        <v>262</v>
      </c>
      <c r="C23" s="187" t="s">
        <v>263</v>
      </c>
      <c r="D23" s="266"/>
      <c r="E23" s="250">
        <f>B_Bilanz_Ist!L23</f>
        <v>0</v>
      </c>
      <c r="F23" s="425"/>
      <c r="G23" s="426"/>
      <c r="H23" s="426"/>
    </row>
    <row r="24" spans="1:8" x14ac:dyDescent="0.25">
      <c r="A24" s="10">
        <f t="shared" si="0"/>
        <v>2026</v>
      </c>
      <c r="B24" s="49" t="s">
        <v>264</v>
      </c>
      <c r="C24" s="188" t="s">
        <v>265</v>
      </c>
      <c r="D24" s="266"/>
      <c r="E24" s="250">
        <f>B_Bilanz_Ist!L24</f>
        <v>0</v>
      </c>
      <c r="F24" s="425"/>
      <c r="G24" s="426"/>
      <c r="H24" s="426"/>
    </row>
    <row r="25" spans="1:8" x14ac:dyDescent="0.25">
      <c r="A25" s="10">
        <f t="shared" si="0"/>
        <v>2026</v>
      </c>
      <c r="B25" s="49" t="s">
        <v>108</v>
      </c>
      <c r="C25" s="187" t="s">
        <v>109</v>
      </c>
      <c r="D25" s="264"/>
      <c r="E25" s="250">
        <f>B_Bilanz_Ist!L25</f>
        <v>0</v>
      </c>
      <c r="F25" s="251">
        <f t="shared" si="2"/>
        <v>0</v>
      </c>
      <c r="G25" s="265">
        <f>SUMIFS(B6_Hinzu_Kürz_Plan!$D$3:$D$502,B6_Hinzu_Kürz_Plan!$B$3:$B$502,A25,B6_Hinzu_Kürz_Plan!$C$3:$C$502,B6_Hinzu_Kürz_Plan!I8)</f>
        <v>0</v>
      </c>
      <c r="H25" s="265">
        <f>E25+G25</f>
        <v>0</v>
      </c>
    </row>
    <row r="26" spans="1:8" ht="30" x14ac:dyDescent="0.25">
      <c r="A26" s="10">
        <f t="shared" si="0"/>
        <v>2026</v>
      </c>
      <c r="B26" s="49" t="s">
        <v>110</v>
      </c>
      <c r="C26" s="187" t="s">
        <v>111</v>
      </c>
      <c r="D26" s="264"/>
      <c r="E26" s="250">
        <f>B_Bilanz_Ist!L26</f>
        <v>0</v>
      </c>
      <c r="F26" s="251">
        <f t="shared" si="2"/>
        <v>0</v>
      </c>
      <c r="G26" s="265">
        <f>SUMIFS(B6_Hinzu_Kürz_Plan!$D$3:$D$502,B6_Hinzu_Kürz_Plan!$B$3:$B$502,A26,B6_Hinzu_Kürz_Plan!$C$3:$C$502,B6_Hinzu_Kürz_Plan!I9)</f>
        <v>0</v>
      </c>
      <c r="H26" s="265">
        <f t="shared" ref="H26:H30" si="3">E26+G26</f>
        <v>0</v>
      </c>
    </row>
    <row r="27" spans="1:8" x14ac:dyDescent="0.25">
      <c r="A27" s="10">
        <f t="shared" si="0"/>
        <v>2026</v>
      </c>
      <c r="B27" s="49" t="s">
        <v>112</v>
      </c>
      <c r="C27" s="187" t="s">
        <v>320</v>
      </c>
      <c r="D27" s="264"/>
      <c r="E27" s="250">
        <f>B_Bilanz_Ist!L27</f>
        <v>0</v>
      </c>
      <c r="F27" s="251">
        <f t="shared" si="2"/>
        <v>0</v>
      </c>
      <c r="G27" s="265">
        <f>SUMIFS(B6_Hinzu_Kürz_Plan!$D$3:$D$502,B6_Hinzu_Kürz_Plan!$B$3:$B$502,A27,B6_Hinzu_Kürz_Plan!$C$3:$C$502,B6_Hinzu_Kürz_Plan!I10)</f>
        <v>0</v>
      </c>
      <c r="H27" s="265">
        <f t="shared" si="3"/>
        <v>0</v>
      </c>
    </row>
    <row r="28" spans="1:8" s="52" customFormat="1" x14ac:dyDescent="0.25">
      <c r="A28" s="127">
        <f t="shared" si="0"/>
        <v>2026</v>
      </c>
      <c r="B28" s="9" t="s">
        <v>32</v>
      </c>
      <c r="C28" s="186" t="s">
        <v>327</v>
      </c>
      <c r="D28" s="263"/>
      <c r="E28" s="260">
        <f>B_Bilanz_Ist!L28</f>
        <v>0</v>
      </c>
      <c r="F28" s="261">
        <f t="shared" si="2"/>
        <v>0</v>
      </c>
      <c r="G28" s="262">
        <f>SUMIFS(B6_Hinzu_Kürz_Plan!$D$3:$D$502,B6_Hinzu_Kürz_Plan!$B$3:$B$502,A28,B6_Hinzu_Kürz_Plan!$C$3:$C$502,B6_Hinzu_Kürz_Plan!I11)</f>
        <v>0</v>
      </c>
      <c r="H28" s="265">
        <f t="shared" si="3"/>
        <v>0</v>
      </c>
    </row>
    <row r="29" spans="1:8" s="52" customFormat="1" ht="27" customHeight="1" x14ac:dyDescent="0.25">
      <c r="A29" s="127">
        <f t="shared" si="0"/>
        <v>2026</v>
      </c>
      <c r="B29" s="9" t="s">
        <v>33</v>
      </c>
      <c r="C29" s="186" t="s">
        <v>114</v>
      </c>
      <c r="D29" s="263"/>
      <c r="E29" s="260">
        <f>B_Bilanz_Ist!L29</f>
        <v>0</v>
      </c>
      <c r="F29" s="261">
        <f t="shared" si="2"/>
        <v>0</v>
      </c>
      <c r="G29" s="262">
        <f>SUMIFS(B6_Hinzu_Kürz_Plan!$D$3:$D$502,B6_Hinzu_Kürz_Plan!$B$3:$B$502,A29,B6_Hinzu_Kürz_Plan!$C$3:$C$502,B6_Hinzu_Kürz_Plan!I12)</f>
        <v>0</v>
      </c>
      <c r="H29" s="265">
        <f t="shared" si="3"/>
        <v>0</v>
      </c>
    </row>
    <row r="30" spans="1:8" s="52" customFormat="1" x14ac:dyDescent="0.25">
      <c r="A30" s="127">
        <f t="shared" si="0"/>
        <v>2026</v>
      </c>
      <c r="B30" s="9" t="s">
        <v>36</v>
      </c>
      <c r="C30" s="186" t="s">
        <v>115</v>
      </c>
      <c r="D30" s="263"/>
      <c r="E30" s="260">
        <f>B_Bilanz_Ist!L30</f>
        <v>0</v>
      </c>
      <c r="F30" s="261">
        <f t="shared" si="2"/>
        <v>0</v>
      </c>
      <c r="G30" s="262">
        <f>SUMIFS(B6_Hinzu_Kürz_Plan!$D$3:$D$502,B6_Hinzu_Kürz_Plan!$B$3:$B$502,A30,B6_Hinzu_Kürz_Plan!$C$3:$C$502,B6_Hinzu_Kürz_Plan!I13)</f>
        <v>0</v>
      </c>
      <c r="H30" s="265">
        <f t="shared" si="3"/>
        <v>0</v>
      </c>
    </row>
    <row r="31" spans="1:8" s="52" customFormat="1" x14ac:dyDescent="0.25">
      <c r="A31" s="127"/>
      <c r="B31" s="59"/>
      <c r="C31" s="3"/>
      <c r="D31" s="252"/>
      <c r="E31" s="253"/>
      <c r="F31" s="254"/>
      <c r="G31" s="428"/>
      <c r="H31" s="143"/>
    </row>
    <row r="32" spans="1:8" s="52" customFormat="1" x14ac:dyDescent="0.25">
      <c r="A32" s="127">
        <f t="shared" si="0"/>
        <v>2026</v>
      </c>
      <c r="B32" s="9" t="s">
        <v>11</v>
      </c>
      <c r="C32" s="185" t="s">
        <v>116</v>
      </c>
      <c r="D32" s="259">
        <f>SUM(D33,D40,D41,D42,D46,D54,D55,D56)</f>
        <v>0</v>
      </c>
      <c r="E32" s="260">
        <f>SUM(E33,E40,E41,E42,E46,E54,E55,E56)</f>
        <v>0</v>
      </c>
      <c r="F32" s="261">
        <f>SUM(F33,F40,F41,F42,F46,F54,F55,F56)</f>
        <v>0</v>
      </c>
      <c r="G32" s="262">
        <f>SUM(G33,G40,G41,G42,G46,G54,G55,G56)</f>
        <v>0</v>
      </c>
      <c r="H32" s="262">
        <f>SUM(H33,H40,H41,H42,H46,H54,H55,H56)</f>
        <v>0</v>
      </c>
    </row>
    <row r="33" spans="1:8" s="52" customFormat="1" x14ac:dyDescent="0.25">
      <c r="A33" s="127">
        <f t="shared" si="0"/>
        <v>2026</v>
      </c>
      <c r="B33" s="9" t="s">
        <v>117</v>
      </c>
      <c r="C33" s="186" t="s">
        <v>118</v>
      </c>
      <c r="D33" s="259">
        <f>SUM(D34:D39)</f>
        <v>0</v>
      </c>
      <c r="E33" s="260">
        <f>SUM(E34:E39)</f>
        <v>0</v>
      </c>
      <c r="F33" s="261">
        <f>SUM(F34:F39)</f>
        <v>0</v>
      </c>
      <c r="G33" s="262">
        <f>SUM(G34:G39)</f>
        <v>0</v>
      </c>
      <c r="H33" s="262">
        <f>SUM(H34:H39)</f>
        <v>0</v>
      </c>
    </row>
    <row r="34" spans="1:8" x14ac:dyDescent="0.25">
      <c r="A34" s="10">
        <f t="shared" si="0"/>
        <v>2026</v>
      </c>
      <c r="B34" s="49" t="s">
        <v>44</v>
      </c>
      <c r="C34" s="187" t="s">
        <v>119</v>
      </c>
      <c r="D34" s="264"/>
      <c r="E34" s="250">
        <f>B_Bilanz_Ist!L34</f>
        <v>0</v>
      </c>
      <c r="F34" s="251">
        <f t="shared" ref="F34:F54" si="4">D34-E34</f>
        <v>0</v>
      </c>
      <c r="G34" s="265">
        <f>SUMIFS(B6_Hinzu_Kürz_Plan!$D$3:$D$502,B6_Hinzu_Kürz_Plan!$B$3:$B$502,A34,B6_Hinzu_Kürz_Plan!$C$3:$C$502,B6_Hinzu_Kürz_Plan!I14)</f>
        <v>0</v>
      </c>
      <c r="H34" s="265">
        <f t="shared" ref="H34:H42" si="5">E34+G34</f>
        <v>0</v>
      </c>
    </row>
    <row r="35" spans="1:8" x14ac:dyDescent="0.25">
      <c r="A35" s="10">
        <f t="shared" si="0"/>
        <v>2026</v>
      </c>
      <c r="B35" s="49" t="s">
        <v>46</v>
      </c>
      <c r="C35" s="187" t="s">
        <v>120</v>
      </c>
      <c r="D35" s="264"/>
      <c r="E35" s="250">
        <f>B_Bilanz_Ist!L35</f>
        <v>0</v>
      </c>
      <c r="F35" s="251">
        <f t="shared" si="4"/>
        <v>0</v>
      </c>
      <c r="G35" s="265">
        <f>SUMIFS(B6_Hinzu_Kürz_Plan!$D$3:$D$502,B6_Hinzu_Kürz_Plan!$B$3:$B$502,A35,B6_Hinzu_Kürz_Plan!$C$3:$C$502,B6_Hinzu_Kürz_Plan!I15)</f>
        <v>0</v>
      </c>
      <c r="H35" s="265">
        <f t="shared" si="5"/>
        <v>0</v>
      </c>
    </row>
    <row r="36" spans="1:8" x14ac:dyDescent="0.25">
      <c r="A36" s="10">
        <f t="shared" si="0"/>
        <v>2026</v>
      </c>
      <c r="B36" s="49" t="s">
        <v>121</v>
      </c>
      <c r="C36" s="187" t="s">
        <v>122</v>
      </c>
      <c r="D36" s="264"/>
      <c r="E36" s="250">
        <f>B_Bilanz_Ist!L36</f>
        <v>0</v>
      </c>
      <c r="F36" s="251">
        <f t="shared" si="4"/>
        <v>0</v>
      </c>
      <c r="G36" s="265">
        <f>SUMIFS(B6_Hinzu_Kürz_Plan!$D$3:$D$502,B6_Hinzu_Kürz_Plan!$B$3:$B$502,A36,B6_Hinzu_Kürz_Plan!$C$3:$C$502,B6_Hinzu_Kürz_Plan!I16)</f>
        <v>0</v>
      </c>
      <c r="H36" s="265">
        <f t="shared" si="5"/>
        <v>0</v>
      </c>
    </row>
    <row r="37" spans="1:8" x14ac:dyDescent="0.25">
      <c r="A37" s="10">
        <f t="shared" si="0"/>
        <v>2026</v>
      </c>
      <c r="B37" s="49" t="s">
        <v>176</v>
      </c>
      <c r="C37" s="267" t="s">
        <v>181</v>
      </c>
      <c r="D37" s="264"/>
      <c r="E37" s="250">
        <f>B_Bilanz_Ist!L37</f>
        <v>0</v>
      </c>
      <c r="F37" s="251">
        <f t="shared" si="4"/>
        <v>0</v>
      </c>
      <c r="G37" s="265">
        <f>SUMIFS(B6_Hinzu_Kürz_Plan!$D$3:$D$502,B6_Hinzu_Kürz_Plan!$B$3:$B$502,A37,B6_Hinzu_Kürz_Plan!$C$3:$C$502,B6_Hinzu_Kürz_Plan!I17)</f>
        <v>0</v>
      </c>
      <c r="H37" s="265">
        <f t="shared" si="5"/>
        <v>0</v>
      </c>
    </row>
    <row r="38" spans="1:8" x14ac:dyDescent="0.25">
      <c r="A38" s="10">
        <f t="shared" si="0"/>
        <v>2026</v>
      </c>
      <c r="B38" s="49" t="s">
        <v>183</v>
      </c>
      <c r="C38" s="187" t="s">
        <v>113</v>
      </c>
      <c r="D38" s="264"/>
      <c r="E38" s="250">
        <f>B_Bilanz_Ist!L38</f>
        <v>0</v>
      </c>
      <c r="F38" s="251">
        <f t="shared" si="4"/>
        <v>0</v>
      </c>
      <c r="G38" s="265">
        <f>SUMIFS(B6_Hinzu_Kürz_Plan!$D$3:$D$502,B6_Hinzu_Kürz_Plan!$B$3:$B$502,A38,B6_Hinzu_Kürz_Plan!$C$3:$C$502,B6_Hinzu_Kürz_Plan!I18)</f>
        <v>0</v>
      </c>
      <c r="H38" s="265">
        <f t="shared" si="5"/>
        <v>0</v>
      </c>
    </row>
    <row r="39" spans="1:8" x14ac:dyDescent="0.25">
      <c r="A39" s="10">
        <f t="shared" si="0"/>
        <v>2026</v>
      </c>
      <c r="B39" s="49" t="s">
        <v>184</v>
      </c>
      <c r="C39" s="267" t="s">
        <v>182</v>
      </c>
      <c r="D39" s="264"/>
      <c r="E39" s="250">
        <f>B_Bilanz_Ist!L39</f>
        <v>0</v>
      </c>
      <c r="F39" s="251">
        <f t="shared" si="4"/>
        <v>0</v>
      </c>
      <c r="G39" s="265">
        <f>SUMIFS(B6_Hinzu_Kürz_Plan!$D$3:$D$502,B6_Hinzu_Kürz_Plan!$B$3:$B$502,A39,B6_Hinzu_Kürz_Plan!$C$3:$C$502,B6_Hinzu_Kürz_Plan!I19)</f>
        <v>0</v>
      </c>
      <c r="H39" s="265">
        <f t="shared" si="5"/>
        <v>0</v>
      </c>
    </row>
    <row r="40" spans="1:8" s="52" customFormat="1" x14ac:dyDescent="0.25">
      <c r="A40" s="127">
        <f t="shared" si="0"/>
        <v>2026</v>
      </c>
      <c r="B40" s="9" t="s">
        <v>123</v>
      </c>
      <c r="C40" s="186" t="s">
        <v>221</v>
      </c>
      <c r="D40" s="263"/>
      <c r="E40" s="260">
        <f>B_Bilanz_Ist!L40</f>
        <v>0</v>
      </c>
      <c r="F40" s="261">
        <f t="shared" si="4"/>
        <v>0</v>
      </c>
      <c r="G40" s="262">
        <f>SUMIFS(B6_Hinzu_Kürz_Plan!$D$3:$D$502,B6_Hinzu_Kürz_Plan!$B$3:$B$502,A40,B6_Hinzu_Kürz_Plan!$C$3:$C$502,B6_Hinzu_Kürz_Plan!I20)</f>
        <v>0</v>
      </c>
      <c r="H40" s="265">
        <f t="shared" si="5"/>
        <v>0</v>
      </c>
    </row>
    <row r="41" spans="1:8" s="52" customFormat="1" x14ac:dyDescent="0.25">
      <c r="A41" s="127">
        <f t="shared" si="0"/>
        <v>2026</v>
      </c>
      <c r="B41" s="9" t="s">
        <v>124</v>
      </c>
      <c r="C41" s="186" t="s">
        <v>214</v>
      </c>
      <c r="D41" s="263"/>
      <c r="E41" s="260">
        <f>B_Bilanz_Ist!L41</f>
        <v>0</v>
      </c>
      <c r="F41" s="261">
        <f t="shared" si="4"/>
        <v>0</v>
      </c>
      <c r="G41" s="262">
        <f>SUMIFS(B6_Hinzu_Kürz_Plan!$D$3:$D$502,B6_Hinzu_Kürz_Plan!$B$3:$B$502,A41,B6_Hinzu_Kürz_Plan!$C$3:$C$502,B6_Hinzu_Kürz_Plan!I21)</f>
        <v>0</v>
      </c>
      <c r="H41" s="265">
        <f t="shared" si="5"/>
        <v>0</v>
      </c>
    </row>
    <row r="42" spans="1:8" s="52" customFormat="1" x14ac:dyDescent="0.25">
      <c r="A42" s="127">
        <f t="shared" si="0"/>
        <v>2026</v>
      </c>
      <c r="B42" s="9" t="s">
        <v>62</v>
      </c>
      <c r="C42" s="186" t="s">
        <v>125</v>
      </c>
      <c r="D42" s="263"/>
      <c r="E42" s="260">
        <f>SUM(E43:E45)</f>
        <v>0</v>
      </c>
      <c r="F42" s="261">
        <f t="shared" si="4"/>
        <v>0</v>
      </c>
      <c r="G42" s="262">
        <f>SUMIFS(B6_Hinzu_Kürz_Plan!$D$3:$D$502,B6_Hinzu_Kürz_Plan!$B$3:$B$502,A42,B6_Hinzu_Kürz_Plan!$C$3:$C$502,B6_Hinzu_Kürz_Plan!I22)</f>
        <v>0</v>
      </c>
      <c r="H42" s="265">
        <f t="shared" si="5"/>
        <v>0</v>
      </c>
    </row>
    <row r="43" spans="1:8" x14ac:dyDescent="0.25">
      <c r="A43" s="10">
        <f t="shared" si="0"/>
        <v>2026</v>
      </c>
      <c r="B43" s="49" t="s">
        <v>266</v>
      </c>
      <c r="C43" s="187" t="s">
        <v>126</v>
      </c>
      <c r="D43" s="266"/>
      <c r="E43" s="250">
        <f>B_Bilanz_Ist!L43</f>
        <v>0</v>
      </c>
      <c r="F43" s="425"/>
      <c r="G43" s="426"/>
      <c r="H43" s="426"/>
    </row>
    <row r="44" spans="1:8" x14ac:dyDescent="0.25">
      <c r="A44" s="10">
        <f t="shared" si="0"/>
        <v>2026</v>
      </c>
      <c r="B44" s="49" t="s">
        <v>267</v>
      </c>
      <c r="C44" s="187" t="s">
        <v>127</v>
      </c>
      <c r="D44" s="266"/>
      <c r="E44" s="250">
        <f>B_Bilanz_Ist!L44</f>
        <v>0</v>
      </c>
      <c r="F44" s="425"/>
      <c r="G44" s="426"/>
      <c r="H44" s="426"/>
    </row>
    <row r="45" spans="1:8" x14ac:dyDescent="0.25">
      <c r="A45" s="10">
        <f t="shared" si="0"/>
        <v>2026</v>
      </c>
      <c r="B45" s="49" t="s">
        <v>268</v>
      </c>
      <c r="C45" s="187" t="s">
        <v>128</v>
      </c>
      <c r="D45" s="266"/>
      <c r="E45" s="250">
        <f>B_Bilanz_Ist!L45</f>
        <v>0</v>
      </c>
      <c r="F45" s="425"/>
      <c r="G45" s="426"/>
      <c r="H45" s="426"/>
    </row>
    <row r="46" spans="1:8" s="52" customFormat="1" x14ac:dyDescent="0.25">
      <c r="A46" s="127">
        <f t="shared" si="0"/>
        <v>2026</v>
      </c>
      <c r="B46" s="60" t="s">
        <v>63</v>
      </c>
      <c r="C46" s="186" t="s">
        <v>129</v>
      </c>
      <c r="D46" s="263"/>
      <c r="E46" s="260">
        <f>SUM(E47:E53)</f>
        <v>0</v>
      </c>
      <c r="F46" s="261">
        <f t="shared" si="4"/>
        <v>0</v>
      </c>
      <c r="G46" s="262">
        <f>SUMIFS(B6_Hinzu_Kürz_Plan!$D$3:$D$502,B6_Hinzu_Kürz_Plan!$B$3:$B$502,A46,B6_Hinzu_Kürz_Plan!$C$3:$C$502,B6_Hinzu_Kürz_Plan!I23)</f>
        <v>0</v>
      </c>
      <c r="H46" s="265">
        <f t="shared" ref="H46" si="6">E46+G46</f>
        <v>0</v>
      </c>
    </row>
    <row r="47" spans="1:8" ht="15" customHeight="1" x14ac:dyDescent="0.25">
      <c r="A47" s="10">
        <f t="shared" si="0"/>
        <v>2026</v>
      </c>
      <c r="B47" s="268" t="s">
        <v>130</v>
      </c>
      <c r="C47" s="187" t="s">
        <v>131</v>
      </c>
      <c r="D47" s="266"/>
      <c r="E47" s="250">
        <f>B_Bilanz_Ist!L47</f>
        <v>0</v>
      </c>
      <c r="F47" s="425"/>
      <c r="G47" s="426"/>
      <c r="H47" s="426"/>
    </row>
    <row r="48" spans="1:8" ht="30" customHeight="1" x14ac:dyDescent="0.25">
      <c r="A48" s="10">
        <f t="shared" si="0"/>
        <v>2026</v>
      </c>
      <c r="B48" s="268" t="s">
        <v>132</v>
      </c>
      <c r="C48" s="187" t="s">
        <v>133</v>
      </c>
      <c r="D48" s="266"/>
      <c r="E48" s="250">
        <f>B_Bilanz_Ist!L48</f>
        <v>0</v>
      </c>
      <c r="F48" s="425"/>
      <c r="G48" s="426"/>
      <c r="H48" s="426"/>
    </row>
    <row r="49" spans="1:8" ht="15" customHeight="1" x14ac:dyDescent="0.25">
      <c r="A49" s="10">
        <f t="shared" si="0"/>
        <v>2026</v>
      </c>
      <c r="B49" s="268" t="s">
        <v>134</v>
      </c>
      <c r="C49" s="187" t="s">
        <v>135</v>
      </c>
      <c r="D49" s="266"/>
      <c r="E49" s="250">
        <f>B_Bilanz_Ist!L49</f>
        <v>0</v>
      </c>
      <c r="F49" s="425"/>
      <c r="G49" s="426"/>
      <c r="H49" s="426"/>
    </row>
    <row r="50" spans="1:8" x14ac:dyDescent="0.25">
      <c r="A50" s="10">
        <f t="shared" si="0"/>
        <v>2026</v>
      </c>
      <c r="B50" s="268" t="s">
        <v>269</v>
      </c>
      <c r="C50" s="187" t="s">
        <v>136</v>
      </c>
      <c r="D50" s="266"/>
      <c r="E50" s="250">
        <f>B_Bilanz_Ist!L50</f>
        <v>0</v>
      </c>
      <c r="F50" s="425"/>
      <c r="G50" s="426"/>
      <c r="H50" s="426"/>
    </row>
    <row r="51" spans="1:8" ht="30" x14ac:dyDescent="0.25">
      <c r="A51" s="10">
        <f t="shared" si="0"/>
        <v>2026</v>
      </c>
      <c r="B51" s="268" t="s">
        <v>270</v>
      </c>
      <c r="C51" s="187" t="s">
        <v>137</v>
      </c>
      <c r="D51" s="266"/>
      <c r="E51" s="250">
        <f>B_Bilanz_Ist!L51</f>
        <v>0</v>
      </c>
      <c r="F51" s="425"/>
      <c r="G51" s="426"/>
      <c r="H51" s="426"/>
    </row>
    <row r="52" spans="1:8" ht="30" x14ac:dyDescent="0.25">
      <c r="A52" s="10">
        <f t="shared" si="0"/>
        <v>2026</v>
      </c>
      <c r="B52" s="268" t="s">
        <v>271</v>
      </c>
      <c r="C52" s="187" t="s">
        <v>272</v>
      </c>
      <c r="D52" s="266"/>
      <c r="E52" s="250">
        <f>B_Bilanz_Ist!L52</f>
        <v>0</v>
      </c>
      <c r="F52" s="425"/>
      <c r="G52" s="426"/>
      <c r="H52" s="426"/>
    </row>
    <row r="53" spans="1:8" x14ac:dyDescent="0.25">
      <c r="A53" s="10">
        <f t="shared" si="0"/>
        <v>2026</v>
      </c>
      <c r="B53" s="268" t="s">
        <v>273</v>
      </c>
      <c r="C53" s="187" t="s">
        <v>138</v>
      </c>
      <c r="D53" s="266"/>
      <c r="E53" s="250">
        <f>B_Bilanz_Ist!L53</f>
        <v>0</v>
      </c>
      <c r="F53" s="425"/>
      <c r="G53" s="426"/>
      <c r="H53" s="426"/>
    </row>
    <row r="54" spans="1:8" s="52" customFormat="1" x14ac:dyDescent="0.25">
      <c r="A54" s="127">
        <f t="shared" si="0"/>
        <v>2026</v>
      </c>
      <c r="B54" s="9" t="s">
        <v>64</v>
      </c>
      <c r="C54" s="186" t="s">
        <v>326</v>
      </c>
      <c r="D54" s="263"/>
      <c r="E54" s="260">
        <f>B_Bilanz_Ist!L54</f>
        <v>0</v>
      </c>
      <c r="F54" s="261">
        <f t="shared" si="4"/>
        <v>0</v>
      </c>
      <c r="G54" s="262">
        <f>SUMIFS(B6_Hinzu_Kürz_Plan!$D$3:$D$502,B6_Hinzu_Kürz_Plan!$B$3:$B$502,A54,B6_Hinzu_Kürz_Plan!$C$3:$C$502,B6_Hinzu_Kürz_Plan!I24)</f>
        <v>0</v>
      </c>
      <c r="H54" s="265">
        <f t="shared" ref="H54:H55" si="7">E54+G54</f>
        <v>0</v>
      </c>
    </row>
    <row r="55" spans="1:8" s="52" customFormat="1" x14ac:dyDescent="0.25">
      <c r="A55" s="127">
        <f t="shared" si="0"/>
        <v>2026</v>
      </c>
      <c r="B55" s="9" t="s">
        <v>80</v>
      </c>
      <c r="C55" s="186" t="s">
        <v>139</v>
      </c>
      <c r="D55" s="263"/>
      <c r="E55" s="260">
        <f>B_Bilanz_Ist!L55</f>
        <v>0</v>
      </c>
      <c r="F55" s="261">
        <f>D55-E55</f>
        <v>0</v>
      </c>
      <c r="G55" s="262">
        <f>SUMIFS(B6_Hinzu_Kürz_Plan!$D$3:$D$502,B6_Hinzu_Kürz_Plan!$B$3:$B$502,A55,B6_Hinzu_Kürz_Plan!$C$3:$C$502,B6_Hinzu_Kürz_Plan!I25)</f>
        <v>0</v>
      </c>
      <c r="H55" s="265">
        <f t="shared" si="7"/>
        <v>0</v>
      </c>
    </row>
    <row r="56" spans="1:8" s="52" customFormat="1" ht="15.75" thickBot="1" x14ac:dyDescent="0.3">
      <c r="A56" s="127">
        <f t="shared" si="0"/>
        <v>2026</v>
      </c>
      <c r="B56" s="9" t="s">
        <v>140</v>
      </c>
      <c r="C56" s="189" t="s">
        <v>321</v>
      </c>
      <c r="D56" s="269"/>
      <c r="E56" s="270">
        <f>B_Bilanz_Ist!L56</f>
        <v>0</v>
      </c>
      <c r="F56" s="271">
        <f>D56-E56</f>
        <v>0</v>
      </c>
      <c r="G56" s="272">
        <f>SUMIFS(B6_Hinzu_Kürz_Plan!$D$3:$D$502,B6_Hinzu_Kürz_Plan!$B$3:$B$502,A55,B6_Hinzu_Kürz_Plan!$C$3:$C$502,B6_Hinzu_Kürz_Plan!I26)</f>
        <v>0</v>
      </c>
      <c r="H56" s="272">
        <f>E56+G56</f>
        <v>0</v>
      </c>
    </row>
    <row r="57" spans="1:8" ht="15.75" thickTop="1" x14ac:dyDescent="0.25">
      <c r="A57" s="3"/>
      <c r="B57" s="190"/>
      <c r="C57" s="3"/>
      <c r="D57" s="255"/>
      <c r="E57" s="427"/>
      <c r="F57" s="427"/>
      <c r="G57" s="16"/>
      <c r="H57" s="427"/>
    </row>
    <row r="58" spans="1:8" ht="19.5" thickBot="1" x14ac:dyDescent="0.3">
      <c r="A58" s="190"/>
      <c r="B58" s="58" t="str">
        <f>CONCATENATE("Planansätze des Jahres ",A60)</f>
        <v>Planansätze des Jahres 2025</v>
      </c>
      <c r="D58" s="50"/>
      <c r="E58" s="50"/>
      <c r="F58" s="50"/>
      <c r="G58" s="12"/>
      <c r="H58" s="50"/>
    </row>
    <row r="59" spans="1:8" s="52" customFormat="1" ht="15.75" thickTop="1" x14ac:dyDescent="0.25">
      <c r="B59" s="258"/>
      <c r="C59" s="184" t="s">
        <v>99</v>
      </c>
      <c r="D59" s="247" t="str">
        <f>IF(ISERROR(D87/D86),"",D87/D86)</f>
        <v/>
      </c>
      <c r="E59" s="197" t="str">
        <f>IF(ISERROR(E87/E86),"",E87/E86)</f>
        <v/>
      </c>
      <c r="F59" s="248"/>
      <c r="G59" s="142"/>
      <c r="H59" s="142" t="str">
        <f>IF(ISERROR(H87/H86),"",H87/H86)</f>
        <v/>
      </c>
    </row>
    <row r="60" spans="1:8" s="52" customFormat="1" ht="15" customHeight="1" x14ac:dyDescent="0.25">
      <c r="A60" s="127">
        <f>$A$6-1</f>
        <v>2025</v>
      </c>
      <c r="B60" s="9" t="s">
        <v>7</v>
      </c>
      <c r="C60" s="185" t="s">
        <v>100</v>
      </c>
      <c r="D60" s="259">
        <f>SUM(D61,D73,D82,D83,D84)</f>
        <v>0</v>
      </c>
      <c r="E60" s="260">
        <f>SUM(E61,E73,E82,E83,E84)</f>
        <v>0</v>
      </c>
      <c r="F60" s="261">
        <f>SUM(F61,F73,F82,F83,F84)</f>
        <v>0</v>
      </c>
      <c r="G60" s="262">
        <f>SUM(G61,G73,G82,G83,G84)</f>
        <v>0</v>
      </c>
      <c r="H60" s="262">
        <f>SUM(H61,H73,H82,H83,H84)</f>
        <v>0</v>
      </c>
    </row>
    <row r="61" spans="1:8" s="52" customFormat="1" x14ac:dyDescent="0.25">
      <c r="A61" s="127">
        <f>$A$60</f>
        <v>2025</v>
      </c>
      <c r="B61" s="9" t="s">
        <v>17</v>
      </c>
      <c r="C61" s="186" t="s">
        <v>6</v>
      </c>
      <c r="D61" s="259">
        <f>SUM(D62,D67,D72)</f>
        <v>0</v>
      </c>
      <c r="E61" s="260">
        <f>SUM(E62,E67,E72)</f>
        <v>0</v>
      </c>
      <c r="F61" s="261">
        <f>SUM(F62,F67,F72)</f>
        <v>0</v>
      </c>
      <c r="G61" s="262">
        <f>SUM(G62,G67,G72)</f>
        <v>0</v>
      </c>
      <c r="H61" s="262">
        <f>SUM(H62,H67,H72)</f>
        <v>0</v>
      </c>
    </row>
    <row r="62" spans="1:8" x14ac:dyDescent="0.25">
      <c r="A62" s="10">
        <f t="shared" ref="A62:A110" si="8">$A$60</f>
        <v>2025</v>
      </c>
      <c r="B62" s="49" t="s">
        <v>19</v>
      </c>
      <c r="C62" s="187" t="s">
        <v>8</v>
      </c>
      <c r="D62" s="264"/>
      <c r="E62" s="250">
        <f>SUM(E63:E66)</f>
        <v>0</v>
      </c>
      <c r="F62" s="251">
        <f>D62-E62</f>
        <v>0</v>
      </c>
      <c r="G62" s="265">
        <f>SUMIFS(B6_Hinzu_Kürz_Plan!$D$3:$D$502,B6_Hinzu_Kürz_Plan!$B$3:$B$502,A62,B6_Hinzu_Kürz_Plan!$C$3:$C$502,B6_Hinzu_Kürz_Plan!I3)</f>
        <v>0</v>
      </c>
      <c r="H62" s="265">
        <f>E62+G62</f>
        <v>0</v>
      </c>
    </row>
    <row r="63" spans="1:8" ht="30" x14ac:dyDescent="0.25">
      <c r="A63" s="10">
        <f t="shared" si="8"/>
        <v>2025</v>
      </c>
      <c r="B63" s="49" t="s">
        <v>20</v>
      </c>
      <c r="C63" s="187" t="s">
        <v>101</v>
      </c>
      <c r="D63" s="266"/>
      <c r="E63" s="250">
        <f>B_Bilanz_Ist!L63</f>
        <v>0</v>
      </c>
      <c r="F63" s="425"/>
      <c r="G63" s="426"/>
      <c r="H63" s="426"/>
    </row>
    <row r="64" spans="1:8" ht="30" x14ac:dyDescent="0.25">
      <c r="A64" s="10">
        <f t="shared" si="8"/>
        <v>2025</v>
      </c>
      <c r="B64" s="49" t="s">
        <v>21</v>
      </c>
      <c r="C64" s="187" t="s">
        <v>102</v>
      </c>
      <c r="D64" s="266"/>
      <c r="E64" s="250">
        <f>B_Bilanz_Ist!L64</f>
        <v>0</v>
      </c>
      <c r="F64" s="425"/>
      <c r="G64" s="426"/>
      <c r="H64" s="426"/>
    </row>
    <row r="65" spans="1:8" x14ac:dyDescent="0.25">
      <c r="A65" s="10">
        <f t="shared" si="8"/>
        <v>2025</v>
      </c>
      <c r="B65" s="49" t="s">
        <v>22</v>
      </c>
      <c r="C65" s="187" t="s">
        <v>9</v>
      </c>
      <c r="D65" s="266"/>
      <c r="E65" s="250">
        <f>B_Bilanz_Ist!L65</f>
        <v>0</v>
      </c>
      <c r="F65" s="425"/>
      <c r="G65" s="426"/>
      <c r="H65" s="426"/>
    </row>
    <row r="66" spans="1:8" x14ac:dyDescent="0.25">
      <c r="A66" s="10">
        <f t="shared" si="8"/>
        <v>2025</v>
      </c>
      <c r="B66" s="49" t="s">
        <v>23</v>
      </c>
      <c r="C66" s="187" t="s">
        <v>10</v>
      </c>
      <c r="D66" s="266"/>
      <c r="E66" s="250">
        <f>B_Bilanz_Ist!L66</f>
        <v>0</v>
      </c>
      <c r="F66" s="425"/>
      <c r="G66" s="426"/>
      <c r="H66" s="426"/>
    </row>
    <row r="67" spans="1:8" x14ac:dyDescent="0.25">
      <c r="A67" s="10">
        <f t="shared" si="8"/>
        <v>2025</v>
      </c>
      <c r="B67" s="49" t="s">
        <v>24</v>
      </c>
      <c r="C67" s="187" t="s">
        <v>462</v>
      </c>
      <c r="D67" s="264"/>
      <c r="E67" s="250">
        <f>D_SAV!O5</f>
        <v>0</v>
      </c>
      <c r="F67" s="251">
        <f t="shared" ref="F67:F72" si="9">D67-E67</f>
        <v>0</v>
      </c>
      <c r="G67" s="265">
        <f>SUMIFS(B6_Hinzu_Kürz_Plan!$D$3:$D$502,B6_Hinzu_Kürz_Plan!$B$3:$B$502,A67,B6_Hinzu_Kürz_Plan!$C$3:$C$502,B6_Hinzu_Kürz_Plan!I4)</f>
        <v>0</v>
      </c>
      <c r="H67" s="265">
        <f>E67+G67</f>
        <v>0</v>
      </c>
    </row>
    <row r="68" spans="1:8" ht="30" x14ac:dyDescent="0.25">
      <c r="A68" s="10">
        <f t="shared" si="8"/>
        <v>2025</v>
      </c>
      <c r="B68" s="49" t="s">
        <v>25</v>
      </c>
      <c r="C68" s="187" t="s">
        <v>12</v>
      </c>
      <c r="D68" s="423"/>
      <c r="E68" s="424"/>
      <c r="F68" s="425"/>
      <c r="G68" s="426"/>
      <c r="H68" s="426"/>
    </row>
    <row r="69" spans="1:8" x14ac:dyDescent="0.25">
      <c r="A69" s="10">
        <f t="shared" si="8"/>
        <v>2025</v>
      </c>
      <c r="B69" s="49" t="s">
        <v>26</v>
      </c>
      <c r="C69" s="187" t="s">
        <v>13</v>
      </c>
      <c r="D69" s="423"/>
      <c r="E69" s="424"/>
      <c r="F69" s="425"/>
      <c r="G69" s="426"/>
      <c r="H69" s="426"/>
    </row>
    <row r="70" spans="1:8" x14ac:dyDescent="0.25">
      <c r="A70" s="10">
        <f t="shared" si="8"/>
        <v>2025</v>
      </c>
      <c r="B70" s="49" t="s">
        <v>27</v>
      </c>
      <c r="C70" s="187" t="s">
        <v>14</v>
      </c>
      <c r="D70" s="423"/>
      <c r="E70" s="424"/>
      <c r="F70" s="425"/>
      <c r="G70" s="426"/>
      <c r="H70" s="426"/>
    </row>
    <row r="71" spans="1:8" x14ac:dyDescent="0.25">
      <c r="A71" s="10">
        <f t="shared" si="8"/>
        <v>2025</v>
      </c>
      <c r="B71" s="49" t="s">
        <v>28</v>
      </c>
      <c r="C71" s="187" t="s">
        <v>15</v>
      </c>
      <c r="D71" s="423"/>
      <c r="E71" s="424"/>
      <c r="F71" s="425"/>
      <c r="G71" s="426"/>
      <c r="H71" s="426"/>
    </row>
    <row r="72" spans="1:8" x14ac:dyDescent="0.25">
      <c r="A72" s="10">
        <f t="shared" si="8"/>
        <v>2025</v>
      </c>
      <c r="B72" s="49" t="s">
        <v>29</v>
      </c>
      <c r="C72" s="187" t="s">
        <v>16</v>
      </c>
      <c r="D72" s="264"/>
      <c r="E72" s="250">
        <f>B_Bilanz_Ist!L72</f>
        <v>0</v>
      </c>
      <c r="F72" s="251">
        <f t="shared" si="9"/>
        <v>0</v>
      </c>
      <c r="G72" s="265">
        <f>SUMIFS(B6_Hinzu_Kürz_Plan!$D$3:$D$502,B6_Hinzu_Kürz_Plan!$B$3:$B$502,A72,B6_Hinzu_Kürz_Plan!$C$3:$C$502,B6_Hinzu_Kürz_Plan!I5)</f>
        <v>0</v>
      </c>
      <c r="H72" s="265">
        <f>E72+G72</f>
        <v>0</v>
      </c>
    </row>
    <row r="73" spans="1:8" s="52" customFormat="1" ht="15" customHeight="1" x14ac:dyDescent="0.25">
      <c r="A73" s="127">
        <f t="shared" si="8"/>
        <v>2025</v>
      </c>
      <c r="B73" s="9" t="s">
        <v>30</v>
      </c>
      <c r="C73" s="186" t="s">
        <v>103</v>
      </c>
      <c r="D73" s="259">
        <f>SUM(D74:D81)</f>
        <v>0</v>
      </c>
      <c r="E73" s="260">
        <f>SUM(E74:E75,E79:E81)</f>
        <v>0</v>
      </c>
      <c r="F73" s="261">
        <f>SUM(F74:F81)</f>
        <v>0</v>
      </c>
      <c r="G73" s="262">
        <f>SUM(G74:G81)</f>
        <v>0</v>
      </c>
      <c r="H73" s="262">
        <f>SUM(H74:H81)</f>
        <v>0</v>
      </c>
    </row>
    <row r="74" spans="1:8" x14ac:dyDescent="0.25">
      <c r="A74" s="10">
        <f t="shared" si="8"/>
        <v>2025</v>
      </c>
      <c r="B74" s="49" t="s">
        <v>104</v>
      </c>
      <c r="C74" s="187" t="s">
        <v>105</v>
      </c>
      <c r="D74" s="264"/>
      <c r="E74" s="250">
        <f>B_Bilanz_Ist!L74</f>
        <v>0</v>
      </c>
      <c r="F74" s="251">
        <f t="shared" ref="F74:F84" si="10">D74-E74</f>
        <v>0</v>
      </c>
      <c r="G74" s="265">
        <f>SUMIFS(B6_Hinzu_Kürz_Plan!$D$3:$D$502,B6_Hinzu_Kürz_Plan!$B$3:$B$502,A74,B6_Hinzu_Kürz_Plan!$C$3:$C$502,B6_Hinzu_Kürz_Plan!I6)</f>
        <v>0</v>
      </c>
      <c r="H74" s="265">
        <f>E74+G74</f>
        <v>0</v>
      </c>
    </row>
    <row r="75" spans="1:8" x14ac:dyDescent="0.25">
      <c r="A75" s="10">
        <f t="shared" si="8"/>
        <v>2025</v>
      </c>
      <c r="B75" s="49" t="s">
        <v>106</v>
      </c>
      <c r="C75" s="187" t="s">
        <v>107</v>
      </c>
      <c r="D75" s="264"/>
      <c r="E75" s="250">
        <f>SUM(E76:E78)</f>
        <v>0</v>
      </c>
      <c r="F75" s="251">
        <f t="shared" si="10"/>
        <v>0</v>
      </c>
      <c r="G75" s="265">
        <f>SUMIFS(B6_Hinzu_Kürz_Plan!$D$3:$D$502,B6_Hinzu_Kürz_Plan!$B$3:$B$502,A75,B6_Hinzu_Kürz_Plan!$C$3:$C$502,B6_Hinzu_Kürz_Plan!I7)</f>
        <v>0</v>
      </c>
      <c r="H75" s="265">
        <f>E75+G75</f>
        <v>0</v>
      </c>
    </row>
    <row r="76" spans="1:8" x14ac:dyDescent="0.25">
      <c r="A76" s="10">
        <f t="shared" si="8"/>
        <v>2025</v>
      </c>
      <c r="B76" s="49" t="s">
        <v>260</v>
      </c>
      <c r="C76" s="188" t="s">
        <v>261</v>
      </c>
      <c r="D76" s="266"/>
      <c r="E76" s="250">
        <f>B_Bilanz_Ist!L76</f>
        <v>0</v>
      </c>
      <c r="F76" s="425"/>
      <c r="G76" s="426"/>
      <c r="H76" s="426"/>
    </row>
    <row r="77" spans="1:8" ht="30" x14ac:dyDescent="0.25">
      <c r="A77" s="10">
        <f t="shared" si="8"/>
        <v>2025</v>
      </c>
      <c r="B77" s="49" t="s">
        <v>262</v>
      </c>
      <c r="C77" s="187" t="s">
        <v>263</v>
      </c>
      <c r="D77" s="266"/>
      <c r="E77" s="250">
        <f>B_Bilanz_Ist!L77</f>
        <v>0</v>
      </c>
      <c r="F77" s="425"/>
      <c r="G77" s="426"/>
      <c r="H77" s="426"/>
    </row>
    <row r="78" spans="1:8" x14ac:dyDescent="0.25">
      <c r="A78" s="10">
        <f t="shared" si="8"/>
        <v>2025</v>
      </c>
      <c r="B78" s="49" t="s">
        <v>264</v>
      </c>
      <c r="C78" s="188" t="s">
        <v>265</v>
      </c>
      <c r="D78" s="266"/>
      <c r="E78" s="250">
        <f>B_Bilanz_Ist!L78</f>
        <v>0</v>
      </c>
      <c r="F78" s="425"/>
      <c r="G78" s="426"/>
      <c r="H78" s="426"/>
    </row>
    <row r="79" spans="1:8" x14ac:dyDescent="0.25">
      <c r="A79" s="10">
        <f t="shared" si="8"/>
        <v>2025</v>
      </c>
      <c r="B79" s="49" t="s">
        <v>108</v>
      </c>
      <c r="C79" s="187" t="s">
        <v>109</v>
      </c>
      <c r="D79" s="264"/>
      <c r="E79" s="250">
        <f>B_Bilanz_Ist!L79</f>
        <v>0</v>
      </c>
      <c r="F79" s="251">
        <f t="shared" si="10"/>
        <v>0</v>
      </c>
      <c r="G79" s="265">
        <f>SUMIFS(B6_Hinzu_Kürz_Plan!$D$3:$D$502,B6_Hinzu_Kürz_Plan!$B$3:$B$502,A79,B6_Hinzu_Kürz_Plan!$C$3:$C$502,B6_Hinzu_Kürz_Plan!I8)</f>
        <v>0</v>
      </c>
      <c r="H79" s="265">
        <f>E79+G79</f>
        <v>0</v>
      </c>
    </row>
    <row r="80" spans="1:8" ht="30" x14ac:dyDescent="0.25">
      <c r="A80" s="10">
        <f t="shared" si="8"/>
        <v>2025</v>
      </c>
      <c r="B80" s="49" t="s">
        <v>110</v>
      </c>
      <c r="C80" s="187" t="s">
        <v>111</v>
      </c>
      <c r="D80" s="264"/>
      <c r="E80" s="250">
        <f>B_Bilanz_Ist!L80</f>
        <v>0</v>
      </c>
      <c r="F80" s="251">
        <f t="shared" si="10"/>
        <v>0</v>
      </c>
      <c r="G80" s="265">
        <f>SUMIFS(B6_Hinzu_Kürz_Plan!$D$3:$D$502,B6_Hinzu_Kürz_Plan!$B$3:$B$502,A80,B6_Hinzu_Kürz_Plan!$C$3:$C$502,B6_Hinzu_Kürz_Plan!I9)</f>
        <v>0</v>
      </c>
      <c r="H80" s="265">
        <f t="shared" ref="H80:H84" si="11">E80+G80</f>
        <v>0</v>
      </c>
    </row>
    <row r="81" spans="1:8" x14ac:dyDescent="0.25">
      <c r="A81" s="10">
        <f t="shared" si="8"/>
        <v>2025</v>
      </c>
      <c r="B81" s="49" t="s">
        <v>112</v>
      </c>
      <c r="C81" s="187" t="s">
        <v>320</v>
      </c>
      <c r="D81" s="264"/>
      <c r="E81" s="250">
        <f>B_Bilanz_Ist!L81</f>
        <v>0</v>
      </c>
      <c r="F81" s="251">
        <f t="shared" si="10"/>
        <v>0</v>
      </c>
      <c r="G81" s="265">
        <f>SUMIFS(B6_Hinzu_Kürz_Plan!$D$3:$D$502,B6_Hinzu_Kürz_Plan!$B$3:$B$502,A81,B6_Hinzu_Kürz_Plan!$C$3:$C$502,B6_Hinzu_Kürz_Plan!I10)</f>
        <v>0</v>
      </c>
      <c r="H81" s="265">
        <f t="shared" si="11"/>
        <v>0</v>
      </c>
    </row>
    <row r="82" spans="1:8" s="52" customFormat="1" x14ac:dyDescent="0.25">
      <c r="A82" s="127">
        <f t="shared" si="8"/>
        <v>2025</v>
      </c>
      <c r="B82" s="9" t="s">
        <v>32</v>
      </c>
      <c r="C82" s="186" t="s">
        <v>327</v>
      </c>
      <c r="D82" s="263"/>
      <c r="E82" s="260">
        <f>B_Bilanz_Ist!L82</f>
        <v>0</v>
      </c>
      <c r="F82" s="261">
        <f t="shared" si="10"/>
        <v>0</v>
      </c>
      <c r="G82" s="262">
        <f>SUMIFS(B6_Hinzu_Kürz_Plan!$D$3:$D$502,B6_Hinzu_Kürz_Plan!$B$3:$B$502,A82,B6_Hinzu_Kürz_Plan!$C$3:$C$502,B6_Hinzu_Kürz_Plan!I11)</f>
        <v>0</v>
      </c>
      <c r="H82" s="265">
        <f t="shared" si="11"/>
        <v>0</v>
      </c>
    </row>
    <row r="83" spans="1:8" s="52" customFormat="1" x14ac:dyDescent="0.25">
      <c r="A83" s="127">
        <f t="shared" si="8"/>
        <v>2025</v>
      </c>
      <c r="B83" s="9" t="s">
        <v>33</v>
      </c>
      <c r="C83" s="186" t="s">
        <v>114</v>
      </c>
      <c r="D83" s="263"/>
      <c r="E83" s="260">
        <f>B_Bilanz_Ist!L83</f>
        <v>0</v>
      </c>
      <c r="F83" s="261">
        <f t="shared" si="10"/>
        <v>0</v>
      </c>
      <c r="G83" s="262">
        <f>SUMIFS(B6_Hinzu_Kürz_Plan!$D$3:$D$502,B6_Hinzu_Kürz_Plan!$B$3:$B$502,A83,B6_Hinzu_Kürz_Plan!$C$3:$C$502,B6_Hinzu_Kürz_Plan!I12)</f>
        <v>0</v>
      </c>
      <c r="H83" s="265">
        <f t="shared" si="11"/>
        <v>0</v>
      </c>
    </row>
    <row r="84" spans="1:8" s="52" customFormat="1" x14ac:dyDescent="0.25">
      <c r="A84" s="127">
        <f t="shared" si="8"/>
        <v>2025</v>
      </c>
      <c r="B84" s="9" t="s">
        <v>36</v>
      </c>
      <c r="C84" s="186" t="s">
        <v>115</v>
      </c>
      <c r="D84" s="263"/>
      <c r="E84" s="260">
        <f>B_Bilanz_Ist!L84</f>
        <v>0</v>
      </c>
      <c r="F84" s="261">
        <f t="shared" si="10"/>
        <v>0</v>
      </c>
      <c r="G84" s="262">
        <f>SUMIFS(B6_Hinzu_Kürz_Plan!$D$3:$D$502,B6_Hinzu_Kürz_Plan!$B$3:$B$502,A84,B6_Hinzu_Kürz_Plan!$C$3:$C$502,B6_Hinzu_Kürz_Plan!I13)</f>
        <v>0</v>
      </c>
      <c r="H84" s="265">
        <f t="shared" si="11"/>
        <v>0</v>
      </c>
    </row>
    <row r="85" spans="1:8" s="52" customFormat="1" x14ac:dyDescent="0.25">
      <c r="A85" s="127"/>
      <c r="B85" s="59"/>
      <c r="C85" s="3"/>
      <c r="D85" s="252"/>
      <c r="E85" s="253"/>
      <c r="F85" s="254"/>
      <c r="G85" s="428"/>
      <c r="H85" s="143"/>
    </row>
    <row r="86" spans="1:8" s="52" customFormat="1" x14ac:dyDescent="0.25">
      <c r="A86" s="127">
        <f t="shared" si="8"/>
        <v>2025</v>
      </c>
      <c r="B86" s="9" t="s">
        <v>11</v>
      </c>
      <c r="C86" s="185" t="s">
        <v>116</v>
      </c>
      <c r="D86" s="259">
        <f>SUM(D87,D94,D95,D96,D100,D108,D109,D110)</f>
        <v>0</v>
      </c>
      <c r="E86" s="260">
        <f>SUM(E87,E94,E95,E96,E100,E108,E109,E110)</f>
        <v>0</v>
      </c>
      <c r="F86" s="261">
        <f>SUM(F87,F94,F95,F96,F100,F108,F109,F110)</f>
        <v>0</v>
      </c>
      <c r="G86" s="262">
        <f>SUM(G87,G94,G95,G96,G100,G108,G109,G110)</f>
        <v>0</v>
      </c>
      <c r="H86" s="262">
        <f>SUM(H87,H94,H95,H96,H100,H108,H109,H110)</f>
        <v>0</v>
      </c>
    </row>
    <row r="87" spans="1:8" s="52" customFormat="1" x14ac:dyDescent="0.25">
      <c r="A87" s="127">
        <f t="shared" si="8"/>
        <v>2025</v>
      </c>
      <c r="B87" s="9" t="s">
        <v>117</v>
      </c>
      <c r="C87" s="186" t="s">
        <v>118</v>
      </c>
      <c r="D87" s="259">
        <f>SUM(D88:D93)</f>
        <v>0</v>
      </c>
      <c r="E87" s="260">
        <f>SUM(E88:E93)</f>
        <v>0</v>
      </c>
      <c r="F87" s="261">
        <f>SUM(F88:F93)</f>
        <v>0</v>
      </c>
      <c r="G87" s="262">
        <f>SUM(G88:G93)</f>
        <v>0</v>
      </c>
      <c r="H87" s="262">
        <f>SUM(H88:H93)</f>
        <v>0</v>
      </c>
    </row>
    <row r="88" spans="1:8" x14ac:dyDescent="0.25">
      <c r="A88" s="10">
        <f t="shared" si="8"/>
        <v>2025</v>
      </c>
      <c r="B88" s="49" t="s">
        <v>44</v>
      </c>
      <c r="C88" s="187" t="s">
        <v>119</v>
      </c>
      <c r="D88" s="264"/>
      <c r="E88" s="250">
        <f>B_Bilanz_Ist!L88</f>
        <v>0</v>
      </c>
      <c r="F88" s="251">
        <f t="shared" ref="F88:F110" si="12">D88-E88</f>
        <v>0</v>
      </c>
      <c r="G88" s="265">
        <f>SUMIFS(B6_Hinzu_Kürz_Plan!$D$3:$D$502,B6_Hinzu_Kürz_Plan!$B$3:$B$502,A88,B6_Hinzu_Kürz_Plan!$C$3:$C$502,B6_Hinzu_Kürz_Plan!I14)</f>
        <v>0</v>
      </c>
      <c r="H88" s="265">
        <f t="shared" ref="H88:H96" si="13">E88+G88</f>
        <v>0</v>
      </c>
    </row>
    <row r="89" spans="1:8" x14ac:dyDescent="0.25">
      <c r="A89" s="10">
        <f t="shared" si="8"/>
        <v>2025</v>
      </c>
      <c r="B89" s="49" t="s">
        <v>46</v>
      </c>
      <c r="C89" s="187" t="s">
        <v>120</v>
      </c>
      <c r="D89" s="264"/>
      <c r="E89" s="250">
        <f>B_Bilanz_Ist!L89</f>
        <v>0</v>
      </c>
      <c r="F89" s="251">
        <f t="shared" si="12"/>
        <v>0</v>
      </c>
      <c r="G89" s="265">
        <f>SUMIFS(B6_Hinzu_Kürz_Plan!$D$3:$D$502,B6_Hinzu_Kürz_Plan!$B$3:$B$502,A89,B6_Hinzu_Kürz_Plan!$C$3:$C$502,B6_Hinzu_Kürz_Plan!I15)</f>
        <v>0</v>
      </c>
      <c r="H89" s="265">
        <f t="shared" si="13"/>
        <v>0</v>
      </c>
    </row>
    <row r="90" spans="1:8" x14ac:dyDescent="0.25">
      <c r="A90" s="10">
        <f t="shared" si="8"/>
        <v>2025</v>
      </c>
      <c r="B90" s="49" t="s">
        <v>121</v>
      </c>
      <c r="C90" s="187" t="s">
        <v>122</v>
      </c>
      <c r="D90" s="264"/>
      <c r="E90" s="250">
        <f>B_Bilanz_Ist!L90</f>
        <v>0</v>
      </c>
      <c r="F90" s="251">
        <f t="shared" si="12"/>
        <v>0</v>
      </c>
      <c r="G90" s="265">
        <f>SUMIFS(B6_Hinzu_Kürz_Plan!$D$3:$D$502,B6_Hinzu_Kürz_Plan!$B$3:$B$502,A90,B6_Hinzu_Kürz_Plan!$C$3:$C$502,B6_Hinzu_Kürz_Plan!I16)</f>
        <v>0</v>
      </c>
      <c r="H90" s="265">
        <f t="shared" si="13"/>
        <v>0</v>
      </c>
    </row>
    <row r="91" spans="1:8" x14ac:dyDescent="0.25">
      <c r="A91" s="10">
        <f t="shared" si="8"/>
        <v>2025</v>
      </c>
      <c r="B91" s="49" t="s">
        <v>176</v>
      </c>
      <c r="C91" s="267" t="s">
        <v>181</v>
      </c>
      <c r="D91" s="264"/>
      <c r="E91" s="250">
        <f>B_Bilanz_Ist!L91</f>
        <v>0</v>
      </c>
      <c r="F91" s="251">
        <f t="shared" si="12"/>
        <v>0</v>
      </c>
      <c r="G91" s="265">
        <f>SUMIFS(B6_Hinzu_Kürz_Plan!$D$3:$D$502,B6_Hinzu_Kürz_Plan!$B$3:$B$502,A91,B6_Hinzu_Kürz_Plan!$C$3:$C$502,B6_Hinzu_Kürz_Plan!I17)</f>
        <v>0</v>
      </c>
      <c r="H91" s="265">
        <f t="shared" si="13"/>
        <v>0</v>
      </c>
    </row>
    <row r="92" spans="1:8" x14ac:dyDescent="0.25">
      <c r="A92" s="10">
        <f t="shared" si="8"/>
        <v>2025</v>
      </c>
      <c r="B92" s="49" t="s">
        <v>183</v>
      </c>
      <c r="C92" s="187" t="s">
        <v>113</v>
      </c>
      <c r="D92" s="264"/>
      <c r="E92" s="250">
        <f>B_Bilanz_Ist!L92</f>
        <v>0</v>
      </c>
      <c r="F92" s="251">
        <f t="shared" si="12"/>
        <v>0</v>
      </c>
      <c r="G92" s="265">
        <f>SUMIFS(B6_Hinzu_Kürz_Plan!$D$3:$D$502,B6_Hinzu_Kürz_Plan!$B$3:$B$502,A92,B6_Hinzu_Kürz_Plan!$C$3:$C$502,B6_Hinzu_Kürz_Plan!I18)</f>
        <v>0</v>
      </c>
      <c r="H92" s="265">
        <f t="shared" si="13"/>
        <v>0</v>
      </c>
    </row>
    <row r="93" spans="1:8" x14ac:dyDescent="0.25">
      <c r="A93" s="10">
        <f t="shared" si="8"/>
        <v>2025</v>
      </c>
      <c r="B93" s="49" t="s">
        <v>184</v>
      </c>
      <c r="C93" s="267" t="s">
        <v>182</v>
      </c>
      <c r="D93" s="264"/>
      <c r="E93" s="250">
        <f>B_Bilanz_Ist!L93</f>
        <v>0</v>
      </c>
      <c r="F93" s="251">
        <f t="shared" si="12"/>
        <v>0</v>
      </c>
      <c r="G93" s="265">
        <f>SUMIFS(B6_Hinzu_Kürz_Plan!$D$3:$D$502,B6_Hinzu_Kürz_Plan!$B$3:$B$502,A93,B6_Hinzu_Kürz_Plan!$C$3:$C$502,B6_Hinzu_Kürz_Plan!I19)</f>
        <v>0</v>
      </c>
      <c r="H93" s="265">
        <f t="shared" si="13"/>
        <v>0</v>
      </c>
    </row>
    <row r="94" spans="1:8" s="52" customFormat="1" x14ac:dyDescent="0.25">
      <c r="A94" s="127">
        <f t="shared" si="8"/>
        <v>2025</v>
      </c>
      <c r="B94" s="9" t="s">
        <v>123</v>
      </c>
      <c r="C94" s="186" t="s">
        <v>221</v>
      </c>
      <c r="D94" s="263"/>
      <c r="E94" s="260">
        <f>B_Bilanz_Ist!L94</f>
        <v>0</v>
      </c>
      <c r="F94" s="261">
        <f t="shared" si="12"/>
        <v>0</v>
      </c>
      <c r="G94" s="262">
        <f>SUMIFS(B6_Hinzu_Kürz_Plan!$D$3:$D$502,B6_Hinzu_Kürz_Plan!$B$3:$B$502,A94,B6_Hinzu_Kürz_Plan!$C$3:$C$502,B6_Hinzu_Kürz_Plan!I20)</f>
        <v>0</v>
      </c>
      <c r="H94" s="265">
        <f t="shared" si="13"/>
        <v>0</v>
      </c>
    </row>
    <row r="95" spans="1:8" s="52" customFormat="1" x14ac:dyDescent="0.25">
      <c r="A95" s="127">
        <f t="shared" si="8"/>
        <v>2025</v>
      </c>
      <c r="B95" s="9" t="s">
        <v>124</v>
      </c>
      <c r="C95" s="186" t="s">
        <v>214</v>
      </c>
      <c r="D95" s="263"/>
      <c r="E95" s="260">
        <f>B_Bilanz_Ist!L95</f>
        <v>0</v>
      </c>
      <c r="F95" s="261">
        <f t="shared" si="12"/>
        <v>0</v>
      </c>
      <c r="G95" s="262">
        <f>SUMIFS(B6_Hinzu_Kürz_Plan!$D$3:$D$502,B6_Hinzu_Kürz_Plan!$B$3:$B$502,A95,B6_Hinzu_Kürz_Plan!$C$3:$C$502,B6_Hinzu_Kürz_Plan!I21)</f>
        <v>0</v>
      </c>
      <c r="H95" s="265">
        <f t="shared" si="13"/>
        <v>0</v>
      </c>
    </row>
    <row r="96" spans="1:8" s="52" customFormat="1" x14ac:dyDescent="0.25">
      <c r="A96" s="127">
        <f t="shared" si="8"/>
        <v>2025</v>
      </c>
      <c r="B96" s="9" t="s">
        <v>62</v>
      </c>
      <c r="C96" s="186" t="s">
        <v>125</v>
      </c>
      <c r="D96" s="263"/>
      <c r="E96" s="260">
        <f>SUM(E97:E99)</f>
        <v>0</v>
      </c>
      <c r="F96" s="261">
        <f t="shared" si="12"/>
        <v>0</v>
      </c>
      <c r="G96" s="262">
        <f>SUMIFS(B6_Hinzu_Kürz_Plan!$D$3:$D$502,B6_Hinzu_Kürz_Plan!$B$3:$B$502,A96,B6_Hinzu_Kürz_Plan!$C$3:$C$502,B6_Hinzu_Kürz_Plan!I22)</f>
        <v>0</v>
      </c>
      <c r="H96" s="265">
        <f t="shared" si="13"/>
        <v>0</v>
      </c>
    </row>
    <row r="97" spans="1:8" x14ac:dyDescent="0.25">
      <c r="A97" s="10">
        <f t="shared" si="8"/>
        <v>2025</v>
      </c>
      <c r="B97" s="49" t="s">
        <v>266</v>
      </c>
      <c r="C97" s="187" t="s">
        <v>126</v>
      </c>
      <c r="D97" s="266"/>
      <c r="E97" s="250">
        <f>B_Bilanz_Ist!L97</f>
        <v>0</v>
      </c>
      <c r="F97" s="425"/>
      <c r="G97" s="426"/>
      <c r="H97" s="426"/>
    </row>
    <row r="98" spans="1:8" x14ac:dyDescent="0.25">
      <c r="A98" s="10">
        <f t="shared" si="8"/>
        <v>2025</v>
      </c>
      <c r="B98" s="49" t="s">
        <v>267</v>
      </c>
      <c r="C98" s="187" t="s">
        <v>127</v>
      </c>
      <c r="D98" s="266"/>
      <c r="E98" s="250">
        <f>B_Bilanz_Ist!L98</f>
        <v>0</v>
      </c>
      <c r="F98" s="425"/>
      <c r="G98" s="426"/>
      <c r="H98" s="426"/>
    </row>
    <row r="99" spans="1:8" x14ac:dyDescent="0.25">
      <c r="A99" s="10">
        <f t="shared" si="8"/>
        <v>2025</v>
      </c>
      <c r="B99" s="49" t="s">
        <v>268</v>
      </c>
      <c r="C99" s="187" t="s">
        <v>128</v>
      </c>
      <c r="D99" s="266"/>
      <c r="E99" s="250">
        <f>B_Bilanz_Ist!L99</f>
        <v>0</v>
      </c>
      <c r="F99" s="425"/>
      <c r="G99" s="426"/>
      <c r="H99" s="426"/>
    </row>
    <row r="100" spans="1:8" s="52" customFormat="1" x14ac:dyDescent="0.25">
      <c r="A100" s="127">
        <f t="shared" si="8"/>
        <v>2025</v>
      </c>
      <c r="B100" s="60" t="s">
        <v>63</v>
      </c>
      <c r="C100" s="186" t="s">
        <v>129</v>
      </c>
      <c r="D100" s="263"/>
      <c r="E100" s="260">
        <f>SUM(E101:E107)</f>
        <v>0</v>
      </c>
      <c r="F100" s="261">
        <f t="shared" si="12"/>
        <v>0</v>
      </c>
      <c r="G100" s="262">
        <f>SUMIFS(B6_Hinzu_Kürz_Plan!$D$3:$D$502,B6_Hinzu_Kürz_Plan!$B$3:$B$502,A100,B6_Hinzu_Kürz_Plan!$C$3:$C$502,B6_Hinzu_Kürz_Plan!I23)</f>
        <v>0</v>
      </c>
      <c r="H100" s="265">
        <f t="shared" ref="H100" si="14">E100+G100</f>
        <v>0</v>
      </c>
    </row>
    <row r="101" spans="1:8" x14ac:dyDescent="0.25">
      <c r="A101" s="10">
        <f t="shared" si="8"/>
        <v>2025</v>
      </c>
      <c r="B101" s="268" t="s">
        <v>130</v>
      </c>
      <c r="C101" s="187" t="s">
        <v>131</v>
      </c>
      <c r="D101" s="266"/>
      <c r="E101" s="250">
        <f>B_Bilanz_Ist!L101</f>
        <v>0</v>
      </c>
      <c r="F101" s="425"/>
      <c r="G101" s="426"/>
      <c r="H101" s="426"/>
    </row>
    <row r="102" spans="1:8" x14ac:dyDescent="0.25">
      <c r="A102" s="10">
        <f t="shared" si="8"/>
        <v>2025</v>
      </c>
      <c r="B102" s="268" t="s">
        <v>132</v>
      </c>
      <c r="C102" s="187" t="s">
        <v>133</v>
      </c>
      <c r="D102" s="266"/>
      <c r="E102" s="250">
        <f>B_Bilanz_Ist!L102</f>
        <v>0</v>
      </c>
      <c r="F102" s="425"/>
      <c r="G102" s="426"/>
      <c r="H102" s="426"/>
    </row>
    <row r="103" spans="1:8" x14ac:dyDescent="0.25">
      <c r="A103" s="10">
        <f t="shared" si="8"/>
        <v>2025</v>
      </c>
      <c r="B103" s="268" t="s">
        <v>134</v>
      </c>
      <c r="C103" s="187" t="s">
        <v>135</v>
      </c>
      <c r="D103" s="266"/>
      <c r="E103" s="250">
        <f>B_Bilanz_Ist!L103</f>
        <v>0</v>
      </c>
      <c r="F103" s="425"/>
      <c r="G103" s="426"/>
      <c r="H103" s="426"/>
    </row>
    <row r="104" spans="1:8" x14ac:dyDescent="0.25">
      <c r="A104" s="10">
        <f t="shared" si="8"/>
        <v>2025</v>
      </c>
      <c r="B104" s="268" t="s">
        <v>269</v>
      </c>
      <c r="C104" s="187" t="s">
        <v>136</v>
      </c>
      <c r="D104" s="266"/>
      <c r="E104" s="250">
        <f>B_Bilanz_Ist!L104</f>
        <v>0</v>
      </c>
      <c r="F104" s="425"/>
      <c r="G104" s="426"/>
      <c r="H104" s="426"/>
    </row>
    <row r="105" spans="1:8" ht="30" x14ac:dyDescent="0.25">
      <c r="A105" s="10">
        <f t="shared" si="8"/>
        <v>2025</v>
      </c>
      <c r="B105" s="268" t="s">
        <v>270</v>
      </c>
      <c r="C105" s="187" t="s">
        <v>137</v>
      </c>
      <c r="D105" s="266"/>
      <c r="E105" s="250">
        <f>B_Bilanz_Ist!L105</f>
        <v>0</v>
      </c>
      <c r="F105" s="425"/>
      <c r="G105" s="426"/>
      <c r="H105" s="426"/>
    </row>
    <row r="106" spans="1:8" ht="30" x14ac:dyDescent="0.25">
      <c r="A106" s="10">
        <f t="shared" si="8"/>
        <v>2025</v>
      </c>
      <c r="B106" s="268" t="s">
        <v>271</v>
      </c>
      <c r="C106" s="187" t="s">
        <v>272</v>
      </c>
      <c r="D106" s="266"/>
      <c r="E106" s="250">
        <f>B_Bilanz_Ist!L106</f>
        <v>0</v>
      </c>
      <c r="F106" s="425"/>
      <c r="G106" s="426"/>
      <c r="H106" s="426"/>
    </row>
    <row r="107" spans="1:8" x14ac:dyDescent="0.25">
      <c r="A107" s="10">
        <f t="shared" si="8"/>
        <v>2025</v>
      </c>
      <c r="B107" s="268" t="s">
        <v>273</v>
      </c>
      <c r="C107" s="187" t="s">
        <v>138</v>
      </c>
      <c r="D107" s="266"/>
      <c r="E107" s="250">
        <f>B_Bilanz_Ist!L107</f>
        <v>0</v>
      </c>
      <c r="F107" s="425"/>
      <c r="G107" s="426"/>
      <c r="H107" s="426"/>
    </row>
    <row r="108" spans="1:8" s="52" customFormat="1" x14ac:dyDescent="0.25">
      <c r="A108" s="127">
        <f t="shared" si="8"/>
        <v>2025</v>
      </c>
      <c r="B108" s="9" t="s">
        <v>64</v>
      </c>
      <c r="C108" s="186" t="s">
        <v>326</v>
      </c>
      <c r="D108" s="263"/>
      <c r="E108" s="260">
        <f>B_Bilanz_Ist!L108</f>
        <v>0</v>
      </c>
      <c r="F108" s="261">
        <f t="shared" si="12"/>
        <v>0</v>
      </c>
      <c r="G108" s="262">
        <f>SUMIFS(B6_Hinzu_Kürz_Plan!$D$3:$D$502,B6_Hinzu_Kürz_Plan!$B$3:$B$502,A108,B6_Hinzu_Kürz_Plan!$C$3:$C$502,B6_Hinzu_Kürz_Plan!I24)</f>
        <v>0</v>
      </c>
      <c r="H108" s="265">
        <f t="shared" ref="H108:H109" si="15">E108+G108</f>
        <v>0</v>
      </c>
    </row>
    <row r="109" spans="1:8" s="52" customFormat="1" x14ac:dyDescent="0.25">
      <c r="A109" s="127">
        <f t="shared" si="8"/>
        <v>2025</v>
      </c>
      <c r="B109" s="9" t="s">
        <v>80</v>
      </c>
      <c r="C109" s="186" t="s">
        <v>139</v>
      </c>
      <c r="D109" s="263"/>
      <c r="E109" s="260">
        <f>B_Bilanz_Ist!L109</f>
        <v>0</v>
      </c>
      <c r="F109" s="261">
        <f t="shared" si="12"/>
        <v>0</v>
      </c>
      <c r="G109" s="262">
        <f>SUMIFS(B6_Hinzu_Kürz_Plan!$D$3:$D$502,B6_Hinzu_Kürz_Plan!$B$3:$B$502,A109,B6_Hinzu_Kürz_Plan!$C$3:$C$502,B6_Hinzu_Kürz_Plan!I25)</f>
        <v>0</v>
      </c>
      <c r="H109" s="265">
        <f t="shared" si="15"/>
        <v>0</v>
      </c>
    </row>
    <row r="110" spans="1:8" s="52" customFormat="1" ht="15.75" thickBot="1" x14ac:dyDescent="0.3">
      <c r="A110" s="127">
        <f t="shared" si="8"/>
        <v>2025</v>
      </c>
      <c r="B110" s="9" t="s">
        <v>140</v>
      </c>
      <c r="C110" s="189" t="s">
        <v>321</v>
      </c>
      <c r="D110" s="269"/>
      <c r="E110" s="270">
        <f>B_Bilanz_Ist!L110</f>
        <v>0</v>
      </c>
      <c r="F110" s="271">
        <f t="shared" si="12"/>
        <v>0</v>
      </c>
      <c r="G110" s="272">
        <f>SUMIFS(B6_Hinzu_Kürz_Plan!$D$3:$D$502,B6_Hinzu_Kürz_Plan!$B$3:$B$502,A109,B6_Hinzu_Kürz_Plan!$C$3:$C$502,B6_Hinzu_Kürz_Plan!I26)</f>
        <v>0</v>
      </c>
      <c r="H110" s="272">
        <f>E110+G110</f>
        <v>0</v>
      </c>
    </row>
    <row r="111" spans="1:8" ht="15.75" thickTop="1" x14ac:dyDescent="0.25"/>
  </sheetData>
  <sheetProtection algorithmName="SHA-512" hashValue="mJeOUP5xnvy9MaLJKlBjwGsB5dP2edRehWhNHgzGXNJYHPFkD8a1yw3Bh4ICWB/3v+3ueDHFZo7zhJM/LqWCPg==" saltValue="76ok0q9jnYJblrJd+B2mqg==" spinCount="100000" sheet="1" formatCells="0" formatColumns="0" formatRows="0" selectLockedCells="1" sort="0" autoFilter="0" pivotTables="0"/>
  <customSheetViews>
    <customSheetView guid="{88C7CD93-4C5C-45F9-8E10-23D17A25DE06}">
      <pane xSplit="3" ySplit="3" topLeftCell="P4" activePane="bottomRight" state="frozen"/>
      <selection pane="bottomRight" activeCell="U2" sqref="U2:V2"/>
      <pageMargins left="0.39370078740157483" right="0.39370078740157483" top="0.68" bottom="0.98425196850393704" header="0.25" footer="0.51181102362204722"/>
      <pageSetup paperSize="9" scale="48" fitToWidth="2" orientation="portrait" r:id="rId1"/>
      <headerFooter alignWithMargins="0">
        <oddHeader>&amp;L&amp;8EHB Gas 2010&amp;C&amp;8A3.1 Überleitungsrechnung Bilanz 2010</oddHeader>
        <oddFooter xml:space="preserve">&amp;L&amp;8&amp;D&amp;C&amp;8&amp;F/&amp;A &amp;R&amp;8&amp;P/&amp;N </oddFooter>
      </headerFooter>
    </customSheetView>
  </customSheetViews>
  <mergeCells count="1">
    <mergeCell ref="D2:F2"/>
  </mergeCells>
  <conditionalFormatting sqref="D31:F31 H31">
    <cfRule type="cellIs" dxfId="1" priority="1" operator="greaterThan">
      <formula>""""""</formula>
    </cfRule>
  </conditionalFormatting>
  <pageMargins left="0.39370078740157483" right="0.39370078740157483" top="0.68" bottom="0.98425196850393704" header="0.25" footer="0.51181102362204722"/>
  <pageSetup paperSize="9" scale="48" fitToWidth="2" orientation="portrait" r:id="rId2"/>
  <headerFooter alignWithMargins="0">
    <oddFooter xml:space="preserve">&amp;L&amp;8&amp;D&amp;C&amp;8&amp;F/&amp;A &amp;R&amp;8&amp;P/&amp;N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19</vt:i4>
      </vt:variant>
      <vt:variant>
        <vt:lpstr>Benannte Bereiche</vt:lpstr>
      </vt:variant>
      <vt:variant>
        <vt:i4>1</vt:i4>
      </vt:variant>
    </vt:vector>
  </HeadingPairs>
  <TitlesOfParts>
    <vt:vector size="20" baseType="lpstr">
      <vt:lpstr>Changelog</vt:lpstr>
      <vt:lpstr>A_Stammdaten</vt:lpstr>
      <vt:lpstr>A1_Fragen</vt:lpstr>
      <vt:lpstr>B_Bilanz_Ist</vt:lpstr>
      <vt:lpstr>B1_Details_Ist</vt:lpstr>
      <vt:lpstr>B2_Hinzu_Kürz_Ist</vt:lpstr>
      <vt:lpstr>B3_RSt_Spiegel</vt:lpstr>
      <vt:lpstr>B4_Darl_Spiegel</vt:lpstr>
      <vt:lpstr>B5_Bilanz_Plan</vt:lpstr>
      <vt:lpstr>B6_Hinzu_Kürz_Plan</vt:lpstr>
      <vt:lpstr>C_GuV_Ist</vt:lpstr>
      <vt:lpstr>C1_Details_Ist </vt:lpstr>
      <vt:lpstr>C2_Hinzu_Kürz_Ist</vt:lpstr>
      <vt:lpstr>C3_GuV_Plan</vt:lpstr>
      <vt:lpstr>C4_Hinzu_Kürz_Plan</vt:lpstr>
      <vt:lpstr>C5_Ausgl_Betrag</vt:lpstr>
      <vt:lpstr>D_SAV</vt:lpstr>
      <vt:lpstr>D1_ND</vt:lpstr>
      <vt:lpstr>E_CF_Rechn</vt:lpstr>
      <vt:lpstr>AnlGrTabelle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Erhebungsbogen für LNG-Anlagenbetreiber</dc:title>
  <dc:creator>613a</dc:creator>
  <cp:keywords>EHB;KP;KP-EHB;Kostenprüfung;Kosten;Gas;LNG;Flüssiggas;Erdgas</cp:keywords>
  <cp:lastModifiedBy>BK9l</cp:lastModifiedBy>
  <dcterms:created xsi:type="dcterms:W3CDTF">2006-09-16T00:00:00Z</dcterms:created>
  <dcterms:modified xsi:type="dcterms:W3CDTF">2025-05-23T18:01:39Z</dcterms:modified>
  <cp:category>EHB</cp:category>
  <cp:contentStatus>v1</cp:contentStatus>
</cp:coreProperties>
</file>