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K:\Referatslaufwerk\EEG\8179 Anlagenregister\Auswertung, Ermittlung Degressionssätze\45 Degression PVAugSepOkt 2020\"/>
    </mc:Choice>
  </mc:AlternateContent>
  <bookViews>
    <workbookView xWindow="105" yWindow="195" windowWidth="26685" windowHeight="13860"/>
  </bookViews>
  <sheets>
    <sheet name="Solar" sheetId="1" r:id="rId1"/>
    <sheet name="Beispiel" sheetId="2" r:id="rId2"/>
  </sheets>
  <definedNames>
    <definedName name="_xlnm.Print_Area" localSheetId="0">Solar!$A$1:$O$55</definedName>
  </definedNames>
  <calcPr calcId="162913"/>
</workbook>
</file>

<file path=xl/calcChain.xml><?xml version="1.0" encoding="utf-8"?>
<calcChain xmlns="http://schemas.openxmlformats.org/spreadsheetml/2006/main">
  <c r="D26" i="1" l="1"/>
  <c r="C14" i="1"/>
  <c r="L103" i="1"/>
  <c r="N104" i="1"/>
  <c r="L102" i="1"/>
  <c r="M102" i="1"/>
  <c r="N102" i="1"/>
  <c r="M103" i="1"/>
  <c r="N103" i="1"/>
  <c r="L104" i="1"/>
  <c r="M104" i="1"/>
  <c r="K104" i="1"/>
  <c r="K103" i="1"/>
  <c r="K102" i="1"/>
  <c r="B23" i="2" l="1"/>
  <c r="B17" i="2" l="1"/>
  <c r="B12" i="2" l="1"/>
  <c r="M86" i="1" l="1"/>
  <c r="M85" i="1"/>
  <c r="M84" i="1"/>
  <c r="M20" i="1"/>
  <c r="M23" i="1" s="1"/>
  <c r="N11" i="1"/>
  <c r="N12" i="1" s="1"/>
  <c r="N84" i="1" s="1"/>
  <c r="L11" i="1"/>
  <c r="L14" i="1" s="1"/>
  <c r="K11" i="1"/>
  <c r="K12" i="1" s="1"/>
  <c r="K84" i="1" s="1"/>
  <c r="N9" i="1"/>
  <c r="N83" i="1" s="1"/>
  <c r="M9" i="1"/>
  <c r="M83" i="1" s="1"/>
  <c r="L9" i="1"/>
  <c r="L83" i="1" s="1"/>
  <c r="K9" i="1"/>
  <c r="K83" i="1" s="1"/>
  <c r="N14" i="1" l="1"/>
  <c r="N15" i="1" s="1"/>
  <c r="N85" i="1" s="1"/>
  <c r="L12" i="1"/>
  <c r="L84" i="1" s="1"/>
  <c r="L15" i="1"/>
  <c r="L85" i="1" s="1"/>
  <c r="L17" i="1"/>
  <c r="M26" i="1"/>
  <c r="M24" i="1"/>
  <c r="M88" i="1" s="1"/>
  <c r="M21" i="1"/>
  <c r="M87" i="1" s="1"/>
  <c r="K14" i="1"/>
  <c r="N17" i="1" l="1"/>
  <c r="N20" i="1" s="1"/>
  <c r="M29" i="1"/>
  <c r="M27" i="1"/>
  <c r="M89" i="1" s="1"/>
  <c r="K15" i="1"/>
  <c r="K85" i="1" s="1"/>
  <c r="K17" i="1"/>
  <c r="L20" i="1"/>
  <c r="L18" i="1"/>
  <c r="L86" i="1" s="1"/>
  <c r="N18" i="1" l="1"/>
  <c r="N86" i="1" s="1"/>
  <c r="L23" i="1"/>
  <c r="L21" i="1"/>
  <c r="L87" i="1" s="1"/>
  <c r="M32" i="1"/>
  <c r="M30" i="1"/>
  <c r="M90" i="1" s="1"/>
  <c r="K18" i="1"/>
  <c r="K86" i="1" s="1"/>
  <c r="K20" i="1"/>
  <c r="N21" i="1"/>
  <c r="N87" i="1" s="1"/>
  <c r="N23" i="1"/>
  <c r="M35" i="1" l="1"/>
  <c r="M33" i="1"/>
  <c r="K23" i="1"/>
  <c r="K21" i="1"/>
  <c r="K87" i="1" s="1"/>
  <c r="N24" i="1"/>
  <c r="N88" i="1" s="1"/>
  <c r="N26" i="1"/>
  <c r="L26" i="1"/>
  <c r="L24" i="1"/>
  <c r="L88" i="1" s="1"/>
  <c r="M91" i="1" l="1"/>
  <c r="M36" i="1"/>
  <c r="M38" i="1"/>
  <c r="L29" i="1"/>
  <c r="L27" i="1"/>
  <c r="L89" i="1" s="1"/>
  <c r="K26" i="1"/>
  <c r="K24" i="1"/>
  <c r="K88" i="1" s="1"/>
  <c r="N27" i="1"/>
  <c r="N89" i="1" s="1"/>
  <c r="N29" i="1"/>
  <c r="M92" i="1" l="1"/>
  <c r="L32" i="1"/>
  <c r="L30" i="1"/>
  <c r="L90" i="1" s="1"/>
  <c r="K29" i="1"/>
  <c r="K27" i="1"/>
  <c r="K89" i="1" s="1"/>
  <c r="N32" i="1"/>
  <c r="N30" i="1"/>
  <c r="N90" i="1" s="1"/>
  <c r="N35" i="1" l="1"/>
  <c r="N33" i="1"/>
  <c r="L35" i="1"/>
  <c r="L33" i="1"/>
  <c r="K32" i="1"/>
  <c r="K30" i="1"/>
  <c r="K90" i="1" s="1"/>
  <c r="N36" i="1" l="1"/>
  <c r="N92" i="1" s="1"/>
  <c r="N38" i="1"/>
  <c r="L36" i="1"/>
  <c r="L38" i="1"/>
  <c r="N91" i="1"/>
  <c r="L91" i="1"/>
  <c r="K35" i="1"/>
  <c r="K33" i="1"/>
  <c r="K91" i="1" l="1"/>
  <c r="K36" i="1"/>
  <c r="K92" i="1" s="1"/>
  <c r="K38" i="1"/>
  <c r="L92" i="1"/>
  <c r="K41" i="1" l="1"/>
  <c r="K39" i="1"/>
  <c r="K93" i="1" s="1"/>
  <c r="N41" i="1"/>
  <c r="N39" i="1"/>
  <c r="N93" i="1" s="1"/>
  <c r="L41" i="1"/>
  <c r="L39" i="1"/>
  <c r="L93" i="1" s="1"/>
  <c r="M41" i="1"/>
  <c r="M39" i="1"/>
  <c r="M93" i="1" s="1"/>
  <c r="L44" i="1" l="1"/>
  <c r="L42" i="1"/>
  <c r="K44" i="1"/>
  <c r="K42" i="1"/>
  <c r="M44" i="1"/>
  <c r="M42" i="1"/>
  <c r="N44" i="1"/>
  <c r="N42" i="1"/>
  <c r="N94" i="1" l="1"/>
  <c r="K94" i="1"/>
  <c r="M94" i="1"/>
  <c r="L94" i="1"/>
  <c r="K45" i="1"/>
  <c r="K47" i="1"/>
  <c r="N45" i="1"/>
  <c r="N47" i="1"/>
  <c r="M45" i="1"/>
  <c r="M47" i="1"/>
  <c r="L45" i="1"/>
  <c r="L47" i="1"/>
  <c r="L95" i="1" l="1"/>
  <c r="N95" i="1"/>
  <c r="M95" i="1"/>
  <c r="K95" i="1"/>
  <c r="L50" i="1"/>
  <c r="L48" i="1"/>
  <c r="L96" i="1" s="1"/>
  <c r="N50" i="1"/>
  <c r="N48" i="1"/>
  <c r="N96" i="1" s="1"/>
  <c r="M50" i="1"/>
  <c r="M48" i="1"/>
  <c r="M96" i="1" s="1"/>
  <c r="K48" i="1"/>
  <c r="K96" i="1" s="1"/>
  <c r="K50" i="1"/>
  <c r="M53" i="1" l="1"/>
  <c r="M56" i="1" s="1"/>
  <c r="M59" i="1" s="1"/>
  <c r="M62" i="1" s="1"/>
  <c r="M65" i="1" s="1"/>
  <c r="M51" i="1"/>
  <c r="K51" i="1"/>
  <c r="K53" i="1"/>
  <c r="K56" i="1" s="1"/>
  <c r="K59" i="1" s="1"/>
  <c r="K62" i="1" s="1"/>
  <c r="K65" i="1" s="1"/>
  <c r="N53" i="1"/>
  <c r="N56" i="1" s="1"/>
  <c r="N51" i="1"/>
  <c r="L53" i="1"/>
  <c r="L56" i="1" s="1"/>
  <c r="L59" i="1" s="1"/>
  <c r="L62" i="1" s="1"/>
  <c r="L65" i="1" s="1"/>
  <c r="L51" i="1"/>
  <c r="K68" i="1" l="1"/>
  <c r="K66" i="1"/>
  <c r="L68" i="1"/>
  <c r="L66" i="1"/>
  <c r="M68" i="1"/>
  <c r="M66" i="1"/>
  <c r="N97" i="1"/>
  <c r="M97" i="1"/>
  <c r="N59" i="1"/>
  <c r="N62" i="1" s="1"/>
  <c r="N65" i="1" s="1"/>
  <c r="N57" i="1"/>
  <c r="N99" i="1" s="1"/>
  <c r="L97" i="1"/>
  <c r="K97" i="1"/>
  <c r="M54" i="1"/>
  <c r="L54" i="1"/>
  <c r="N54" i="1"/>
  <c r="K54" i="1"/>
  <c r="K98" i="1" s="1"/>
  <c r="L71" i="1" l="1"/>
  <c r="L72" i="1" s="1"/>
  <c r="L69" i="1"/>
  <c r="N68" i="1"/>
  <c r="N66" i="1"/>
  <c r="M71" i="1"/>
  <c r="M72" i="1" s="1"/>
  <c r="M69" i="1"/>
  <c r="K71" i="1"/>
  <c r="K72" i="1" s="1"/>
  <c r="K69" i="1"/>
  <c r="N98" i="1"/>
  <c r="L98" i="1"/>
  <c r="M98" i="1"/>
  <c r="M57" i="1"/>
  <c r="M99" i="1" s="1"/>
  <c r="K57" i="1"/>
  <c r="K99" i="1" s="1"/>
  <c r="L57" i="1"/>
  <c r="L99" i="1" s="1"/>
  <c r="N71" i="1" l="1"/>
  <c r="N72" i="1" s="1"/>
  <c r="N69" i="1"/>
  <c r="L63" i="1"/>
  <c r="L60" i="1"/>
  <c r="M63" i="1"/>
  <c r="M60" i="1"/>
  <c r="K63" i="1"/>
  <c r="K60" i="1"/>
  <c r="N63" i="1"/>
  <c r="N60" i="1"/>
  <c r="L100" i="1" l="1"/>
  <c r="K100" i="1"/>
  <c r="K101" i="1"/>
  <c r="L101" i="1"/>
  <c r="N100" i="1"/>
  <c r="M100" i="1"/>
  <c r="N101" i="1"/>
  <c r="M101" i="1"/>
</calcChain>
</file>

<file path=xl/sharedStrings.xml><?xml version="1.0" encoding="utf-8"?>
<sst xmlns="http://schemas.openxmlformats.org/spreadsheetml/2006/main" count="149" uniqueCount="92">
  <si>
    <t>Inbetriebnahme</t>
  </si>
  <si>
    <t>bis 40 kWp</t>
  </si>
  <si>
    <t>bis 10 kWp</t>
  </si>
  <si>
    <t>bis 100 kWp</t>
  </si>
  <si>
    <t>bis 750 kWp</t>
  </si>
  <si>
    <t>1. Neu installierte Leistung geförderter PV-Anlagen:</t>
  </si>
  <si>
    <t>Monat</t>
  </si>
  <si>
    <t>Summe</t>
  </si>
  <si>
    <t xml:space="preserve">Zubau Bezugszeitraum * 2 = </t>
  </si>
  <si>
    <t>kWp</t>
  </si>
  <si>
    <t>Rundung</t>
  </si>
  <si>
    <t>Vergütungssätze in Cent/kWh - Feste Einspeisevergütung:</t>
  </si>
  <si>
    <t>2. Zubau im Bezugszeitraum laut § 49 Absatz 1 EEG 2017 auf ein Jahr hochgerechnet</t>
  </si>
  <si>
    <t>Bestimmung der anzulegenden Werte für Solaranlagen § 49 EEG 2017</t>
  </si>
  <si>
    <t>Anzulegende Werte in Cent/kWh - Marktprämienmodell (seit 01.01.2016 ab 100 kWp verpflichtend):</t>
  </si>
  <si>
    <t>ab 01.01.2019</t>
  </si>
  <si>
    <t>ab 01.02.2019</t>
  </si>
  <si>
    <t>ab 01.03.2019</t>
  </si>
  <si>
    <t>ab 01.04.2019</t>
  </si>
  <si>
    <t>Wohngebäude, Lärmschutzwände und 
Gebäude nach § 48 Absatz 3 EEG</t>
  </si>
  <si>
    <t>Anzulegende Werte für Solaranlagen in Cent/kWh bei Inbetriebnahme nach dem 31.12.2018:</t>
  </si>
  <si>
    <t>3) Festlegung der anzulegenden Werte im Rahmen des Energiesammelgesetzes zur Neufassung des § 48 Abs. 2 Nr. 3 EEG,</t>
  </si>
  <si>
    <t>2) Degressionsberechnung nach § 49 EEG 2017</t>
  </si>
  <si>
    <r>
      <t>Leistung (kWp)</t>
    </r>
    <r>
      <rPr>
        <b/>
        <vertAlign val="superscript"/>
        <sz val="10"/>
        <rFont val="Arial"/>
        <family val="2"/>
      </rPr>
      <t xml:space="preserve"> 1</t>
    </r>
  </si>
  <si>
    <t xml:space="preserve">     siehe Bundesgesetzblatt Jahrgang 2018 Teil I Nr. 47, ausgegeben zu Bonn am 20. Dezember 2018 oder online unter:</t>
  </si>
  <si>
    <r>
      <rPr>
        <sz val="9"/>
        <color theme="10"/>
        <rFont val="Arial"/>
        <family val="2"/>
      </rPr>
      <t xml:space="preserve">     </t>
    </r>
    <r>
      <rPr>
        <u/>
        <sz val="9"/>
        <color theme="10"/>
        <rFont val="Arial"/>
        <family val="2"/>
      </rPr>
      <t>http://www.bgbl.de/xaver/bgbl/start.xav?startbk=Bundesanzeiger_BGBl&amp;jumpTo=bgbl118s2549.pdf</t>
    </r>
  </si>
  <si>
    <t>Sonstige Anlagen
 bis 100 kWp</t>
  </si>
  <si>
    <t>Sonstige Anlagen
 bis 750 kWp</t>
  </si>
  <si>
    <r>
      <t>Degression</t>
    </r>
    <r>
      <rPr>
        <vertAlign val="superscript"/>
        <sz val="11"/>
        <rFont val="Arial"/>
        <family val="2"/>
      </rPr>
      <t xml:space="preserve"> 2</t>
    </r>
  </si>
  <si>
    <r>
      <t>-</t>
    </r>
    <r>
      <rPr>
        <vertAlign val="superscript"/>
        <sz val="11"/>
        <rFont val="Arial"/>
        <family val="2"/>
      </rPr>
      <t xml:space="preserve"> 3</t>
    </r>
  </si>
  <si>
    <r>
      <t>ab 01.01.2019</t>
    </r>
    <r>
      <rPr>
        <vertAlign val="superscript"/>
        <sz val="11"/>
        <rFont val="Arial"/>
        <family val="2"/>
      </rPr>
      <t xml:space="preserve"> 4</t>
    </r>
  </si>
  <si>
    <r>
      <t>ab 01.02.2019</t>
    </r>
    <r>
      <rPr>
        <vertAlign val="superscript"/>
        <sz val="11"/>
        <rFont val="Arial"/>
        <family val="2"/>
      </rPr>
      <t xml:space="preserve"> 4</t>
    </r>
  </si>
  <si>
    <r>
      <t>ab 01.03.2019</t>
    </r>
    <r>
      <rPr>
        <vertAlign val="superscript"/>
        <sz val="11"/>
        <rFont val="Arial"/>
        <family val="2"/>
      </rPr>
      <t xml:space="preserve"> 4</t>
    </r>
  </si>
  <si>
    <r>
      <t>ab 01.04.2019</t>
    </r>
    <r>
      <rPr>
        <vertAlign val="superscript"/>
        <sz val="11"/>
        <rFont val="Arial"/>
        <family val="2"/>
      </rPr>
      <t xml:space="preserve"> 4</t>
    </r>
  </si>
  <si>
    <t>4) Degressionsberechnung nach § 49 EEG 2017 (anzulegender Wert abzüglich 0,4 Cent/kWh nach § 53 EEG 2017)</t>
  </si>
  <si>
    <t>Nach Neufassung des § 49 Abs. 1 EEG 2017 im Rahmen des Energiesammelgesetzes werden nur noch PV-Anlagen, deren anzulegender Wert gesetzlich bestimmt worden ist, im Summenwert der Degressionsberechnung berücksichtigt.</t>
  </si>
  <si>
    <t>ab 01.05.2019</t>
  </si>
  <si>
    <t>ab 01.06.2019</t>
  </si>
  <si>
    <t>ab 01.07.2019</t>
  </si>
  <si>
    <t>1) Diese Werte wurde folgendermaßen ermittelt:</t>
  </si>
  <si>
    <r>
      <t>ab 01.05.2019</t>
    </r>
    <r>
      <rPr>
        <vertAlign val="superscript"/>
        <sz val="11"/>
        <rFont val="Arial"/>
        <family val="2"/>
      </rPr>
      <t xml:space="preserve"> 4</t>
    </r>
  </si>
  <si>
    <r>
      <t>ab 01.06.2019</t>
    </r>
    <r>
      <rPr>
        <vertAlign val="superscript"/>
        <sz val="11"/>
        <rFont val="Arial"/>
        <family val="2"/>
      </rPr>
      <t xml:space="preserve"> 4</t>
    </r>
  </si>
  <si>
    <r>
      <t>ab 01.07.2019</t>
    </r>
    <r>
      <rPr>
        <vertAlign val="superscript"/>
        <sz val="11"/>
        <rFont val="Arial"/>
        <family val="2"/>
      </rPr>
      <t xml:space="preserve"> 4</t>
    </r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</si>
  <si>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</si>
  <si>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</si>
  <si>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</si>
  <si>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</si>
  <si>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</si>
  <si>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</si>
  <si>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</si>
  <si>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</si>
  <si>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r>
      <t>AW</t>
    </r>
    <r>
      <rPr>
        <vertAlign val="subscript"/>
        <sz val="11"/>
        <rFont val="Calibri"/>
        <family val="2"/>
        <scheme val="minor"/>
      </rPr>
      <t>MZ</t>
    </r>
    <r>
      <rPr>
        <sz val="11"/>
        <rFont val="Calibri"/>
        <family val="2"/>
        <scheme val="minor"/>
      </rPr>
      <t xml:space="preserve"> =</t>
    </r>
  </si>
  <si>
    <t>ab 01.08.2019</t>
  </si>
  <si>
    <t>ab 01.09.2019</t>
  </si>
  <si>
    <t>ab 01.10.2019</t>
  </si>
  <si>
    <r>
      <t>ab 01.08.2019</t>
    </r>
    <r>
      <rPr>
        <vertAlign val="superscript"/>
        <sz val="11"/>
        <rFont val="Arial"/>
        <family val="2"/>
      </rPr>
      <t xml:space="preserve"> 4</t>
    </r>
  </si>
  <si>
    <r>
      <t>ab 01.09.2019</t>
    </r>
    <r>
      <rPr>
        <vertAlign val="superscript"/>
        <sz val="11"/>
        <rFont val="Arial"/>
        <family val="2"/>
      </rPr>
      <t xml:space="preserve"> 4</t>
    </r>
  </si>
  <si>
    <r>
      <t>ab 01.10.2019</t>
    </r>
    <r>
      <rPr>
        <vertAlign val="superscript"/>
        <sz val="11"/>
        <rFont val="Arial"/>
        <family val="2"/>
      </rPr>
      <t xml:space="preserve"> 4</t>
    </r>
  </si>
  <si>
    <t>ab 01.11.2019</t>
  </si>
  <si>
    <t>ab 01.01.2020</t>
  </si>
  <si>
    <r>
      <t>ab 01.11.2019</t>
    </r>
    <r>
      <rPr>
        <vertAlign val="superscript"/>
        <sz val="11"/>
        <rFont val="Arial"/>
        <family val="2"/>
      </rPr>
      <t xml:space="preserve"> 4</t>
    </r>
  </si>
  <si>
    <r>
      <t>ab 01.12.2019</t>
    </r>
    <r>
      <rPr>
        <vertAlign val="superscript"/>
        <sz val="11"/>
        <rFont val="Arial"/>
        <family val="2"/>
      </rPr>
      <t xml:space="preserve"> 4</t>
    </r>
  </si>
  <si>
    <r>
      <t>ab 01.01.2020</t>
    </r>
    <r>
      <rPr>
        <vertAlign val="superscript"/>
        <sz val="11"/>
        <rFont val="Arial"/>
        <family val="2"/>
      </rPr>
      <t xml:space="preserve"> 4</t>
    </r>
  </si>
  <si>
    <t>ab 01.12.2019</t>
  </si>
  <si>
    <r>
      <t xml:space="preserve">Falls die 100 kWp PV-Anlage einen </t>
    </r>
    <r>
      <rPr>
        <b/>
        <sz val="11"/>
        <rFont val="Calibri"/>
        <family val="2"/>
        <scheme val="minor"/>
      </rPr>
      <t>Mieterstromzuschlag</t>
    </r>
    <r>
      <rPr>
        <sz val="11"/>
        <rFont val="Calibri"/>
        <family val="2"/>
        <scheme val="minor"/>
      </rPr>
      <t xml:space="preserve"> (nach § 21 Absatz 3 EEG) erhält, sind  gemäß § 53 EEG 0,4 Ct und nach § 23b Absatz 1 entweder 8,0 Ct bzw. 8,5 Ct von den anzulegenden Werten abzuziehen:</t>
    </r>
  </si>
  <si>
    <r>
      <t xml:space="preserve">Hierbei kann der </t>
    </r>
    <r>
      <rPr>
        <b/>
        <u/>
        <sz val="11"/>
        <rFont val="Calibri"/>
        <family val="2"/>
        <scheme val="minor"/>
      </rPr>
      <t>gesamte</t>
    </r>
    <r>
      <rPr>
        <sz val="11"/>
        <rFont val="Calibri"/>
        <family val="2"/>
        <scheme val="minor"/>
      </rPr>
      <t xml:space="preserve"> Anspruch nicht negativ werden (vgl. § 23 Abs. 3 EEG), einzelne Werte hingegen schon.</t>
    </r>
  </si>
  <si>
    <r>
      <t>Die monatliche Absenkung nach § 49 Abs. 2 Nr. 2 EEG beträgt daher</t>
    </r>
    <r>
      <rPr>
        <b/>
        <sz val="10"/>
        <rFont val="Arial"/>
        <family val="2"/>
      </rPr>
      <t xml:space="preserve"> 1,4</t>
    </r>
    <r>
      <rPr>
        <b/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Prozent jeweils zum</t>
    </r>
  </si>
  <si>
    <t>ab 01.02.2020</t>
  </si>
  <si>
    <t>ab 01.03.2020</t>
  </si>
  <si>
    <t>ab 01.04.2020</t>
  </si>
  <si>
    <r>
      <t>ab 01.02.2020</t>
    </r>
    <r>
      <rPr>
        <vertAlign val="superscript"/>
        <sz val="11"/>
        <rFont val="Arial"/>
        <family val="2"/>
      </rPr>
      <t xml:space="preserve"> 4</t>
    </r>
  </si>
  <si>
    <r>
      <t>ab 01.03.2020</t>
    </r>
    <r>
      <rPr>
        <vertAlign val="superscript"/>
        <sz val="11"/>
        <rFont val="Arial"/>
        <family val="2"/>
      </rPr>
      <t xml:space="preserve"> 4</t>
    </r>
  </si>
  <si>
    <r>
      <t>ab 01.04.2020</t>
    </r>
    <r>
      <rPr>
        <vertAlign val="superscript"/>
        <sz val="11"/>
        <rFont val="Arial"/>
        <family val="2"/>
      </rPr>
      <t xml:space="preserve"> 4</t>
    </r>
  </si>
  <si>
    <t>Der Zubau im Bemessungszeitraum der Degressionsberechnung liegt um mehr als 1.000 MW über dem Zubaukorridor von 1.900 MW.</t>
  </si>
  <si>
    <t>ab 01.05.2020</t>
  </si>
  <si>
    <t>ab 01.06.2020</t>
  </si>
  <si>
    <t>ab 01.07.2020</t>
  </si>
  <si>
    <r>
      <t>ab 01.05.2020</t>
    </r>
    <r>
      <rPr>
        <vertAlign val="superscript"/>
        <sz val="11"/>
        <rFont val="Arial"/>
        <family val="2"/>
      </rPr>
      <t xml:space="preserve"> 4</t>
    </r>
  </si>
  <si>
    <r>
      <t>ab 01.06.2020</t>
    </r>
    <r>
      <rPr>
        <vertAlign val="superscript"/>
        <sz val="11"/>
        <rFont val="Arial"/>
        <family val="2"/>
      </rPr>
      <t xml:space="preserve"> 4</t>
    </r>
  </si>
  <si>
    <r>
      <t>ab 01.07.2020</t>
    </r>
    <r>
      <rPr>
        <vertAlign val="superscript"/>
        <sz val="11"/>
        <rFont val="Arial"/>
        <family val="2"/>
      </rPr>
      <t xml:space="preserve"> 4</t>
    </r>
  </si>
  <si>
    <t>für die Kalendermonate August, September und Oktober 2020</t>
  </si>
  <si>
    <r>
      <rPr>
        <b/>
        <sz val="9"/>
        <rFont val="Arial"/>
        <family val="2"/>
      </rPr>
      <t>Januar 2020 bis Juni 2020:</t>
    </r>
    <r>
      <rPr>
        <sz val="9"/>
        <rFont val="Arial"/>
        <family val="2"/>
      </rPr>
      <t xml:space="preserve"> Alle Werte stellen den jeweils bei Veröffentlichung der Meldungen im Marktstammdatenregister bekannten Datenstand zum 22.07.2020 dar.</t>
    </r>
  </si>
  <si>
    <t>1. August 2020, 1. September 2020 und 1. Oktober 2020.</t>
  </si>
  <si>
    <t>ab 01.08.2020</t>
  </si>
  <si>
    <t>ab 01.09.2020</t>
  </si>
  <si>
    <t>ab 01.10.2020</t>
  </si>
  <si>
    <r>
      <t>ab 01.08.2020</t>
    </r>
    <r>
      <rPr>
        <vertAlign val="superscript"/>
        <sz val="11"/>
        <rFont val="Arial"/>
        <family val="2"/>
      </rPr>
      <t xml:space="preserve"> 4</t>
    </r>
  </si>
  <si>
    <r>
      <t>ab 01.09.2020</t>
    </r>
    <r>
      <rPr>
        <vertAlign val="superscript"/>
        <sz val="11"/>
        <rFont val="Arial"/>
        <family val="2"/>
      </rPr>
      <t xml:space="preserve"> 4</t>
    </r>
  </si>
  <si>
    <r>
      <t>ab 01.10.2020</t>
    </r>
    <r>
      <rPr>
        <vertAlign val="superscript"/>
        <sz val="11"/>
        <rFont val="Arial"/>
        <family val="2"/>
      </rPr>
      <t xml:space="preserve"> 4</t>
    </r>
  </si>
  <si>
    <r>
      <rPr>
        <sz val="11"/>
        <color theme="7" tint="-0.249977111117893"/>
        <rFont val="Calibri"/>
        <family val="2"/>
        <scheme val="minor"/>
      </rPr>
      <t>10 / 100 * (10,12 - 0,4)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(9,85 - 0,4)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(7,82 - 0,4)</t>
    </r>
  </si>
  <si>
    <r>
      <rPr>
        <sz val="11"/>
        <color theme="7" tint="-0.249977111117893"/>
        <rFont val="Calibri"/>
        <family val="2"/>
        <scheme val="minor"/>
      </rPr>
      <t>10 / 100 * 10,12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9,85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7,82</t>
    </r>
  </si>
  <si>
    <r>
      <rPr>
        <sz val="11"/>
        <color theme="7" tint="-0.249977111117893"/>
        <rFont val="Calibri"/>
        <family val="2"/>
        <scheme val="minor"/>
      </rPr>
      <t>10 / 100 * (10,12 - 0,4 - 8,5)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(9,85 - 0,4 - 8,5)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(7,82 - 0,4 - 8,0)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</si>
</sst>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€_-;\-* #,##0.00\ _€_-;_-* &quot;-&quot;??\ _€_-;_-@_-"/>
    <numFmt numFmtId="165" formatCode="0.000000"/>
    <numFmt numFmtId="166" formatCode="_-* #,##0\ _€_-;\-* #,##0\ _€_-;_-* &quot;-&quot;??\ _€_-;_-@_-"/>
    <numFmt numFmtId="167" formatCode="0.0%"/>
    <numFmt numFmtId="168" formatCode="#,##0.0"/>
    <numFmt numFmtId="170" formatCode="[$-407]mmmm\ yy;@"/>
  </numFmts>
  <fonts count="2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vertAlign val="superscript"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u/>
      <sz val="9"/>
      <color theme="10"/>
      <name val="Arial"/>
      <family val="2"/>
    </font>
    <font>
      <sz val="9"/>
      <color theme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9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u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8" fillId="0" borderId="0"/>
    <xf numFmtId="0" fontId="9" fillId="0" borderId="0" applyNumberFormat="0" applyFill="0" applyBorder="0" applyAlignment="0" applyProtection="0"/>
  </cellStyleXfs>
  <cellXfs count="78">
    <xf numFmtId="0" fontId="0" fillId="0" borderId="0" xfId="0"/>
    <xf numFmtId="0" fontId="4" fillId="0" borderId="0" xfId="0" applyFont="1" applyFill="1" applyBorder="1"/>
    <xf numFmtId="49" fontId="2" fillId="0" borderId="1" xfId="0" applyNumberFormat="1" applyFont="1" applyFill="1" applyBorder="1"/>
    <xf numFmtId="3" fontId="0" fillId="0" borderId="0" xfId="0" applyNumberFormat="1" applyFill="1" applyBorder="1"/>
    <xf numFmtId="0" fontId="0" fillId="0" borderId="0" xfId="0" applyFill="1"/>
    <xf numFmtId="0" fontId="3" fillId="0" borderId="0" xfId="0" applyFont="1" applyFill="1"/>
    <xf numFmtId="0" fontId="0" fillId="0" borderId="0" xfId="0" applyFill="1" applyAlignment="1">
      <alignment horizontal="right"/>
    </xf>
    <xf numFmtId="0" fontId="1" fillId="0" borderId="0" xfId="0" applyFont="1" applyFill="1"/>
    <xf numFmtId="0" fontId="15" fillId="0" borderId="1" xfId="0" applyFont="1" applyFill="1" applyBorder="1" applyAlignment="1">
      <alignment horizontal="center"/>
    </xf>
    <xf numFmtId="0" fontId="15" fillId="0" borderId="2" xfId="3" applyFont="1" applyFill="1" applyBorder="1"/>
    <xf numFmtId="0" fontId="15" fillId="0" borderId="3" xfId="3" applyFont="1" applyFill="1" applyBorder="1"/>
    <xf numFmtId="0" fontId="15" fillId="0" borderId="1" xfId="3" applyFont="1" applyFill="1" applyBorder="1"/>
    <xf numFmtId="0" fontId="15" fillId="0" borderId="4" xfId="3" applyFont="1" applyFill="1" applyBorder="1"/>
    <xf numFmtId="166" fontId="2" fillId="0" borderId="1" xfId="1" applyNumberFormat="1" applyFont="1" applyFill="1" applyBorder="1"/>
    <xf numFmtId="2" fontId="15" fillId="0" borderId="3" xfId="3" applyNumberFormat="1" applyFont="1" applyFill="1" applyBorder="1" applyAlignment="1">
      <alignment horizontal="right"/>
    </xf>
    <xf numFmtId="165" fontId="15" fillId="0" borderId="2" xfId="3" applyNumberFormat="1" applyFont="1" applyFill="1" applyBorder="1" applyAlignment="1">
      <alignment horizontal="right"/>
    </xf>
    <xf numFmtId="165" fontId="15" fillId="0" borderId="4" xfId="3" applyNumberFormat="1" applyFont="1" applyFill="1" applyBorder="1" applyAlignment="1">
      <alignment horizontal="right"/>
    </xf>
    <xf numFmtId="2" fontId="15" fillId="0" borderId="1" xfId="0" applyNumberFormat="1" applyFont="1" applyFill="1" applyBorder="1" applyAlignment="1">
      <alignment horizontal="center"/>
    </xf>
    <xf numFmtId="165" fontId="15" fillId="0" borderId="4" xfId="3" quotePrefix="1" applyNumberFormat="1" applyFont="1" applyFill="1" applyBorder="1" applyAlignment="1">
      <alignment horizontal="right"/>
    </xf>
    <xf numFmtId="0" fontId="12" fillId="0" borderId="9" xfId="0" applyFont="1" applyFill="1" applyBorder="1"/>
    <xf numFmtId="0" fontId="12" fillId="0" borderId="9" xfId="3" applyFont="1" applyFill="1" applyBorder="1"/>
    <xf numFmtId="0" fontId="12" fillId="0" borderId="0" xfId="0" applyFont="1" applyFill="1"/>
    <xf numFmtId="0" fontId="6" fillId="0" borderId="0" xfId="0" applyFont="1" applyFill="1"/>
    <xf numFmtId="0" fontId="2" fillId="0" borderId="0" xfId="0" applyFont="1" applyFill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0" fillId="0" borderId="0" xfId="0" applyFill="1" applyBorder="1"/>
    <xf numFmtId="3" fontId="0" fillId="0" borderId="0" xfId="0" applyNumberFormat="1" applyFill="1" applyBorder="1" applyAlignment="1">
      <alignment horizontal="right"/>
    </xf>
    <xf numFmtId="0" fontId="4" fillId="0" borderId="0" xfId="0" applyFont="1" applyFill="1"/>
    <xf numFmtId="166" fontId="0" fillId="0" borderId="0" xfId="0" applyNumberFormat="1" applyFill="1"/>
    <xf numFmtId="0" fontId="18" fillId="0" borderId="0" xfId="0" applyFont="1"/>
    <xf numFmtId="0" fontId="18" fillId="0" borderId="1" xfId="0" applyFont="1" applyBorder="1"/>
    <xf numFmtId="0" fontId="20" fillId="0" borderId="1" xfId="0" applyFont="1" applyBorder="1"/>
    <xf numFmtId="0" fontId="21" fillId="0" borderId="1" xfId="0" applyFont="1" applyBorder="1"/>
    <xf numFmtId="0" fontId="22" fillId="0" borderId="1" xfId="0" applyFont="1" applyBorder="1"/>
    <xf numFmtId="0" fontId="18" fillId="0" borderId="0" xfId="0" applyFont="1" applyAlignment="1">
      <alignment horizontal="right"/>
    </xf>
    <xf numFmtId="0" fontId="18" fillId="0" borderId="0" xfId="0" quotePrefix="1" applyFont="1" applyFill="1" applyBorder="1" applyAlignment="1">
      <alignment horizontal="right"/>
    </xf>
    <xf numFmtId="2" fontId="18" fillId="0" borderId="0" xfId="0" applyNumberFormat="1" applyFont="1"/>
    <xf numFmtId="0" fontId="19" fillId="2" borderId="1" xfId="0" applyFont="1" applyFill="1" applyBorder="1" applyAlignment="1">
      <alignment horizontal="center"/>
    </xf>
    <xf numFmtId="0" fontId="19" fillId="3" borderId="1" xfId="0" applyFont="1" applyFill="1" applyBorder="1" applyAlignment="1">
      <alignment horizontal="center"/>
    </xf>
    <xf numFmtId="0" fontId="19" fillId="4" borderId="1" xfId="0" applyFont="1" applyFill="1" applyBorder="1" applyAlignment="1">
      <alignment horizontal="center"/>
    </xf>
    <xf numFmtId="166" fontId="1" fillId="0" borderId="1" xfId="1" applyNumberFormat="1" applyFont="1" applyFill="1" applyBorder="1" applyAlignment="1">
      <alignment horizontal="right"/>
    </xf>
    <xf numFmtId="0" fontId="19" fillId="5" borderId="1" xfId="0" applyFont="1" applyFill="1" applyBorder="1"/>
    <xf numFmtId="0" fontId="2" fillId="0" borderId="0" xfId="0" applyFont="1" applyFill="1" applyAlignment="1">
      <alignment horizontal="center"/>
    </xf>
    <xf numFmtId="168" fontId="0" fillId="0" borderId="0" xfId="0" applyNumberFormat="1"/>
    <xf numFmtId="168" fontId="2" fillId="0" borderId="0" xfId="0" applyNumberFormat="1" applyFont="1" applyFill="1"/>
    <xf numFmtId="168" fontId="0" fillId="0" borderId="0" xfId="0" applyNumberFormat="1" applyFill="1"/>
    <xf numFmtId="166" fontId="2" fillId="0" borderId="0" xfId="1" applyNumberFormat="1" applyFont="1" applyFill="1"/>
    <xf numFmtId="0" fontId="12" fillId="0" borderId="0" xfId="0" quotePrefix="1" applyFont="1" applyFill="1" applyAlignment="1">
      <alignment horizontal="left" vertical="top" wrapText="1"/>
    </xf>
    <xf numFmtId="0" fontId="11" fillId="0" borderId="0" xfId="0" applyFont="1" applyFill="1" applyAlignment="1">
      <alignment horizontal="center"/>
    </xf>
    <xf numFmtId="0" fontId="12" fillId="0" borderId="0" xfId="0" applyFont="1" applyFill="1"/>
    <xf numFmtId="49" fontId="12" fillId="0" borderId="0" xfId="0" applyNumberFormat="1" applyFont="1" applyFill="1" applyBorder="1" applyAlignment="1">
      <alignment vertical="center"/>
    </xf>
    <xf numFmtId="49" fontId="12" fillId="0" borderId="0" xfId="0" applyNumberFormat="1" applyFont="1" applyFill="1" applyBorder="1" applyAlignment="1">
      <alignment horizontal="left" vertical="top" wrapText="1"/>
    </xf>
    <xf numFmtId="0" fontId="1" fillId="0" borderId="0" xfId="0" applyFont="1" applyFill="1" applyAlignment="1">
      <alignment horizontal="left" vertical="top" wrapText="1"/>
    </xf>
    <xf numFmtId="49" fontId="2" fillId="0" borderId="0" xfId="0" applyNumberFormat="1" applyFont="1" applyFill="1" applyBorder="1"/>
    <xf numFmtId="0" fontId="1" fillId="0" borderId="0" xfId="0" applyFont="1" applyFill="1" applyAlignment="1">
      <alignment horizontal="left"/>
    </xf>
    <xf numFmtId="0" fontId="1" fillId="0" borderId="0" xfId="0" applyFont="1" applyFill="1" applyBorder="1" applyAlignment="1">
      <alignment horizontal="left"/>
    </xf>
    <xf numFmtId="167" fontId="15" fillId="0" borderId="5" xfId="3" applyNumberFormat="1" applyFont="1" applyFill="1" applyBorder="1" applyAlignment="1">
      <alignment horizontal="center"/>
    </xf>
    <xf numFmtId="167" fontId="15" fillId="0" borderId="6" xfId="3" applyNumberFormat="1" applyFont="1" applyFill="1" applyBorder="1" applyAlignment="1">
      <alignment horizontal="center"/>
    </xf>
    <xf numFmtId="167" fontId="15" fillId="0" borderId="7" xfId="3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15" fillId="0" borderId="8" xfId="0" applyFont="1" applyFill="1" applyBorder="1" applyAlignment="1">
      <alignment horizontal="center" wrapText="1"/>
    </xf>
    <xf numFmtId="0" fontId="15" fillId="0" borderId="9" xfId="0" applyFont="1" applyFill="1" applyBorder="1" applyAlignment="1">
      <alignment horizontal="center" wrapText="1"/>
    </xf>
    <xf numFmtId="0" fontId="15" fillId="0" borderId="10" xfId="0" applyFont="1" applyFill="1" applyBorder="1" applyAlignment="1">
      <alignment horizontal="center" wrapText="1"/>
    </xf>
    <xf numFmtId="0" fontId="15" fillId="0" borderId="11" xfId="0" applyFont="1" applyFill="1" applyBorder="1" applyAlignment="1">
      <alignment horizontal="center" wrapText="1"/>
    </xf>
    <xf numFmtId="0" fontId="15" fillId="0" borderId="12" xfId="0" applyFont="1" applyFill="1" applyBorder="1" applyAlignment="1">
      <alignment horizontal="center" wrapText="1"/>
    </xf>
    <xf numFmtId="0" fontId="15" fillId="0" borderId="13" xfId="0" applyFont="1" applyFill="1" applyBorder="1" applyAlignment="1">
      <alignment horizontal="center" wrapText="1"/>
    </xf>
    <xf numFmtId="0" fontId="15" fillId="0" borderId="2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2" fillId="0" borderId="0" xfId="3" applyFont="1" applyFill="1" applyBorder="1"/>
    <xf numFmtId="0" fontId="13" fillId="0" borderId="0" xfId="5" applyFont="1" applyFill="1" applyBorder="1"/>
    <xf numFmtId="170" fontId="1" fillId="0" borderId="1" xfId="0" applyNumberFormat="1" applyFont="1" applyFill="1" applyBorder="1" applyAlignment="1">
      <alignment horizontal="left"/>
    </xf>
  </cellXfs>
  <cellStyles count="6">
    <cellStyle name="Komma" xfId="1" builtinId="3"/>
    <cellStyle name="Link" xfId="5" builtinId="8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gbl.de/xaver/bgbl/start.xav?startbk=Bundesanzeiger_BGBl&amp;jumpTo=bgbl118s2549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B2:P105"/>
  <sheetViews>
    <sheetView showGridLines="0" tabSelected="1" zoomScaleNormal="100" workbookViewId="0"/>
  </sheetViews>
  <sheetFormatPr baseColWidth="10" defaultRowHeight="15" customHeight="1" x14ac:dyDescent="0.2"/>
  <cols>
    <col min="1" max="1" width="2.85546875" style="4" customWidth="1"/>
    <col min="2" max="4" width="17.140625" style="4" customWidth="1"/>
    <col min="5" max="7" width="11.42578125" style="4"/>
    <col min="8" max="9" width="5.7109375" style="4" customWidth="1"/>
    <col min="10" max="10" width="28.5703125" style="4" customWidth="1"/>
    <col min="11" max="13" width="15.7109375" style="4" customWidth="1"/>
    <col min="14" max="14" width="28.5703125" style="4" customWidth="1"/>
    <col min="15" max="15" width="2.85546875" style="4" customWidth="1"/>
    <col min="16" max="16" width="11.42578125" style="4"/>
    <col min="17" max="17" width="20.28515625" style="4" bestFit="1" customWidth="1"/>
    <col min="18" max="18" width="26.42578125" style="4" bestFit="1" customWidth="1"/>
    <col min="19" max="19" width="16.5703125" style="4" customWidth="1"/>
    <col min="20" max="20" width="18" style="4" bestFit="1" customWidth="1"/>
    <col min="21" max="21" width="23.7109375" style="4" bestFit="1" customWidth="1"/>
    <col min="22" max="16384" width="11.42578125" style="4"/>
  </cols>
  <sheetData>
    <row r="2" spans="2:16" ht="15" customHeight="1" x14ac:dyDescent="0.25">
      <c r="B2" s="49" t="s">
        <v>13</v>
      </c>
      <c r="C2" s="49"/>
      <c r="D2" s="49"/>
      <c r="E2" s="49"/>
      <c r="F2" s="49"/>
      <c r="G2" s="49"/>
      <c r="J2" s="49" t="s">
        <v>20</v>
      </c>
      <c r="K2" s="49"/>
      <c r="L2" s="49"/>
      <c r="M2" s="49"/>
      <c r="N2" s="49"/>
    </row>
    <row r="3" spans="2:16" ht="15" customHeight="1" x14ac:dyDescent="0.25">
      <c r="B3" s="49" t="s">
        <v>80</v>
      </c>
      <c r="C3" s="49"/>
      <c r="D3" s="49"/>
      <c r="E3" s="49"/>
      <c r="F3" s="49"/>
      <c r="G3" s="49"/>
    </row>
    <row r="4" spans="2:16" ht="15" customHeight="1" x14ac:dyDescent="0.25">
      <c r="B4" s="22"/>
      <c r="J4" s="60" t="s">
        <v>14</v>
      </c>
      <c r="K4" s="61"/>
      <c r="L4" s="61"/>
      <c r="M4" s="61"/>
      <c r="N4" s="62"/>
    </row>
    <row r="5" spans="2:16" ht="15" customHeight="1" x14ac:dyDescent="0.2">
      <c r="B5" s="23" t="s">
        <v>5</v>
      </c>
      <c r="J5" s="69" t="s">
        <v>0</v>
      </c>
      <c r="K5" s="63" t="s">
        <v>19</v>
      </c>
      <c r="L5" s="64"/>
      <c r="M5" s="65"/>
      <c r="N5" s="72" t="s">
        <v>27</v>
      </c>
    </row>
    <row r="6" spans="2:16" ht="15" customHeight="1" x14ac:dyDescent="0.2">
      <c r="J6" s="70"/>
      <c r="K6" s="66"/>
      <c r="L6" s="67"/>
      <c r="M6" s="68"/>
      <c r="N6" s="73"/>
    </row>
    <row r="7" spans="2:16" ht="15" customHeight="1" x14ac:dyDescent="0.2">
      <c r="B7" s="24" t="s">
        <v>6</v>
      </c>
      <c r="C7" s="25" t="s">
        <v>23</v>
      </c>
      <c r="D7" s="43"/>
      <c r="E7" s="43"/>
      <c r="J7" s="71"/>
      <c r="K7" s="8" t="s">
        <v>2</v>
      </c>
      <c r="L7" s="8" t="s">
        <v>1</v>
      </c>
      <c r="M7" s="8" t="s">
        <v>4</v>
      </c>
      <c r="N7" s="74"/>
    </row>
    <row r="8" spans="2:16" ht="15" customHeight="1" x14ac:dyDescent="0.2">
      <c r="B8" s="77">
        <v>43831</v>
      </c>
      <c r="C8" s="41">
        <v>307826.03200000001</v>
      </c>
      <c r="D8" s="46"/>
      <c r="E8" s="46"/>
      <c r="J8" s="9" t="s">
        <v>15</v>
      </c>
      <c r="K8" s="15">
        <v>11.867345916297865</v>
      </c>
      <c r="L8" s="15">
        <v>11.549637442948157</v>
      </c>
      <c r="M8" s="15">
        <v>10.362902851318371</v>
      </c>
      <c r="N8" s="15">
        <v>8.3258308751349617</v>
      </c>
      <c r="P8" s="7"/>
    </row>
    <row r="9" spans="2:16" ht="15" customHeight="1" x14ac:dyDescent="0.2">
      <c r="B9" s="77">
        <v>43862</v>
      </c>
      <c r="C9" s="41">
        <v>288397.55200000003</v>
      </c>
      <c r="D9" s="46"/>
      <c r="E9" s="46"/>
      <c r="J9" s="10" t="s">
        <v>10</v>
      </c>
      <c r="K9" s="14">
        <f>ROUND(K8,2)</f>
        <v>11.87</v>
      </c>
      <c r="L9" s="14">
        <f>ROUND(L8,2)</f>
        <v>11.55</v>
      </c>
      <c r="M9" s="14">
        <f>ROUND(M8,2)</f>
        <v>10.36</v>
      </c>
      <c r="N9" s="14">
        <f>ROUND(N8,2)</f>
        <v>8.33</v>
      </c>
    </row>
    <row r="10" spans="2:16" ht="15" customHeight="1" x14ac:dyDescent="0.2">
      <c r="B10" s="77">
        <v>43891</v>
      </c>
      <c r="C10" s="41">
        <v>326758.94900000002</v>
      </c>
      <c r="D10" s="46"/>
      <c r="E10" s="46"/>
      <c r="J10" s="11" t="s">
        <v>28</v>
      </c>
      <c r="K10" s="57">
        <v>0.01</v>
      </c>
      <c r="L10" s="58"/>
      <c r="M10" s="58"/>
      <c r="N10" s="59"/>
      <c r="P10" s="7"/>
    </row>
    <row r="11" spans="2:16" ht="15" customHeight="1" x14ac:dyDescent="0.2">
      <c r="B11" s="77">
        <v>43922</v>
      </c>
      <c r="C11" s="41">
        <v>319010.52299999999</v>
      </c>
      <c r="D11" s="44"/>
      <c r="E11" s="44"/>
      <c r="J11" s="12" t="s">
        <v>16</v>
      </c>
      <c r="K11" s="16">
        <f>K8*(1-$K10)</f>
        <v>11.748672457134886</v>
      </c>
      <c r="L11" s="16">
        <f>L8*(1-$K10)</f>
        <v>11.434141068518676</v>
      </c>
      <c r="M11" s="18" t="s">
        <v>29</v>
      </c>
      <c r="N11" s="16">
        <f>N8*(1-$K10)</f>
        <v>8.2425725663836111</v>
      </c>
    </row>
    <row r="12" spans="2:16" ht="15" customHeight="1" x14ac:dyDescent="0.2">
      <c r="B12" s="77">
        <v>43952</v>
      </c>
      <c r="C12" s="41">
        <v>321175.8670000002</v>
      </c>
      <c r="D12" s="44"/>
      <c r="E12" s="44"/>
      <c r="F12" s="26"/>
      <c r="G12" s="27"/>
      <c r="J12" s="10" t="s">
        <v>10</v>
      </c>
      <c r="K12" s="14">
        <f>ROUND(K11,2)</f>
        <v>11.75</v>
      </c>
      <c r="L12" s="14">
        <f>ROUND(L11,2)</f>
        <v>11.43</v>
      </c>
      <c r="M12" s="14">
        <v>9.8699999999999992</v>
      </c>
      <c r="N12" s="14">
        <f>ROUND(N11,2)</f>
        <v>8.24</v>
      </c>
      <c r="P12" s="7"/>
    </row>
    <row r="13" spans="2:16" ht="15" customHeight="1" x14ac:dyDescent="0.2">
      <c r="B13" s="77">
        <v>43983</v>
      </c>
      <c r="C13" s="41">
        <v>336584.86800000002</v>
      </c>
      <c r="D13" s="44"/>
      <c r="E13" s="44"/>
      <c r="F13" s="26"/>
      <c r="G13" s="27"/>
      <c r="J13" s="11" t="s">
        <v>28</v>
      </c>
      <c r="K13" s="57">
        <v>0.01</v>
      </c>
      <c r="L13" s="58"/>
      <c r="M13" s="58"/>
      <c r="N13" s="59"/>
    </row>
    <row r="14" spans="2:16" ht="15" customHeight="1" x14ac:dyDescent="0.2">
      <c r="B14" s="2" t="s">
        <v>7</v>
      </c>
      <c r="C14" s="13">
        <f>SUM(C8:C13)</f>
        <v>1899753.7910000004</v>
      </c>
      <c r="D14" s="45"/>
      <c r="E14" s="45"/>
      <c r="F14" s="26"/>
      <c r="G14" s="27"/>
      <c r="J14" s="12" t="s">
        <v>17</v>
      </c>
      <c r="K14" s="16">
        <f>K11*(1-$K13)</f>
        <v>11.631185732563537</v>
      </c>
      <c r="L14" s="16">
        <f>L11*(1-$K13)</f>
        <v>11.319799657833489</v>
      </c>
      <c r="M14" s="18" t="s">
        <v>29</v>
      </c>
      <c r="N14" s="16">
        <f>N11*(1-$K13)</f>
        <v>8.1601468407197757</v>
      </c>
      <c r="P14" s="7"/>
    </row>
    <row r="15" spans="2:16" ht="15" customHeight="1" x14ac:dyDescent="0.2">
      <c r="J15" s="10" t="s">
        <v>10</v>
      </c>
      <c r="K15" s="14">
        <f>ROUND(K14,2)</f>
        <v>11.63</v>
      </c>
      <c r="L15" s="14">
        <f>ROUND(L14,2)</f>
        <v>11.32</v>
      </c>
      <c r="M15" s="14">
        <v>9.39</v>
      </c>
      <c r="N15" s="14">
        <f>ROUND(N14,2)</f>
        <v>8.16</v>
      </c>
    </row>
    <row r="16" spans="2:16" ht="19.5" customHeight="1" x14ac:dyDescent="0.2">
      <c r="B16" s="51" t="s">
        <v>39</v>
      </c>
      <c r="C16" s="51"/>
      <c r="D16" s="51"/>
      <c r="E16" s="51"/>
      <c r="F16" s="51"/>
      <c r="G16" s="51"/>
      <c r="J16" s="11" t="s">
        <v>28</v>
      </c>
      <c r="K16" s="57">
        <v>0.01</v>
      </c>
      <c r="L16" s="58"/>
      <c r="M16" s="58"/>
      <c r="N16" s="59"/>
    </row>
    <row r="17" spans="2:14" ht="15" customHeight="1" x14ac:dyDescent="0.2">
      <c r="B17" s="48" t="s">
        <v>81</v>
      </c>
      <c r="C17" s="48"/>
      <c r="D17" s="48"/>
      <c r="E17" s="48"/>
      <c r="F17" s="48"/>
      <c r="G17" s="48"/>
      <c r="J17" s="12" t="s">
        <v>18</v>
      </c>
      <c r="K17" s="16">
        <f>K14*(1-$K16)</f>
        <v>11.514873875237901</v>
      </c>
      <c r="L17" s="16">
        <f>L14*(1-$K16)</f>
        <v>11.206601661255153</v>
      </c>
      <c r="M17" s="18" t="s">
        <v>29</v>
      </c>
      <c r="N17" s="16">
        <f>N14*(1-$K16)</f>
        <v>8.0785453723125773</v>
      </c>
    </row>
    <row r="18" spans="2:14" ht="15" customHeight="1" x14ac:dyDescent="0.2">
      <c r="B18" s="48"/>
      <c r="C18" s="48"/>
      <c r="D18" s="48"/>
      <c r="E18" s="48"/>
      <c r="F18" s="48"/>
      <c r="G18" s="48"/>
      <c r="J18" s="10" t="s">
        <v>10</v>
      </c>
      <c r="K18" s="14">
        <f>ROUND(K17,2)</f>
        <v>11.51</v>
      </c>
      <c r="L18" s="14">
        <f>ROUND(L17,2)</f>
        <v>11.21</v>
      </c>
      <c r="M18" s="14">
        <v>8.9</v>
      </c>
      <c r="N18" s="14">
        <f>ROUND(N17,2)</f>
        <v>8.08</v>
      </c>
    </row>
    <row r="19" spans="2:14" ht="15" customHeight="1" x14ac:dyDescent="0.2">
      <c r="B19" s="48"/>
      <c r="C19" s="48"/>
      <c r="D19" s="48"/>
      <c r="E19" s="48"/>
      <c r="F19" s="48"/>
      <c r="G19" s="48"/>
      <c r="J19" s="11" t="s">
        <v>28</v>
      </c>
      <c r="K19" s="57">
        <v>1.4E-2</v>
      </c>
      <c r="L19" s="58"/>
      <c r="M19" s="58"/>
      <c r="N19" s="59"/>
    </row>
    <row r="20" spans="2:14" ht="15" customHeight="1" x14ac:dyDescent="0.2">
      <c r="B20" s="52" t="s">
        <v>35</v>
      </c>
      <c r="C20" s="52"/>
      <c r="D20" s="52"/>
      <c r="E20" s="52"/>
      <c r="F20" s="52"/>
      <c r="G20" s="52"/>
      <c r="J20" s="12" t="s">
        <v>36</v>
      </c>
      <c r="K20" s="16">
        <f>K17*(1-$K19)</f>
        <v>11.35366564098457</v>
      </c>
      <c r="L20" s="16">
        <f>L17*(1-$K19)</f>
        <v>11.049709237997581</v>
      </c>
      <c r="M20" s="16">
        <f>M18*(1-$K19)</f>
        <v>8.7753999999999994</v>
      </c>
      <c r="N20" s="16">
        <f>N17*(1-$K19)</f>
        <v>7.9654457371002012</v>
      </c>
    </row>
    <row r="21" spans="2:14" ht="15" customHeight="1" x14ac:dyDescent="0.2">
      <c r="B21" s="52"/>
      <c r="C21" s="52"/>
      <c r="D21" s="52"/>
      <c r="E21" s="52"/>
      <c r="F21" s="52"/>
      <c r="G21" s="52"/>
      <c r="J21" s="10" t="s">
        <v>10</v>
      </c>
      <c r="K21" s="14">
        <f>ROUND(K20,2)</f>
        <v>11.35</v>
      </c>
      <c r="L21" s="14">
        <f>ROUND(L20,2)</f>
        <v>11.05</v>
      </c>
      <c r="M21" s="14">
        <f>ROUND(M20,2)</f>
        <v>8.7799999999999994</v>
      </c>
      <c r="N21" s="14">
        <f>ROUND(N20,2)</f>
        <v>7.97</v>
      </c>
    </row>
    <row r="22" spans="2:14" ht="15" customHeight="1" x14ac:dyDescent="0.2">
      <c r="B22" s="52"/>
      <c r="C22" s="52"/>
      <c r="D22" s="52"/>
      <c r="E22" s="52"/>
      <c r="F22" s="52"/>
      <c r="G22" s="52"/>
      <c r="J22" s="11" t="s">
        <v>28</v>
      </c>
      <c r="K22" s="57">
        <v>1.4E-2</v>
      </c>
      <c r="L22" s="58"/>
      <c r="M22" s="58"/>
      <c r="N22" s="59"/>
    </row>
    <row r="23" spans="2:14" ht="15" customHeight="1" x14ac:dyDescent="0.2">
      <c r="J23" s="12" t="s">
        <v>37</v>
      </c>
      <c r="K23" s="16">
        <f>K20*(1-$K22)</f>
        <v>11.194714322010785</v>
      </c>
      <c r="L23" s="16">
        <f>L20*(1-$K22)</f>
        <v>10.895013308665614</v>
      </c>
      <c r="M23" s="16">
        <f>M20*(1-$K22)</f>
        <v>8.6525444</v>
      </c>
      <c r="N23" s="16">
        <f>N20*(1-$K22)</f>
        <v>7.8539294967807987</v>
      </c>
    </row>
    <row r="24" spans="2:14" ht="15" customHeight="1" x14ac:dyDescent="0.2">
      <c r="B24" s="54" t="s">
        <v>12</v>
      </c>
      <c r="C24" s="54"/>
      <c r="D24" s="54"/>
      <c r="E24" s="54"/>
      <c r="F24" s="54"/>
      <c r="G24" s="54"/>
      <c r="J24" s="10" t="s">
        <v>10</v>
      </c>
      <c r="K24" s="14">
        <f>ROUND(K23,2)</f>
        <v>11.19</v>
      </c>
      <c r="L24" s="14">
        <f>ROUND(L23,2)</f>
        <v>10.9</v>
      </c>
      <c r="M24" s="14">
        <f>ROUND(M23,2)</f>
        <v>8.65</v>
      </c>
      <c r="N24" s="14">
        <f>ROUND(N23,2)</f>
        <v>7.85</v>
      </c>
    </row>
    <row r="25" spans="2:14" ht="15" customHeight="1" x14ac:dyDescent="0.2">
      <c r="E25" s="3"/>
      <c r="G25" s="6"/>
      <c r="J25" s="11" t="s">
        <v>28</v>
      </c>
      <c r="K25" s="57">
        <v>1.4E-2</v>
      </c>
      <c r="L25" s="58"/>
      <c r="M25" s="58"/>
      <c r="N25" s="59"/>
    </row>
    <row r="26" spans="2:14" ht="15" customHeight="1" x14ac:dyDescent="0.2">
      <c r="B26" s="28" t="s">
        <v>8</v>
      </c>
      <c r="D26" s="47">
        <f>C14*2</f>
        <v>3799507.5820000009</v>
      </c>
      <c r="E26" s="1" t="s">
        <v>9</v>
      </c>
      <c r="G26" s="6"/>
      <c r="J26" s="12" t="s">
        <v>38</v>
      </c>
      <c r="K26" s="16">
        <f>K23*(1-$K25)</f>
        <v>11.037988321502635</v>
      </c>
      <c r="L26" s="16">
        <f>L23*(1-$K25)</f>
        <v>10.742483122344296</v>
      </c>
      <c r="M26" s="16">
        <f>M23*(1-$K25)</f>
        <v>8.5314087783999994</v>
      </c>
      <c r="N26" s="16">
        <f>N23*(1-$K25)</f>
        <v>7.7439744838258671</v>
      </c>
    </row>
    <row r="27" spans="2:14" ht="15" customHeight="1" x14ac:dyDescent="0.2">
      <c r="D27" s="29"/>
      <c r="G27" s="26"/>
      <c r="J27" s="10" t="s">
        <v>10</v>
      </c>
      <c r="K27" s="14">
        <f>ROUND(K26,2)</f>
        <v>11.04</v>
      </c>
      <c r="L27" s="14">
        <f>ROUND(L26,2)</f>
        <v>10.74</v>
      </c>
      <c r="M27" s="14">
        <f>ROUND(M26,2)</f>
        <v>8.5299999999999994</v>
      </c>
      <c r="N27" s="14">
        <f>ROUND(N26,2)</f>
        <v>7.74</v>
      </c>
    </row>
    <row r="28" spans="2:14" ht="15" customHeight="1" x14ac:dyDescent="0.2">
      <c r="B28" s="53" t="s">
        <v>73</v>
      </c>
      <c r="C28" s="53"/>
      <c r="D28" s="53"/>
      <c r="E28" s="53"/>
      <c r="F28" s="53"/>
      <c r="G28" s="53"/>
      <c r="J28" s="11" t="s">
        <v>28</v>
      </c>
      <c r="K28" s="57">
        <v>1.4E-2</v>
      </c>
      <c r="L28" s="58"/>
      <c r="M28" s="58"/>
      <c r="N28" s="59"/>
    </row>
    <row r="29" spans="2:14" ht="15" customHeight="1" x14ac:dyDescent="0.2">
      <c r="B29" s="53"/>
      <c r="C29" s="53"/>
      <c r="D29" s="53"/>
      <c r="E29" s="53"/>
      <c r="F29" s="53"/>
      <c r="G29" s="53"/>
      <c r="J29" s="12" t="s">
        <v>52</v>
      </c>
      <c r="K29" s="16">
        <f>K26*(1-$K28)</f>
        <v>10.883456485001597</v>
      </c>
      <c r="L29" s="16">
        <f>L26*(1-$K28)</f>
        <v>10.592088358631477</v>
      </c>
      <c r="M29" s="16">
        <f>M26*(1-$K28)</f>
        <v>8.4119690555024</v>
      </c>
      <c r="N29" s="16">
        <f>N26*(1-$K28)</f>
        <v>7.6355588410523048</v>
      </c>
    </row>
    <row r="30" spans="2:14" ht="15" customHeight="1" x14ac:dyDescent="0.2">
      <c r="B30" s="55" t="s">
        <v>66</v>
      </c>
      <c r="C30" s="55"/>
      <c r="D30" s="55"/>
      <c r="E30" s="55"/>
      <c r="F30" s="55"/>
      <c r="G30" s="55"/>
      <c r="J30" s="10" t="s">
        <v>10</v>
      </c>
      <c r="K30" s="14">
        <f>ROUND(K29,2)</f>
        <v>10.88</v>
      </c>
      <c r="L30" s="14">
        <f>ROUND(L29,2)</f>
        <v>10.59</v>
      </c>
      <c r="M30" s="14">
        <f>ROUND(M29,2)</f>
        <v>8.41</v>
      </c>
      <c r="N30" s="14">
        <f>ROUND(N29,2)</f>
        <v>7.64</v>
      </c>
    </row>
    <row r="31" spans="2:14" ht="15" customHeight="1" x14ac:dyDescent="0.2">
      <c r="B31" s="56" t="s">
        <v>82</v>
      </c>
      <c r="C31" s="56"/>
      <c r="D31" s="56"/>
      <c r="E31" s="56"/>
      <c r="F31" s="56"/>
      <c r="G31" s="56"/>
      <c r="J31" s="11" t="s">
        <v>28</v>
      </c>
      <c r="K31" s="57">
        <v>1.4E-2</v>
      </c>
      <c r="L31" s="58"/>
      <c r="M31" s="58"/>
      <c r="N31" s="59"/>
    </row>
    <row r="32" spans="2:14" ht="15" customHeight="1" x14ac:dyDescent="0.2">
      <c r="J32" s="12" t="s">
        <v>53</v>
      </c>
      <c r="K32" s="16">
        <f>K29*(1-$K31)</f>
        <v>10.731088094211575</v>
      </c>
      <c r="L32" s="16">
        <f>L29*(1-$K31)</f>
        <v>10.443799121610637</v>
      </c>
      <c r="M32" s="16">
        <f>M29*(1-$K31)</f>
        <v>8.294201488725367</v>
      </c>
      <c r="N32" s="16">
        <f>N29*(1-$K31)</f>
        <v>7.5286610172775728</v>
      </c>
    </row>
    <row r="33" spans="2:14" ht="15" customHeight="1" x14ac:dyDescent="0.2">
      <c r="J33" s="10" t="s">
        <v>10</v>
      </c>
      <c r="K33" s="14">
        <f>ROUND(K32,2)</f>
        <v>10.73</v>
      </c>
      <c r="L33" s="14">
        <f>ROUND(L32,2)</f>
        <v>10.44</v>
      </c>
      <c r="M33" s="14">
        <f>ROUND(M32,2)</f>
        <v>8.2899999999999991</v>
      </c>
      <c r="N33" s="14">
        <f>ROUND(N32,2)</f>
        <v>7.53</v>
      </c>
    </row>
    <row r="34" spans="2:14" ht="15" customHeight="1" x14ac:dyDescent="0.2">
      <c r="J34" s="11" t="s">
        <v>28</v>
      </c>
      <c r="K34" s="57">
        <v>1.4E-2</v>
      </c>
      <c r="L34" s="58"/>
      <c r="M34" s="58"/>
      <c r="N34" s="59"/>
    </row>
    <row r="35" spans="2:14" ht="15" customHeight="1" x14ac:dyDescent="0.2">
      <c r="J35" s="12" t="s">
        <v>54</v>
      </c>
      <c r="K35" s="16">
        <f>K32*(1-$K34)</f>
        <v>10.580852860892612</v>
      </c>
      <c r="L35" s="16">
        <f>L32*(1-$K34)</f>
        <v>10.297585933908087</v>
      </c>
      <c r="M35" s="16">
        <f>M32*(1-$K34)</f>
        <v>8.1780826678832117</v>
      </c>
      <c r="N35" s="16">
        <f>N32*(1-$K34)</f>
        <v>7.4232597630356869</v>
      </c>
    </row>
    <row r="36" spans="2:14" ht="15" customHeight="1" x14ac:dyDescent="0.2">
      <c r="J36" s="10" t="s">
        <v>10</v>
      </c>
      <c r="K36" s="14">
        <f>ROUND(K35,2)</f>
        <v>10.58</v>
      </c>
      <c r="L36" s="14">
        <f>ROUND(L35,2)</f>
        <v>10.3</v>
      </c>
      <c r="M36" s="14">
        <f>ROUND(M35,2)</f>
        <v>8.18</v>
      </c>
      <c r="N36" s="14">
        <f>ROUND(N35,2)</f>
        <v>7.42</v>
      </c>
    </row>
    <row r="37" spans="2:14" ht="15" customHeight="1" x14ac:dyDescent="0.2">
      <c r="J37" s="11" t="s">
        <v>28</v>
      </c>
      <c r="K37" s="57">
        <v>0.01</v>
      </c>
      <c r="L37" s="58"/>
      <c r="M37" s="58"/>
      <c r="N37" s="59"/>
    </row>
    <row r="38" spans="2:14" ht="15" customHeight="1" x14ac:dyDescent="0.2">
      <c r="B38" s="50"/>
      <c r="C38" s="50"/>
      <c r="D38" s="50"/>
      <c r="E38" s="50"/>
      <c r="F38" s="50"/>
      <c r="G38" s="50"/>
      <c r="J38" s="12" t="s">
        <v>58</v>
      </c>
      <c r="K38" s="16">
        <f>K35*(1-$K37)</f>
        <v>10.475044332283685</v>
      </c>
      <c r="L38" s="16">
        <f>L35*(1-$K37)</f>
        <v>10.194610074569006</v>
      </c>
      <c r="M38" s="16">
        <f>M35*(1-$K37)</f>
        <v>8.0963018412043795</v>
      </c>
      <c r="N38" s="16">
        <f>N35*(1-$K37)</f>
        <v>7.3490271654053299</v>
      </c>
    </row>
    <row r="39" spans="2:14" ht="15" customHeight="1" x14ac:dyDescent="0.2">
      <c r="B39" s="21"/>
      <c r="C39" s="21"/>
      <c r="D39" s="21"/>
      <c r="E39" s="21"/>
      <c r="F39" s="21"/>
      <c r="G39" s="21"/>
      <c r="J39" s="10" t="s">
        <v>10</v>
      </c>
      <c r="K39" s="14">
        <f>ROUND(K38,2)</f>
        <v>10.48</v>
      </c>
      <c r="L39" s="14">
        <f>ROUND(L38,2)</f>
        <v>10.19</v>
      </c>
      <c r="M39" s="14">
        <f>ROUND(M38,2)</f>
        <v>8.1</v>
      </c>
      <c r="N39" s="14">
        <f>ROUND(N38,2)</f>
        <v>7.35</v>
      </c>
    </row>
    <row r="40" spans="2:14" ht="15" customHeight="1" x14ac:dyDescent="0.2">
      <c r="J40" s="11" t="s">
        <v>28</v>
      </c>
      <c r="K40" s="57">
        <v>0.01</v>
      </c>
      <c r="L40" s="58"/>
      <c r="M40" s="58"/>
      <c r="N40" s="59"/>
    </row>
    <row r="41" spans="2:14" ht="15" customHeight="1" x14ac:dyDescent="0.2">
      <c r="J41" s="12" t="s">
        <v>63</v>
      </c>
      <c r="K41" s="16">
        <f>K38*(1-$K40)</f>
        <v>10.370293888960848</v>
      </c>
      <c r="L41" s="16">
        <f>L38*(1-$K40)</f>
        <v>10.092663973823315</v>
      </c>
      <c r="M41" s="16">
        <f>M38*(1-$K40)</f>
        <v>8.0153388227923354</v>
      </c>
      <c r="N41" s="16">
        <f>N38*(1-$K40)</f>
        <v>7.2755368937512763</v>
      </c>
    </row>
    <row r="42" spans="2:14" ht="15" customHeight="1" x14ac:dyDescent="0.2">
      <c r="J42" s="10" t="s">
        <v>10</v>
      </c>
      <c r="K42" s="14">
        <f>ROUND(K41,2)</f>
        <v>10.37</v>
      </c>
      <c r="L42" s="14">
        <f>ROUND(L41,2)</f>
        <v>10.09</v>
      </c>
      <c r="M42" s="14">
        <f>ROUND(M41,2)</f>
        <v>8.02</v>
      </c>
      <c r="N42" s="14">
        <f>ROUND(N41,2)</f>
        <v>7.28</v>
      </c>
    </row>
    <row r="43" spans="2:14" ht="15" customHeight="1" x14ac:dyDescent="0.2">
      <c r="J43" s="11" t="s">
        <v>28</v>
      </c>
      <c r="K43" s="57">
        <v>0.01</v>
      </c>
      <c r="L43" s="58"/>
      <c r="M43" s="58"/>
      <c r="N43" s="59"/>
    </row>
    <row r="44" spans="2:14" ht="15" customHeight="1" x14ac:dyDescent="0.2">
      <c r="J44" s="12" t="s">
        <v>59</v>
      </c>
      <c r="K44" s="16">
        <f>K41*(1-$K43)</f>
        <v>10.26659095007124</v>
      </c>
      <c r="L44" s="16">
        <f>L41*(1-$K43)</f>
        <v>9.9917373340850819</v>
      </c>
      <c r="M44" s="16">
        <f>M41*(1-$K43)</f>
        <v>7.9351854345644117</v>
      </c>
      <c r="N44" s="16">
        <f>N41*(1-$K43)</f>
        <v>7.2027815248137639</v>
      </c>
    </row>
    <row r="45" spans="2:14" ht="15" customHeight="1" x14ac:dyDescent="0.2">
      <c r="J45" s="10" t="s">
        <v>10</v>
      </c>
      <c r="K45" s="14">
        <f>ROUND(K44,2)</f>
        <v>10.27</v>
      </c>
      <c r="L45" s="14">
        <f>ROUND(L44,2)</f>
        <v>9.99</v>
      </c>
      <c r="M45" s="14">
        <f>ROUND(M44,2)</f>
        <v>7.94</v>
      </c>
      <c r="N45" s="14">
        <f>ROUND(N44,2)</f>
        <v>7.2</v>
      </c>
    </row>
    <row r="46" spans="2:14" ht="15" customHeight="1" x14ac:dyDescent="0.2">
      <c r="J46" s="11" t="s">
        <v>28</v>
      </c>
      <c r="K46" s="57">
        <v>1.4E-2</v>
      </c>
      <c r="L46" s="58"/>
      <c r="M46" s="58"/>
      <c r="N46" s="59"/>
    </row>
    <row r="47" spans="2:14" ht="15" customHeight="1" x14ac:dyDescent="0.2">
      <c r="J47" s="12" t="s">
        <v>67</v>
      </c>
      <c r="K47" s="16">
        <f>K44*(1-$K46)</f>
        <v>10.122858676770242</v>
      </c>
      <c r="L47" s="16">
        <f>L44*(1-$K46)</f>
        <v>9.8518530114078899</v>
      </c>
      <c r="M47" s="16">
        <f>M44*(1-$K46)</f>
        <v>7.8240928384805102</v>
      </c>
      <c r="N47" s="16">
        <f>N44*(1-$K46)</f>
        <v>7.1019425834663714</v>
      </c>
    </row>
    <row r="48" spans="2:14" ht="15" customHeight="1" x14ac:dyDescent="0.2">
      <c r="B48" s="1"/>
      <c r="E48" s="5"/>
      <c r="G48" s="6"/>
      <c r="J48" s="10" t="s">
        <v>10</v>
      </c>
      <c r="K48" s="14">
        <f>ROUND(K47,2)</f>
        <v>10.119999999999999</v>
      </c>
      <c r="L48" s="14">
        <f>ROUND(L47,2)</f>
        <v>9.85</v>
      </c>
      <c r="M48" s="14">
        <f>ROUND(M47,2)</f>
        <v>7.82</v>
      </c>
      <c r="N48" s="14">
        <f>ROUND(N47,2)</f>
        <v>7.1</v>
      </c>
    </row>
    <row r="49" spans="2:14" ht="15" customHeight="1" x14ac:dyDescent="0.2">
      <c r="B49" s="1"/>
      <c r="E49" s="5"/>
      <c r="G49" s="6"/>
      <c r="J49" s="11" t="s">
        <v>28</v>
      </c>
      <c r="K49" s="57">
        <v>1.4E-2</v>
      </c>
      <c r="L49" s="58"/>
      <c r="M49" s="58"/>
      <c r="N49" s="59"/>
    </row>
    <row r="50" spans="2:14" ht="15" customHeight="1" x14ac:dyDescent="0.2">
      <c r="B50" s="1"/>
      <c r="E50" s="5"/>
      <c r="G50" s="6"/>
      <c r="J50" s="12" t="s">
        <v>68</v>
      </c>
      <c r="K50" s="16">
        <f>K47*(1-$K49)</f>
        <v>9.9811386552954584</v>
      </c>
      <c r="L50" s="16">
        <f>L47*(1-$K49)</f>
        <v>9.7139270692481787</v>
      </c>
      <c r="M50" s="16">
        <f>M47*(1-$K49)</f>
        <v>7.7145555387417826</v>
      </c>
      <c r="N50" s="16">
        <f>N47*(1-$K49)</f>
        <v>7.0025153872978425</v>
      </c>
    </row>
    <row r="51" spans="2:14" ht="15" customHeight="1" x14ac:dyDescent="0.2">
      <c r="G51" s="6"/>
      <c r="J51" s="10" t="s">
        <v>10</v>
      </c>
      <c r="K51" s="14">
        <f>ROUND(K50,2)</f>
        <v>9.98</v>
      </c>
      <c r="L51" s="14">
        <f>ROUND(L50,2)</f>
        <v>9.7100000000000009</v>
      </c>
      <c r="M51" s="14">
        <f>ROUND(M50,2)</f>
        <v>7.71</v>
      </c>
      <c r="N51" s="14">
        <f>ROUND(N50,2)</f>
        <v>7</v>
      </c>
    </row>
    <row r="52" spans="2:14" ht="15" customHeight="1" x14ac:dyDescent="0.2">
      <c r="J52" s="11" t="s">
        <v>28</v>
      </c>
      <c r="K52" s="57">
        <v>1.4E-2</v>
      </c>
      <c r="L52" s="58"/>
      <c r="M52" s="58"/>
      <c r="N52" s="59"/>
    </row>
    <row r="53" spans="2:14" ht="15" customHeight="1" x14ac:dyDescent="0.2">
      <c r="J53" s="12" t="s">
        <v>69</v>
      </c>
      <c r="K53" s="16">
        <f>K50*(1-$K52)</f>
        <v>9.8414027141213225</v>
      </c>
      <c r="L53" s="16">
        <f>L50*(1-$K52)</f>
        <v>9.5779320902787042</v>
      </c>
      <c r="M53" s="16">
        <f>M50*(1-$K52)</f>
        <v>7.6065517611993974</v>
      </c>
      <c r="N53" s="16">
        <f>N50*(1-$K52)</f>
        <v>6.9044801718756723</v>
      </c>
    </row>
    <row r="54" spans="2:14" ht="15" customHeight="1" x14ac:dyDescent="0.2">
      <c r="J54" s="10" t="s">
        <v>10</v>
      </c>
      <c r="K54" s="14">
        <f>ROUND(K53,2)</f>
        <v>9.84</v>
      </c>
      <c r="L54" s="14">
        <f>ROUND(L53,2)</f>
        <v>9.58</v>
      </c>
      <c r="M54" s="14">
        <f>ROUND(M53,2)</f>
        <v>7.61</v>
      </c>
      <c r="N54" s="14">
        <f>ROUND(N53,2)</f>
        <v>6.9</v>
      </c>
    </row>
    <row r="55" spans="2:14" ht="15" customHeight="1" x14ac:dyDescent="0.2">
      <c r="J55" s="11" t="s">
        <v>28</v>
      </c>
      <c r="K55" s="57">
        <v>1.4E-2</v>
      </c>
      <c r="L55" s="58"/>
      <c r="M55" s="58"/>
      <c r="N55" s="59"/>
    </row>
    <row r="56" spans="2:14" ht="15" customHeight="1" x14ac:dyDescent="0.2">
      <c r="J56" s="12" t="s">
        <v>74</v>
      </c>
      <c r="K56" s="16">
        <f>K53*(1-$K55)</f>
        <v>9.7036230761236233</v>
      </c>
      <c r="L56" s="16">
        <f>L53*(1-$K55)</f>
        <v>9.443841041014803</v>
      </c>
      <c r="M56" s="16">
        <f>M53*(1-$K55)</f>
        <v>7.5000600365426058</v>
      </c>
      <c r="N56" s="16">
        <f>N53*(1-$K55)</f>
        <v>6.8078174494694128</v>
      </c>
    </row>
    <row r="57" spans="2:14" ht="15" customHeight="1" x14ac:dyDescent="0.2">
      <c r="J57" s="10" t="s">
        <v>10</v>
      </c>
      <c r="K57" s="14">
        <f>ROUND(K56,2)</f>
        <v>9.6999999999999993</v>
      </c>
      <c r="L57" s="14">
        <f>ROUND(L56,2)</f>
        <v>9.44</v>
      </c>
      <c r="M57" s="14">
        <f>ROUND(M56,2)</f>
        <v>7.5</v>
      </c>
      <c r="N57" s="14">
        <f>ROUND(N56,2)</f>
        <v>6.81</v>
      </c>
    </row>
    <row r="58" spans="2:14" ht="15" customHeight="1" x14ac:dyDescent="0.2">
      <c r="J58" s="11" t="s">
        <v>28</v>
      </c>
      <c r="K58" s="57">
        <v>1.4E-2</v>
      </c>
      <c r="L58" s="58"/>
      <c r="M58" s="58"/>
      <c r="N58" s="59"/>
    </row>
    <row r="59" spans="2:14" ht="15" customHeight="1" x14ac:dyDescent="0.2">
      <c r="J59" s="12" t="s">
        <v>75</v>
      </c>
      <c r="K59" s="16">
        <f>K56*(1-$K58)</f>
        <v>9.567772353057892</v>
      </c>
      <c r="L59" s="16">
        <f>L56*(1-$K58)</f>
        <v>9.3116272664405955</v>
      </c>
      <c r="M59" s="16">
        <f>M56*(1-$K58)</f>
        <v>7.395059196031009</v>
      </c>
      <c r="N59" s="16">
        <f>N56*(1-$K58)</f>
        <v>6.7125080051768409</v>
      </c>
    </row>
    <row r="60" spans="2:14" ht="15" customHeight="1" x14ac:dyDescent="0.2">
      <c r="J60" s="10" t="s">
        <v>10</v>
      </c>
      <c r="K60" s="14">
        <f>ROUND(K59,2)</f>
        <v>9.57</v>
      </c>
      <c r="L60" s="14">
        <f>ROUND(L59,2)</f>
        <v>9.31</v>
      </c>
      <c r="M60" s="14">
        <f>ROUND(M59,2)</f>
        <v>7.4</v>
      </c>
      <c r="N60" s="14">
        <f>ROUND(N59,2)</f>
        <v>6.71</v>
      </c>
    </row>
    <row r="61" spans="2:14" ht="15" customHeight="1" x14ac:dyDescent="0.2">
      <c r="J61" s="11" t="s">
        <v>28</v>
      </c>
      <c r="K61" s="57">
        <v>1.4E-2</v>
      </c>
      <c r="L61" s="58"/>
      <c r="M61" s="58"/>
      <c r="N61" s="59"/>
    </row>
    <row r="62" spans="2:14" ht="15" customHeight="1" x14ac:dyDescent="0.2">
      <c r="J62" s="12" t="s">
        <v>76</v>
      </c>
      <c r="K62" s="16">
        <f>K59*(1-$K61)</f>
        <v>9.4338235401150818</v>
      </c>
      <c r="L62" s="16">
        <f>L59*(1-$K61)</f>
        <v>9.181264484710427</v>
      </c>
      <c r="M62" s="16">
        <f>M59*(1-$K61)</f>
        <v>7.2915283672865749</v>
      </c>
      <c r="N62" s="16">
        <f>N59*(1-$K61)</f>
        <v>6.6185328931043648</v>
      </c>
    </row>
    <row r="63" spans="2:14" ht="15" customHeight="1" x14ac:dyDescent="0.2">
      <c r="J63" s="10" t="s">
        <v>10</v>
      </c>
      <c r="K63" s="14">
        <f>ROUND(K62,2)</f>
        <v>9.43</v>
      </c>
      <c r="L63" s="14">
        <f>ROUND(L62,2)</f>
        <v>9.18</v>
      </c>
      <c r="M63" s="14">
        <f>ROUND(M62,2)</f>
        <v>7.29</v>
      </c>
      <c r="N63" s="14">
        <f>ROUND(N62,2)</f>
        <v>6.62</v>
      </c>
    </row>
    <row r="64" spans="2:14" ht="15" customHeight="1" x14ac:dyDescent="0.2">
      <c r="J64" s="11" t="s">
        <v>28</v>
      </c>
      <c r="K64" s="57">
        <v>1.4E-2</v>
      </c>
      <c r="L64" s="58"/>
      <c r="M64" s="58"/>
      <c r="N64" s="59"/>
    </row>
    <row r="65" spans="10:14" ht="15" customHeight="1" x14ac:dyDescent="0.2">
      <c r="J65" s="12" t="s">
        <v>83</v>
      </c>
      <c r="K65" s="16">
        <f>K62*(1-$K64)</f>
        <v>9.3017500105534712</v>
      </c>
      <c r="L65" s="16">
        <f>L62*(1-$K64)</f>
        <v>9.0527267819244805</v>
      </c>
      <c r="M65" s="16">
        <f>M62*(1-$K64)</f>
        <v>7.1894469701445631</v>
      </c>
      <c r="N65" s="16">
        <f>N62*(1-$K64)</f>
        <v>6.5258734326009034</v>
      </c>
    </row>
    <row r="66" spans="10:14" ht="15" customHeight="1" x14ac:dyDescent="0.2">
      <c r="J66" s="10" t="s">
        <v>10</v>
      </c>
      <c r="K66" s="14">
        <f>ROUND(K65,2)</f>
        <v>9.3000000000000007</v>
      </c>
      <c r="L66" s="14">
        <f>ROUND(L65,2)</f>
        <v>9.0500000000000007</v>
      </c>
      <c r="M66" s="14">
        <f>ROUND(M65,2)</f>
        <v>7.19</v>
      </c>
      <c r="N66" s="14">
        <f>ROUND(N65,2)</f>
        <v>6.53</v>
      </c>
    </row>
    <row r="67" spans="10:14" ht="15" customHeight="1" x14ac:dyDescent="0.2">
      <c r="J67" s="11" t="s">
        <v>28</v>
      </c>
      <c r="K67" s="57">
        <v>1.4E-2</v>
      </c>
      <c r="L67" s="58"/>
      <c r="M67" s="58"/>
      <c r="N67" s="59"/>
    </row>
    <row r="68" spans="10:14" ht="15" customHeight="1" x14ac:dyDescent="0.2">
      <c r="J68" s="12" t="s">
        <v>84</v>
      </c>
      <c r="K68" s="16">
        <f>K65*(1-$K67)</f>
        <v>9.1715255104057221</v>
      </c>
      <c r="L68" s="16">
        <f>L65*(1-$K67)</f>
        <v>8.9259886069775369</v>
      </c>
      <c r="M68" s="16">
        <f>M65*(1-$K67)</f>
        <v>7.0887947125625388</v>
      </c>
      <c r="N68" s="16">
        <f>N65*(1-$K67)</f>
        <v>6.4345112045444903</v>
      </c>
    </row>
    <row r="69" spans="10:14" ht="15" customHeight="1" x14ac:dyDescent="0.2">
      <c r="J69" s="10" t="s">
        <v>10</v>
      </c>
      <c r="K69" s="14">
        <f>ROUND(K68,2)</f>
        <v>9.17</v>
      </c>
      <c r="L69" s="14">
        <f>ROUND(L68,2)</f>
        <v>8.93</v>
      </c>
      <c r="M69" s="14">
        <f>ROUND(M68,2)</f>
        <v>7.09</v>
      </c>
      <c r="N69" s="14">
        <f>ROUND(N68,2)</f>
        <v>6.43</v>
      </c>
    </row>
    <row r="70" spans="10:14" ht="15" customHeight="1" x14ac:dyDescent="0.2">
      <c r="J70" s="11" t="s">
        <v>28</v>
      </c>
      <c r="K70" s="57">
        <v>1.4E-2</v>
      </c>
      <c r="L70" s="58"/>
      <c r="M70" s="58"/>
      <c r="N70" s="59"/>
    </row>
    <row r="71" spans="10:14" ht="15" customHeight="1" x14ac:dyDescent="0.2">
      <c r="J71" s="12" t="s">
        <v>85</v>
      </c>
      <c r="K71" s="16">
        <f>K68*(1-$K70)</f>
        <v>9.0431241532600417</v>
      </c>
      <c r="L71" s="16">
        <f>L68*(1-$K70)</f>
        <v>8.801024766479852</v>
      </c>
      <c r="M71" s="16">
        <f>M68*(1-$K70)</f>
        <v>6.9895515865866633</v>
      </c>
      <c r="N71" s="16">
        <f>N68*(1-$K70)</f>
        <v>6.344428047680867</v>
      </c>
    </row>
    <row r="72" spans="10:14" ht="15" customHeight="1" x14ac:dyDescent="0.2">
      <c r="J72" s="10" t="s">
        <v>10</v>
      </c>
      <c r="K72" s="14">
        <f>ROUND(K71,2)</f>
        <v>9.0399999999999991</v>
      </c>
      <c r="L72" s="14">
        <f>ROUND(L71,2)</f>
        <v>8.8000000000000007</v>
      </c>
      <c r="M72" s="14">
        <f>ROUND(M71,2)</f>
        <v>6.99</v>
      </c>
      <c r="N72" s="14">
        <f>ROUND(N71,2)</f>
        <v>6.34</v>
      </c>
    </row>
    <row r="73" spans="10:14" ht="15" customHeight="1" x14ac:dyDescent="0.2">
      <c r="J73" s="20" t="s">
        <v>22</v>
      </c>
      <c r="K73" s="20"/>
      <c r="L73" s="20"/>
      <c r="M73" s="20"/>
      <c r="N73" s="20"/>
    </row>
    <row r="74" spans="10:14" ht="15" customHeight="1" x14ac:dyDescent="0.2">
      <c r="J74" s="75" t="s">
        <v>21</v>
      </c>
      <c r="K74" s="75"/>
      <c r="L74" s="75"/>
      <c r="M74" s="75"/>
      <c r="N74" s="75"/>
    </row>
    <row r="75" spans="10:14" ht="15" customHeight="1" x14ac:dyDescent="0.2">
      <c r="J75" s="50" t="s">
        <v>24</v>
      </c>
      <c r="K75" s="50"/>
      <c r="L75" s="50"/>
      <c r="M75" s="50"/>
      <c r="N75" s="50"/>
    </row>
    <row r="76" spans="10:14" ht="15" customHeight="1" x14ac:dyDescent="0.2">
      <c r="J76" s="76" t="s">
        <v>25</v>
      </c>
      <c r="K76" s="76"/>
      <c r="L76" s="76"/>
      <c r="M76" s="76"/>
      <c r="N76" s="76"/>
    </row>
    <row r="79" spans="10:14" ht="15" customHeight="1" x14ac:dyDescent="0.25">
      <c r="J79" s="60" t="s">
        <v>11</v>
      </c>
      <c r="K79" s="61"/>
      <c r="L79" s="61"/>
      <c r="M79" s="61"/>
      <c r="N79" s="62"/>
    </row>
    <row r="80" spans="10:14" ht="15" customHeight="1" x14ac:dyDescent="0.2">
      <c r="J80" s="69" t="s">
        <v>0</v>
      </c>
      <c r="K80" s="63" t="s">
        <v>19</v>
      </c>
      <c r="L80" s="64"/>
      <c r="M80" s="65"/>
      <c r="N80" s="72" t="s">
        <v>26</v>
      </c>
    </row>
    <row r="81" spans="10:14" ht="15" customHeight="1" x14ac:dyDescent="0.2">
      <c r="J81" s="70"/>
      <c r="K81" s="66"/>
      <c r="L81" s="67"/>
      <c r="M81" s="68"/>
      <c r="N81" s="73"/>
    </row>
    <row r="82" spans="10:14" ht="15" customHeight="1" x14ac:dyDescent="0.2">
      <c r="J82" s="71"/>
      <c r="K82" s="8" t="s">
        <v>2</v>
      </c>
      <c r="L82" s="8" t="s">
        <v>1</v>
      </c>
      <c r="M82" s="8" t="s">
        <v>3</v>
      </c>
      <c r="N82" s="74"/>
    </row>
    <row r="83" spans="10:14" ht="15" customHeight="1" x14ac:dyDescent="0.2">
      <c r="J83" s="11" t="s">
        <v>30</v>
      </c>
      <c r="K83" s="17">
        <f>K9-0.4</f>
        <v>11.469999999999999</v>
      </c>
      <c r="L83" s="17">
        <f>L9-0.4</f>
        <v>11.15</v>
      </c>
      <c r="M83" s="17">
        <f>M9-0.4</f>
        <v>9.9599999999999991</v>
      </c>
      <c r="N83" s="17">
        <f>N9-0.4</f>
        <v>7.93</v>
      </c>
    </row>
    <row r="84" spans="10:14" ht="15" customHeight="1" x14ac:dyDescent="0.2">
      <c r="J84" s="11" t="s">
        <v>31</v>
      </c>
      <c r="K84" s="17">
        <f>K12-0.4</f>
        <v>11.35</v>
      </c>
      <c r="L84" s="17">
        <f>L12-0.4</f>
        <v>11.03</v>
      </c>
      <c r="M84" s="17">
        <f>M12-0.4</f>
        <v>9.4699999999999989</v>
      </c>
      <c r="N84" s="17">
        <f>N12-0.4</f>
        <v>7.84</v>
      </c>
    </row>
    <row r="85" spans="10:14" ht="15" customHeight="1" x14ac:dyDescent="0.2">
      <c r="J85" s="11" t="s">
        <v>32</v>
      </c>
      <c r="K85" s="17">
        <f>K15-0.4</f>
        <v>11.23</v>
      </c>
      <c r="L85" s="17">
        <f>L15-0.4</f>
        <v>10.92</v>
      </c>
      <c r="M85" s="17">
        <f>M15-0.4</f>
        <v>8.99</v>
      </c>
      <c r="N85" s="17">
        <f>N15-0.4</f>
        <v>7.76</v>
      </c>
    </row>
    <row r="86" spans="10:14" ht="15" customHeight="1" x14ac:dyDescent="0.2">
      <c r="J86" s="11" t="s">
        <v>33</v>
      </c>
      <c r="K86" s="17">
        <f>K18-0.4</f>
        <v>11.11</v>
      </c>
      <c r="L86" s="17">
        <f>L18-0.4</f>
        <v>10.81</v>
      </c>
      <c r="M86" s="17">
        <f>M18-0.4</f>
        <v>8.5</v>
      </c>
      <c r="N86" s="17">
        <f>N18-0.4</f>
        <v>7.68</v>
      </c>
    </row>
    <row r="87" spans="10:14" ht="15" customHeight="1" x14ac:dyDescent="0.2">
      <c r="J87" s="11" t="s">
        <v>40</v>
      </c>
      <c r="K87" s="17">
        <f>K21-0.4</f>
        <v>10.95</v>
      </c>
      <c r="L87" s="17">
        <f>L21-0.4</f>
        <v>10.65</v>
      </c>
      <c r="M87" s="17">
        <f>M21-0.4</f>
        <v>8.379999999999999</v>
      </c>
      <c r="N87" s="17">
        <f>N21-0.4</f>
        <v>7.5699999999999994</v>
      </c>
    </row>
    <row r="88" spans="10:14" ht="15" customHeight="1" x14ac:dyDescent="0.2">
      <c r="J88" s="11" t="s">
        <v>41</v>
      </c>
      <c r="K88" s="17">
        <f>K24-0.4</f>
        <v>10.79</v>
      </c>
      <c r="L88" s="17">
        <f>L24-0.4</f>
        <v>10.5</v>
      </c>
      <c r="M88" s="17">
        <f>M24-0.4</f>
        <v>8.25</v>
      </c>
      <c r="N88" s="17">
        <f>N24-0.4</f>
        <v>7.4499999999999993</v>
      </c>
    </row>
    <row r="89" spans="10:14" ht="15" customHeight="1" x14ac:dyDescent="0.2">
      <c r="J89" s="11" t="s">
        <v>42</v>
      </c>
      <c r="K89" s="17">
        <f>K27-0.4</f>
        <v>10.639999999999999</v>
      </c>
      <c r="L89" s="17">
        <f>L27-0.4</f>
        <v>10.34</v>
      </c>
      <c r="M89" s="17">
        <f>M27-0.4</f>
        <v>8.129999999999999</v>
      </c>
      <c r="N89" s="17">
        <f>N27-0.4</f>
        <v>7.34</v>
      </c>
    </row>
    <row r="90" spans="10:14" ht="15" customHeight="1" x14ac:dyDescent="0.2">
      <c r="J90" s="11" t="s">
        <v>55</v>
      </c>
      <c r="K90" s="17">
        <f>K30-0.4</f>
        <v>10.48</v>
      </c>
      <c r="L90" s="17">
        <f t="shared" ref="L90:N90" si="0">L30-0.4</f>
        <v>10.19</v>
      </c>
      <c r="M90" s="17">
        <f t="shared" si="0"/>
        <v>8.01</v>
      </c>
      <c r="N90" s="17">
        <f t="shared" si="0"/>
        <v>7.2399999999999993</v>
      </c>
    </row>
    <row r="91" spans="10:14" ht="15" customHeight="1" x14ac:dyDescent="0.2">
      <c r="J91" s="11" t="s">
        <v>56</v>
      </c>
      <c r="K91" s="17">
        <f>K33-0.4</f>
        <v>10.33</v>
      </c>
      <c r="L91" s="17">
        <f t="shared" ref="L91:N91" si="1">L33-0.4</f>
        <v>10.039999999999999</v>
      </c>
      <c r="M91" s="17">
        <f t="shared" si="1"/>
        <v>7.8899999999999988</v>
      </c>
      <c r="N91" s="17">
        <f t="shared" si="1"/>
        <v>7.13</v>
      </c>
    </row>
    <row r="92" spans="10:14" ht="15" customHeight="1" x14ac:dyDescent="0.2">
      <c r="J92" s="11" t="s">
        <v>57</v>
      </c>
      <c r="K92" s="17">
        <f>K36-0.4</f>
        <v>10.18</v>
      </c>
      <c r="L92" s="17">
        <f t="shared" ref="L92:M92" si="2">L36-0.4</f>
        <v>9.9</v>
      </c>
      <c r="M92" s="17">
        <f t="shared" si="2"/>
        <v>7.7799999999999994</v>
      </c>
      <c r="N92" s="17">
        <f>N36-0.4</f>
        <v>7.02</v>
      </c>
    </row>
    <row r="93" spans="10:14" ht="15" customHeight="1" x14ac:dyDescent="0.2">
      <c r="J93" s="11" t="s">
        <v>60</v>
      </c>
      <c r="K93" s="17">
        <f>K39-0.4</f>
        <v>10.08</v>
      </c>
      <c r="L93" s="17">
        <f>L39-0.4</f>
        <v>9.7899999999999991</v>
      </c>
      <c r="M93" s="17">
        <f>M39-0.4</f>
        <v>7.6999999999999993</v>
      </c>
      <c r="N93" s="17">
        <f>N39-0.4</f>
        <v>6.9499999999999993</v>
      </c>
    </row>
    <row r="94" spans="10:14" ht="15" customHeight="1" x14ac:dyDescent="0.2">
      <c r="J94" s="11" t="s">
        <v>61</v>
      </c>
      <c r="K94" s="17">
        <f>K42-0.4</f>
        <v>9.9699999999999989</v>
      </c>
      <c r="L94" s="17">
        <f>L42-0.4</f>
        <v>9.69</v>
      </c>
      <c r="M94" s="17">
        <f>M42-0.4</f>
        <v>7.6199999999999992</v>
      </c>
      <c r="N94" s="17">
        <f>N42-0.4</f>
        <v>6.88</v>
      </c>
    </row>
    <row r="95" spans="10:14" ht="15" customHeight="1" x14ac:dyDescent="0.2">
      <c r="J95" s="11" t="s">
        <v>62</v>
      </c>
      <c r="K95" s="17">
        <f>K45-0.4</f>
        <v>9.8699999999999992</v>
      </c>
      <c r="L95" s="17">
        <f>L45-0.4</f>
        <v>9.59</v>
      </c>
      <c r="M95" s="17">
        <f>M45-0.4</f>
        <v>7.54</v>
      </c>
      <c r="N95" s="17">
        <f>N45-0.4</f>
        <v>6.8</v>
      </c>
    </row>
    <row r="96" spans="10:14" ht="15" customHeight="1" x14ac:dyDescent="0.2">
      <c r="J96" s="11" t="s">
        <v>70</v>
      </c>
      <c r="K96" s="17">
        <f>K48-0.4</f>
        <v>9.7199999999999989</v>
      </c>
      <c r="L96" s="17">
        <f>L48-0.4</f>
        <v>9.4499999999999993</v>
      </c>
      <c r="M96" s="17">
        <f>M48-0.4</f>
        <v>7.42</v>
      </c>
      <c r="N96" s="17">
        <f>N48-0.4</f>
        <v>6.6999999999999993</v>
      </c>
    </row>
    <row r="97" spans="10:14" ht="15" customHeight="1" x14ac:dyDescent="0.2">
      <c r="J97" s="11" t="s">
        <v>71</v>
      </c>
      <c r="K97" s="17">
        <f>K51-0.4</f>
        <v>9.58</v>
      </c>
      <c r="L97" s="17">
        <f>L51-0.4</f>
        <v>9.31</v>
      </c>
      <c r="M97" s="17">
        <f>M51-0.4</f>
        <v>7.31</v>
      </c>
      <c r="N97" s="17">
        <f>N51-0.4</f>
        <v>6.6</v>
      </c>
    </row>
    <row r="98" spans="10:14" ht="15" customHeight="1" x14ac:dyDescent="0.2">
      <c r="J98" s="11" t="s">
        <v>72</v>
      </c>
      <c r="K98" s="17">
        <f>K54-0.4</f>
        <v>9.44</v>
      </c>
      <c r="L98" s="17">
        <f>L54-0.4</f>
        <v>9.18</v>
      </c>
      <c r="M98" s="17">
        <f>M54-0.4</f>
        <v>7.21</v>
      </c>
      <c r="N98" s="17">
        <f>N54-0.4</f>
        <v>6.5</v>
      </c>
    </row>
    <row r="99" spans="10:14" ht="15" customHeight="1" x14ac:dyDescent="0.2">
      <c r="J99" s="11" t="s">
        <v>77</v>
      </c>
      <c r="K99" s="17">
        <f>K57-0.4</f>
        <v>9.2999999999999989</v>
      </c>
      <c r="L99" s="17">
        <f>L57-0.4</f>
        <v>9.0399999999999991</v>
      </c>
      <c r="M99" s="17">
        <f>M57-0.4</f>
        <v>7.1</v>
      </c>
      <c r="N99" s="17">
        <f>N57-0.4</f>
        <v>6.4099999999999993</v>
      </c>
    </row>
    <row r="100" spans="10:14" ht="15" customHeight="1" x14ac:dyDescent="0.2">
      <c r="J100" s="11" t="s">
        <v>78</v>
      </c>
      <c r="K100" s="17">
        <f>K60-0.4</f>
        <v>9.17</v>
      </c>
      <c r="L100" s="17">
        <f>L60-0.4</f>
        <v>8.91</v>
      </c>
      <c r="M100" s="17">
        <f>M60-0.4</f>
        <v>7</v>
      </c>
      <c r="N100" s="17">
        <f>N60-0.4</f>
        <v>6.31</v>
      </c>
    </row>
    <row r="101" spans="10:14" ht="15" customHeight="1" x14ac:dyDescent="0.2">
      <c r="J101" s="11" t="s">
        <v>79</v>
      </c>
      <c r="K101" s="17">
        <f>K63-0.4</f>
        <v>9.0299999999999994</v>
      </c>
      <c r="L101" s="17">
        <f>L63-0.4</f>
        <v>8.7799999999999994</v>
      </c>
      <c r="M101" s="17">
        <f>M63-0.4</f>
        <v>6.89</v>
      </c>
      <c r="N101" s="17">
        <f>N63-0.4</f>
        <v>6.22</v>
      </c>
    </row>
    <row r="102" spans="10:14" ht="15" customHeight="1" x14ac:dyDescent="0.2">
      <c r="J102" s="11" t="s">
        <v>86</v>
      </c>
      <c r="K102" s="17">
        <f>K66-0.4</f>
        <v>8.9</v>
      </c>
      <c r="L102" s="17">
        <f t="shared" ref="L102:N102" si="3">L66-0.4</f>
        <v>8.65</v>
      </c>
      <c r="M102" s="17">
        <f t="shared" si="3"/>
        <v>6.79</v>
      </c>
      <c r="N102" s="17">
        <f t="shared" si="3"/>
        <v>6.13</v>
      </c>
    </row>
    <row r="103" spans="10:14" ht="15" customHeight="1" x14ac:dyDescent="0.2">
      <c r="J103" s="11" t="s">
        <v>87</v>
      </c>
      <c r="K103" s="17">
        <f>K69-0.4</f>
        <v>8.77</v>
      </c>
      <c r="L103" s="17">
        <f>L69-0.4</f>
        <v>8.5299999999999994</v>
      </c>
      <c r="M103" s="17">
        <f t="shared" ref="L103:N103" si="4">M69-0.4</f>
        <v>6.6899999999999995</v>
      </c>
      <c r="N103" s="17">
        <f t="shared" si="4"/>
        <v>6.0299999999999994</v>
      </c>
    </row>
    <row r="104" spans="10:14" ht="15" customHeight="1" x14ac:dyDescent="0.2">
      <c r="J104" s="11" t="s">
        <v>88</v>
      </c>
      <c r="K104" s="17">
        <f>K72-0.4</f>
        <v>8.6399999999999988</v>
      </c>
      <c r="L104" s="17">
        <f t="shared" ref="L104:N104" si="5">L72-0.4</f>
        <v>8.4</v>
      </c>
      <c r="M104" s="17">
        <f t="shared" si="5"/>
        <v>6.59</v>
      </c>
      <c r="N104" s="17">
        <f>N72-0.4</f>
        <v>5.9399999999999995</v>
      </c>
    </row>
    <row r="105" spans="10:14" ht="15" customHeight="1" x14ac:dyDescent="0.2">
      <c r="J105" s="19" t="s">
        <v>34</v>
      </c>
    </row>
  </sheetData>
  <mergeCells count="43">
    <mergeCell ref="K70:N70"/>
    <mergeCell ref="J76:N76"/>
    <mergeCell ref="J79:N79"/>
    <mergeCell ref="J80:J82"/>
    <mergeCell ref="K80:M81"/>
    <mergeCell ref="N80:N82"/>
    <mergeCell ref="K28:N28"/>
    <mergeCell ref="K31:N31"/>
    <mergeCell ref="K34:N34"/>
    <mergeCell ref="J74:N74"/>
    <mergeCell ref="J75:N75"/>
    <mergeCell ref="K40:N40"/>
    <mergeCell ref="K43:N43"/>
    <mergeCell ref="K37:N37"/>
    <mergeCell ref="K46:N46"/>
    <mergeCell ref="K49:N49"/>
    <mergeCell ref="K52:N52"/>
    <mergeCell ref="K55:N55"/>
    <mergeCell ref="K58:N58"/>
    <mergeCell ref="K61:N61"/>
    <mergeCell ref="K64:N64"/>
    <mergeCell ref="K67:N67"/>
    <mergeCell ref="K25:N25"/>
    <mergeCell ref="K10:N10"/>
    <mergeCell ref="J4:N4"/>
    <mergeCell ref="K5:M6"/>
    <mergeCell ref="J5:J7"/>
    <mergeCell ref="N5:N7"/>
    <mergeCell ref="J2:N2"/>
    <mergeCell ref="K16:N16"/>
    <mergeCell ref="K13:N13"/>
    <mergeCell ref="K19:N19"/>
    <mergeCell ref="K22:N22"/>
    <mergeCell ref="B17:G19"/>
    <mergeCell ref="B2:G2"/>
    <mergeCell ref="B3:G3"/>
    <mergeCell ref="B38:G38"/>
    <mergeCell ref="B16:G16"/>
    <mergeCell ref="B20:G22"/>
    <mergeCell ref="B28:G29"/>
    <mergeCell ref="B24:G24"/>
    <mergeCell ref="B30:G30"/>
    <mergeCell ref="B31:G31"/>
  </mergeCells>
  <phoneticPr fontId="3" type="noConversion"/>
  <hyperlinks>
    <hyperlink ref="J76" r:id="rId1" display="http://www.bgbl.de/xaver/bgbl/start.xav?startbk=Bundesanzeiger_BGBl&amp;jumpTo=bgbl118s2549.pdf"/>
  </hyperlinks>
  <pageMargins left="0.23622047244094491" right="0.23622047244094491" top="0.74803149606299213" bottom="0.74803149606299213" header="0.31496062992125984" footer="0.31496062992125984"/>
  <pageSetup paperSize="9" scale="57" orientation="landscape" r:id="rId2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  <ignoredErrors>
    <ignoredError sqref="K11:N19 K20:L20 N20" numberStoredAsText="1"/>
    <ignoredError sqref="K36 L36:N36" formula="1"/>
    <ignoredError sqref="M20" numberStoredAsText="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3"/>
  <sheetViews>
    <sheetView showGridLines="0" zoomScale="130" zoomScaleNormal="130" workbookViewId="0"/>
  </sheetViews>
  <sheetFormatPr baseColWidth="10" defaultRowHeight="15" x14ac:dyDescent="0.25"/>
  <cols>
    <col min="1" max="1" width="16.7109375" style="30" customWidth="1"/>
    <col min="2" max="2" width="15.42578125" style="30" customWidth="1"/>
    <col min="3" max="5" width="14" style="30" customWidth="1"/>
    <col min="6" max="16384" width="11.42578125" style="30"/>
  </cols>
  <sheetData>
    <row r="2" spans="1:5" x14ac:dyDescent="0.25">
      <c r="A2" s="30" t="s">
        <v>43</v>
      </c>
    </row>
    <row r="3" spans="1:5" x14ac:dyDescent="0.25">
      <c r="A3" s="30" t="s">
        <v>46</v>
      </c>
    </row>
    <row r="5" spans="1:5" x14ac:dyDescent="0.25">
      <c r="B5" s="42" t="s">
        <v>0</v>
      </c>
      <c r="C5" s="38" t="s">
        <v>2</v>
      </c>
      <c r="D5" s="39" t="s">
        <v>1</v>
      </c>
      <c r="E5" s="40" t="s">
        <v>4</v>
      </c>
    </row>
    <row r="6" spans="1:5" ht="12.75" customHeight="1" x14ac:dyDescent="0.25">
      <c r="B6" s="31" t="s">
        <v>67</v>
      </c>
      <c r="C6" s="31"/>
      <c r="D6" s="31"/>
      <c r="E6" s="31"/>
    </row>
    <row r="7" spans="1:5" ht="12.75" customHeight="1" x14ac:dyDescent="0.25">
      <c r="B7" s="31" t="s">
        <v>10</v>
      </c>
      <c r="C7" s="32">
        <v>10.119999999999999</v>
      </c>
      <c r="D7" s="33">
        <v>9.85</v>
      </c>
      <c r="E7" s="34">
        <v>7.82</v>
      </c>
    </row>
    <row r="9" spans="1:5" x14ac:dyDescent="0.25">
      <c r="A9" s="30" t="s">
        <v>47</v>
      </c>
    </row>
    <row r="11" spans="1:5" ht="18" x14ac:dyDescent="0.35">
      <c r="A11" s="35" t="s">
        <v>48</v>
      </c>
      <c r="B11" s="30" t="s">
        <v>90</v>
      </c>
    </row>
    <row r="12" spans="1:5" x14ac:dyDescent="0.25">
      <c r="A12" s="36" t="s">
        <v>44</v>
      </c>
      <c r="B12" s="37">
        <f xml:space="preserve"> 10 / 100 * C7 + 30 / 100 *D7 + 60 /100 * E7</f>
        <v>8.6589999999999989</v>
      </c>
      <c r="C12" s="30" t="s">
        <v>45</v>
      </c>
    </row>
    <row r="14" spans="1:5" x14ac:dyDescent="0.25">
      <c r="A14" s="30" t="s">
        <v>49</v>
      </c>
    </row>
    <row r="16" spans="1:5" ht="18" x14ac:dyDescent="0.35">
      <c r="A16" s="35" t="s">
        <v>50</v>
      </c>
      <c r="B16" s="30" t="s">
        <v>89</v>
      </c>
    </row>
    <row r="17" spans="1:3" x14ac:dyDescent="0.25">
      <c r="A17" s="36" t="s">
        <v>44</v>
      </c>
      <c r="B17" s="37">
        <f>10 / 100 * (C7- 0.4) + 30 / 100 * (D7 - 0.4)+ 60 /100 * (E7 - 0.4)</f>
        <v>8.2590000000000003</v>
      </c>
      <c r="C17" s="30" t="s">
        <v>45</v>
      </c>
    </row>
    <row r="19" spans="1:3" x14ac:dyDescent="0.25">
      <c r="A19" s="30" t="s">
        <v>64</v>
      </c>
    </row>
    <row r="20" spans="1:3" x14ac:dyDescent="0.25">
      <c r="A20" s="30" t="s">
        <v>65</v>
      </c>
    </row>
    <row r="22" spans="1:3" ht="18" x14ac:dyDescent="0.35">
      <c r="A22" s="35" t="s">
        <v>51</v>
      </c>
      <c r="B22" s="30" t="s">
        <v>91</v>
      </c>
    </row>
    <row r="23" spans="1:3" x14ac:dyDescent="0.25">
      <c r="A23" s="36" t="s">
        <v>44</v>
      </c>
      <c r="B23" s="37">
        <f>MAX( 10 / 100 * (C7 - 0.4 - 8.5) + 30 / 100 * (D7 - 0.4 - 8.5)+ 60 /100 * (E7 - 0.4 - 8), 0 )</f>
        <v>5.8999999999999608E-2</v>
      </c>
      <c r="C23" s="30" t="s">
        <v>45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Solar!Druckbereich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605-8</cp:lastModifiedBy>
  <cp:lastPrinted>2019-04-15T07:54:25Z</cp:lastPrinted>
  <dcterms:created xsi:type="dcterms:W3CDTF">2012-09-17T15:14:14Z</dcterms:created>
  <dcterms:modified xsi:type="dcterms:W3CDTF">2020-07-24T08:40:17Z</dcterms:modified>
</cp:coreProperties>
</file>