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Referatslaufwerk\EEG\8179 Anlagenregister\Auswertung, Ermittlung Degressionssätze\56 Degression PV Aug24 bis Jan25\"/>
    </mc:Choice>
  </mc:AlternateContent>
  <xr:revisionPtr revIDLastSave="0" documentId="13_ncr:1_{73C9BBD9-1BFF-4BE4-AAAF-FDC81F9909F8}" xr6:coauthVersionLast="36" xr6:coauthVersionMax="36" xr10:uidLastSave="{00000000-0000-0000-0000-000000000000}"/>
  <bookViews>
    <workbookView xWindow="105" yWindow="195" windowWidth="26685" windowHeight="13860" xr2:uid="{00000000-000D-0000-FFFF-FFFF00000000}"/>
  </bookViews>
  <sheets>
    <sheet name="Solar" sheetId="3" r:id="rId1"/>
    <sheet name="Beispiel" sheetId="2" r:id="rId2"/>
  </sheets>
  <definedNames>
    <definedName name="_xlnm.Print_Area" localSheetId="1">Beispiel!$C$12</definedName>
  </definedNames>
  <calcPr calcId="191029"/>
</workbook>
</file>

<file path=xl/calcChain.xml><?xml version="1.0" encoding="utf-8"?>
<calcChain xmlns="http://schemas.openxmlformats.org/spreadsheetml/2006/main">
  <c r="E51" i="3" l="1"/>
  <c r="E54" i="3" s="1"/>
  <c r="D51" i="3"/>
  <c r="D52" i="3" s="1"/>
  <c r="C51" i="3"/>
  <c r="C52" i="3" s="1"/>
  <c r="E49" i="3"/>
  <c r="D49" i="3"/>
  <c r="C49" i="3"/>
  <c r="H9" i="3"/>
  <c r="H13" i="3" s="1"/>
  <c r="G9" i="3"/>
  <c r="G13" i="3" s="1"/>
  <c r="G17" i="3" s="1"/>
  <c r="F9" i="3"/>
  <c r="F13" i="3" s="1"/>
  <c r="F17" i="3" s="1"/>
  <c r="E9" i="3"/>
  <c r="E29" i="3" s="1"/>
  <c r="D9" i="3"/>
  <c r="D29" i="3" s="1"/>
  <c r="C9" i="3"/>
  <c r="C29" i="3" s="1"/>
  <c r="E52" i="3" l="1"/>
  <c r="F33" i="3"/>
  <c r="H17" i="3"/>
  <c r="E55" i="3"/>
  <c r="D10" i="3"/>
  <c r="D13" i="3"/>
  <c r="E10" i="3"/>
  <c r="E13" i="3"/>
  <c r="C54" i="3"/>
  <c r="F10" i="3"/>
  <c r="F14" i="3" s="1"/>
  <c r="F18" i="3" s="1"/>
  <c r="F29" i="3"/>
  <c r="D54" i="3"/>
  <c r="H10" i="3"/>
  <c r="C10" i="3"/>
  <c r="G10" i="3"/>
  <c r="G14" i="3" s="1"/>
  <c r="G18" i="3" s="1"/>
  <c r="C13" i="3"/>
  <c r="C21" i="2"/>
  <c r="E30" i="3" l="1"/>
  <c r="E14" i="3"/>
  <c r="D17" i="3"/>
  <c r="D33" i="3"/>
  <c r="D55" i="3"/>
  <c r="C30" i="3"/>
  <c r="C14" i="3"/>
  <c r="E33" i="3"/>
  <c r="E17" i="3"/>
  <c r="G37" i="3"/>
  <c r="C33" i="3"/>
  <c r="C17" i="3"/>
  <c r="H14" i="3"/>
  <c r="F30" i="3"/>
  <c r="C55" i="3"/>
  <c r="D30" i="3"/>
  <c r="D14" i="3"/>
  <c r="C37" i="3" l="1"/>
  <c r="E37" i="3"/>
  <c r="E18" i="3"/>
  <c r="E34" i="3"/>
  <c r="D18" i="3"/>
  <c r="D34" i="3"/>
  <c r="C34" i="3"/>
  <c r="C18" i="3"/>
  <c r="F34" i="3"/>
  <c r="H18" i="3"/>
  <c r="D37" i="3"/>
  <c r="G38" i="3" l="1"/>
  <c r="D38" i="3"/>
  <c r="C38" i="3"/>
  <c r="E38" i="3"/>
  <c r="C26" i="2"/>
  <c r="C11" i="2" l="1"/>
  <c r="C16" i="2" l="1"/>
</calcChain>
</file>

<file path=xl/sharedStrings.xml><?xml version="1.0" encoding="utf-8"?>
<sst xmlns="http://schemas.openxmlformats.org/spreadsheetml/2006/main" count="89" uniqueCount="49">
  <si>
    <t>Inbetriebnahme</t>
  </si>
  <si>
    <t>bis 40 kWp</t>
  </si>
  <si>
    <t>bis 10 kWp</t>
  </si>
  <si>
    <t>bis 750 kWp</t>
  </si>
  <si>
    <t>Rundung</t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</si>
  <si>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</si>
  <si>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</si>
  <si>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</si>
  <si>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</si>
  <si>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</si>
  <si>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</si>
  <si>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</si>
  <si>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</si>
  <si>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t>Anzulegende Werte für den Mieterstromzuschlag in Cent/kWh</t>
  </si>
  <si>
    <t>bis 10 kW</t>
  </si>
  <si>
    <t>bis 40 kW</t>
  </si>
  <si>
    <t>Anzulegende Werte in Cent/kWh - Marktprämienmodell:</t>
  </si>
  <si>
    <t>Wohngebäude, Lärmschutzwände und 
Gebäude (§ 48 Abs. 2 EEG)</t>
  </si>
  <si>
    <t>bis 100 kW</t>
  </si>
  <si>
    <t>ab 01.08.2022</t>
  </si>
  <si>
    <r>
      <rPr>
        <sz val="11"/>
        <color theme="7" tint="-0.249977111117893"/>
        <rFont val="Calibri"/>
        <family val="2"/>
        <scheme val="minor"/>
      </rPr>
      <t>10 / 100 * 8,6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7,5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6,2</t>
    </r>
  </si>
  <si>
    <r>
      <rPr>
        <sz val="11"/>
        <color theme="7" tint="-0.249977111117893"/>
        <rFont val="Calibri"/>
        <family val="2"/>
        <scheme val="minor"/>
      </rPr>
      <t>10 / 100 * (8,6 - 0,4)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(7,5 - 0,4)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(6,2 - 0,4)</t>
    </r>
  </si>
  <si>
    <r>
      <rPr>
        <sz val="11"/>
        <color theme="7" tint="-0.249977111117893"/>
        <rFont val="Calibri"/>
        <family val="2"/>
        <scheme val="minor"/>
      </rPr>
      <t>10 / 100 * (8,6 - 0,4 + 4,8)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(7,5 - 0,4 + 3,8)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(6,2 - 0,4 + 5,1)</t>
    </r>
  </si>
  <si>
    <r>
      <t>Degression</t>
    </r>
    <r>
      <rPr>
        <vertAlign val="superscript"/>
        <sz val="11"/>
        <rFont val="Arial"/>
        <family val="2"/>
      </rPr>
      <t xml:space="preserve"> 2</t>
    </r>
  </si>
  <si>
    <r>
      <rPr>
        <sz val="11"/>
        <color theme="7" tint="-0.249977111117893"/>
        <rFont val="Calibri"/>
        <family val="2"/>
        <scheme val="minor"/>
      </rPr>
      <t>10 / 100 * (8,6 + 4,8)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(7,5 + 3,8)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(6,2 + 5,1)</t>
    </r>
  </si>
  <si>
    <r>
      <t>AW</t>
    </r>
    <r>
      <rPr>
        <vertAlign val="subscript"/>
        <sz val="11"/>
        <rFont val="Calibri"/>
        <family val="2"/>
        <scheme val="minor"/>
      </rPr>
      <t>EV-V</t>
    </r>
    <r>
      <rPr>
        <sz val="11"/>
        <rFont val="Calibri"/>
        <family val="2"/>
        <scheme val="minor"/>
      </rPr>
      <t xml:space="preserve"> =</t>
    </r>
  </si>
  <si>
    <r>
      <t>AW</t>
    </r>
    <r>
      <rPr>
        <vertAlign val="subscript"/>
        <sz val="11"/>
        <rFont val="Calibri"/>
        <family val="2"/>
        <scheme val="minor"/>
      </rPr>
      <t>MP-V</t>
    </r>
    <r>
      <rPr>
        <sz val="11"/>
        <rFont val="Calibri"/>
        <family val="2"/>
        <scheme val="minor"/>
      </rPr>
      <t xml:space="preserve"> =</t>
    </r>
  </si>
  <si>
    <t>Teileinspeisung (gerundet)</t>
  </si>
  <si>
    <t>Vergütungssätze in Cent/kWh - Feste Einspeisevergütung:</t>
  </si>
  <si>
    <t>Sonstige Anlagen
(§ 48 Abs. 1 EEG)</t>
  </si>
  <si>
    <t>bis 1 MW</t>
  </si>
  <si>
    <t>Mieterstromzuschlag (§ 48a EEG 2023)</t>
  </si>
  <si>
    <t>bis 400 kW</t>
  </si>
  <si>
    <t>Sonstige Anlagen
(§ 48 Abs. 1 EEG 2023)</t>
  </si>
  <si>
    <r>
      <t xml:space="preserve">Volleinspeisung (gerundet) </t>
    </r>
    <r>
      <rPr>
        <vertAlign val="superscript"/>
        <sz val="11"/>
        <rFont val="Arial"/>
        <family val="2"/>
      </rPr>
      <t>3</t>
    </r>
  </si>
  <si>
    <t>Wohngebäude, Lärmschutzwände und 
Gebäude (§ 48 Abs. 2 und 2a EEG 2023)</t>
  </si>
  <si>
    <t>1) Bekanntgabe der anzulegenden Werte durch die Bundesnetzagentur am 31.10.2022 gemäß § 49 EEG 2021</t>
  </si>
  <si>
    <r>
      <t xml:space="preserve">ab 01.01.2023 bis 31.01.2024 </t>
    </r>
    <r>
      <rPr>
        <vertAlign val="superscript"/>
        <sz val="11"/>
        <rFont val="Arial"/>
        <family val="2"/>
      </rPr>
      <t>1</t>
    </r>
  </si>
  <si>
    <t>2) Degressionsberechnung nach § 49 EEG 2023</t>
  </si>
  <si>
    <t>3) Erhöhung der anzulegenden Werte bei Volleinspeisung (§ 48 Abs. 2a EEG 2023)</t>
  </si>
  <si>
    <t>1) Festlegung der anzulegenden Werte in der EEG-Novelle vom 28.07.2022 (§ 48 EEG 2023)</t>
  </si>
  <si>
    <r>
      <t>ab 01.01.2023 bis 31.01.2024</t>
    </r>
    <r>
      <rPr>
        <vertAlign val="superscript"/>
        <sz val="11"/>
        <rFont val="Arial"/>
        <family val="2"/>
      </rPr>
      <t xml:space="preserve"> 1</t>
    </r>
  </si>
  <si>
    <t>1) Festlegung der anzulegenden Werte in der EEG-Novelle vom 28.07.2022 (§ 48 EEG 2023) abzgl. 0,4 Cent/kWh nach § 53 Abs. 1 EEG 2023</t>
  </si>
  <si>
    <t>Fördersätze für Solaranlagen in Cent/kWh</t>
  </si>
  <si>
    <r>
      <t xml:space="preserve">Falls die 100 kWp PV-Anlage in der </t>
    </r>
    <r>
      <rPr>
        <b/>
        <sz val="11"/>
        <rFont val="Calibri"/>
        <family val="2"/>
        <scheme val="minor"/>
      </rPr>
      <t>festen Einspeisevergütung</t>
    </r>
    <r>
      <rPr>
        <sz val="11"/>
        <rFont val="Calibri"/>
        <family val="2"/>
        <scheme val="minor"/>
      </rPr>
      <t xml:space="preserve"> (nach § 21 Absatz 1 und 2 EEG) und in der </t>
    </r>
    <r>
      <rPr>
        <b/>
        <sz val="11"/>
        <rFont val="Calibri"/>
        <family val="2"/>
        <scheme val="minor"/>
      </rPr>
      <t>Volleinspeisung</t>
    </r>
    <r>
      <rPr>
        <sz val="11"/>
        <rFont val="Calibri"/>
        <family val="2"/>
        <scheme val="minor"/>
      </rPr>
      <t xml:space="preserve"> (§ 48 Abs. 2a EEG) betrieben wird, erhöht sich der Zahlungsanspruch:</t>
    </r>
  </si>
  <si>
    <r>
      <t xml:space="preserve">Falls die 100 kWp PV-Anlage in der </t>
    </r>
    <r>
      <rPr>
        <b/>
        <sz val="11"/>
        <rFont val="Calibri"/>
        <family val="2"/>
        <scheme val="minor"/>
      </rPr>
      <t>Direktvermarktung</t>
    </r>
    <r>
      <rPr>
        <sz val="11"/>
        <rFont val="Calibri"/>
        <family val="2"/>
        <scheme val="minor"/>
      </rPr>
      <t xml:space="preserve"> (Marktprämie nach § 20 EEG) und in der </t>
    </r>
    <r>
      <rPr>
        <b/>
        <sz val="11"/>
        <rFont val="Calibri"/>
        <family val="2"/>
        <scheme val="minor"/>
      </rPr>
      <t>Volleinspeisung</t>
    </r>
    <r>
      <rPr>
        <sz val="11"/>
        <rFont val="Calibri"/>
        <family val="2"/>
        <scheme val="minor"/>
      </rPr>
      <t xml:space="preserve"> (§ 48 Abs. 2a EEG) betrieben wird, ergibt sich folgender Zahlungsanspruch:</t>
    </r>
  </si>
  <si>
    <t>ab 01.08.2024 bis 31.01.2025</t>
  </si>
  <si>
    <t>3) Erhöhung der anzulegenden Werte bei Volleinspeisung (§ 48 Abs. 2a EEG 2023) abzgl. 0,4 Cent/kWh nach § 53 Abs. 1 EEG 2023</t>
  </si>
  <si>
    <t>ab 01.02.2024 bis 31.07.2024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</si>
</sst>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0"/>
    <numFmt numFmtId="166" formatCode="0.0000000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b/>
      <u/>
      <sz val="12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i/>
      <sz val="9"/>
      <name val="Arial"/>
      <family val="2"/>
    </font>
    <font>
      <b/>
      <sz val="11"/>
      <color rgb="FF3F3F3F"/>
      <name val="Calibri"/>
      <family val="2"/>
      <scheme val="minor"/>
    </font>
    <font>
      <sz val="10"/>
      <name val="Arial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5" fillId="0" borderId="0"/>
    <xf numFmtId="0" fontId="16" fillId="6" borderId="14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9" fontId="17" fillId="0" borderId="0" applyFont="0" applyFill="0" applyBorder="0" applyAlignment="0" applyProtection="0"/>
  </cellStyleXfs>
  <cellXfs count="88">
    <xf numFmtId="0" fontId="0" fillId="0" borderId="0" xfId="0"/>
    <xf numFmtId="0" fontId="0" fillId="0" borderId="0" xfId="0" applyFill="1"/>
    <xf numFmtId="0" fontId="7" fillId="0" borderId="1" xfId="0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0" xfId="0" quotePrefix="1" applyFont="1" applyFill="1" applyBorder="1" applyAlignment="1">
      <alignment horizontal="right"/>
    </xf>
    <xf numFmtId="2" fontId="9" fillId="0" borderId="0" xfId="0" applyNumberFormat="1" applyFont="1"/>
    <xf numFmtId="0" fontId="10" fillId="2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16" fillId="0" borderId="0" xfId="4" applyFill="1" applyBorder="1"/>
    <xf numFmtId="2" fontId="11" fillId="0" borderId="1" xfId="0" applyNumberFormat="1" applyFont="1" applyBorder="1"/>
    <xf numFmtId="2" fontId="12" fillId="0" borderId="1" xfId="0" applyNumberFormat="1" applyFont="1" applyBorder="1"/>
    <xf numFmtId="2" fontId="13" fillId="0" borderId="1" xfId="0" applyNumberFormat="1" applyFont="1" applyBorder="1"/>
    <xf numFmtId="0" fontId="2" fillId="0" borderId="0" xfId="0" applyFont="1"/>
    <xf numFmtId="2" fontId="7" fillId="0" borderId="2" xfId="0" applyNumberFormat="1" applyFont="1" applyFill="1" applyBorder="1" applyAlignment="1">
      <alignment horizontal="center"/>
    </xf>
    <xf numFmtId="2" fontId="7" fillId="0" borderId="4" xfId="0" applyNumberFormat="1" applyFont="1" applyFill="1" applyBorder="1" applyAlignment="1">
      <alignment horizontal="right"/>
    </xf>
    <xf numFmtId="2" fontId="7" fillId="0" borderId="3" xfId="0" applyNumberFormat="1" applyFont="1" applyFill="1" applyBorder="1" applyAlignment="1">
      <alignment horizontal="right"/>
    </xf>
    <xf numFmtId="0" fontId="15" fillId="0" borderId="0" xfId="0" applyFont="1" applyFill="1" applyBorder="1" applyAlignment="1"/>
    <xf numFmtId="0" fontId="2" fillId="0" borderId="0" xfId="0" applyFont="1" applyFill="1"/>
    <xf numFmtId="2" fontId="7" fillId="0" borderId="0" xfId="0" applyNumberFormat="1" applyFont="1" applyFill="1" applyBorder="1" applyAlignment="1">
      <alignment horizontal="right"/>
    </xf>
    <xf numFmtId="0" fontId="15" fillId="0" borderId="0" xfId="7" applyFont="1" applyFill="1" applyBorder="1" applyAlignment="1">
      <alignment vertical="center"/>
    </xf>
    <xf numFmtId="2" fontId="7" fillId="0" borderId="9" xfId="0" applyNumberFormat="1" applyFont="1" applyFill="1" applyBorder="1" applyAlignment="1">
      <alignment horizontal="right"/>
    </xf>
    <xf numFmtId="2" fontId="7" fillId="0" borderId="12" xfId="0" applyNumberFormat="1" applyFont="1" applyFill="1" applyBorder="1" applyAlignment="1">
      <alignment horizontal="right"/>
    </xf>
    <xf numFmtId="2" fontId="7" fillId="0" borderId="8" xfId="0" applyNumberFormat="1" applyFont="1" applyFill="1" applyBorder="1" applyAlignment="1">
      <alignment horizontal="right"/>
    </xf>
    <xf numFmtId="2" fontId="7" fillId="0" borderId="10" xfId="0" applyNumberFormat="1" applyFont="1" applyFill="1" applyBorder="1" applyAlignment="1">
      <alignment horizontal="right"/>
    </xf>
    <xf numFmtId="2" fontId="7" fillId="0" borderId="16" xfId="0" applyNumberFormat="1" applyFont="1" applyFill="1" applyBorder="1" applyAlignment="1">
      <alignment horizontal="right"/>
    </xf>
    <xf numFmtId="2" fontId="7" fillId="0" borderId="11" xfId="0" applyNumberFormat="1" applyFont="1" applyFill="1" applyBorder="1" applyAlignment="1">
      <alignment horizontal="right"/>
    </xf>
    <xf numFmtId="2" fontId="7" fillId="0" borderId="13" xfId="0" applyNumberFormat="1" applyFont="1" applyFill="1" applyBorder="1" applyAlignment="1">
      <alignment horizontal="right"/>
    </xf>
    <xf numFmtId="0" fontId="6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164" fontId="7" fillId="0" borderId="5" xfId="9" applyNumberFormat="1" applyFont="1" applyFill="1" applyBorder="1" applyAlignment="1">
      <alignment horizontal="center"/>
    </xf>
    <xf numFmtId="164" fontId="7" fillId="0" borderId="6" xfId="9" applyNumberFormat="1" applyFont="1" applyFill="1" applyBorder="1" applyAlignment="1">
      <alignment horizontal="center"/>
    </xf>
    <xf numFmtId="164" fontId="7" fillId="0" borderId="7" xfId="9" applyNumberFormat="1" applyFont="1" applyFill="1" applyBorder="1" applyAlignment="1">
      <alignment horizontal="center"/>
    </xf>
    <xf numFmtId="2" fontId="7" fillId="0" borderId="8" xfId="0" applyNumberFormat="1" applyFont="1" applyFill="1" applyBorder="1" applyAlignment="1">
      <alignment horizontal="right"/>
    </xf>
    <xf numFmtId="2" fontId="7" fillId="0" borderId="10" xfId="0" applyNumberFormat="1" applyFont="1" applyFill="1" applyBorder="1" applyAlignment="1">
      <alignment horizontal="right"/>
    </xf>
    <xf numFmtId="2" fontId="7" fillId="0" borderId="15" xfId="0" applyNumberFormat="1" applyFont="1" applyFill="1" applyBorder="1" applyAlignment="1">
      <alignment horizontal="right"/>
    </xf>
    <xf numFmtId="2" fontId="7" fillId="0" borderId="16" xfId="0" applyNumberFormat="1" applyFont="1" applyFill="1" applyBorder="1" applyAlignment="1">
      <alignment horizontal="right"/>
    </xf>
    <xf numFmtId="2" fontId="7" fillId="0" borderId="11" xfId="0" applyNumberFormat="1" applyFont="1" applyFill="1" applyBorder="1" applyAlignment="1">
      <alignment horizontal="right"/>
    </xf>
    <xf numFmtId="2" fontId="7" fillId="0" borderId="13" xfId="0" applyNumberFormat="1" applyFont="1" applyFill="1" applyBorder="1" applyAlignment="1">
      <alignment horizontal="right"/>
    </xf>
    <xf numFmtId="0" fontId="7" fillId="0" borderId="5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7" fillId="0" borderId="4" xfId="7" applyFont="1" applyFill="1" applyBorder="1"/>
    <xf numFmtId="165" fontId="7" fillId="0" borderId="4" xfId="7" applyNumberFormat="1" applyFont="1" applyFill="1" applyBorder="1" applyAlignment="1">
      <alignment horizontal="right"/>
    </xf>
    <xf numFmtId="0" fontId="7" fillId="0" borderId="4" xfId="7" applyFont="1" applyFill="1" applyBorder="1" applyAlignment="1">
      <alignment horizontal="left" indent="1"/>
    </xf>
    <xf numFmtId="2" fontId="7" fillId="0" borderId="4" xfId="7" applyNumberFormat="1" applyFont="1" applyFill="1" applyBorder="1" applyAlignment="1">
      <alignment horizontal="right"/>
    </xf>
    <xf numFmtId="2" fontId="7" fillId="0" borderId="4" xfId="7" applyNumberFormat="1" applyFont="1" applyFill="1" applyBorder="1" applyAlignment="1">
      <alignment vertical="center"/>
    </xf>
    <xf numFmtId="0" fontId="7" fillId="0" borderId="3" xfId="7" applyFont="1" applyFill="1" applyBorder="1" applyAlignment="1">
      <alignment horizontal="left" indent="1"/>
    </xf>
    <xf numFmtId="2" fontId="7" fillId="0" borderId="3" xfId="7" applyNumberFormat="1" applyFont="1" applyFill="1" applyBorder="1" applyAlignment="1">
      <alignment horizontal="right"/>
    </xf>
    <xf numFmtId="2" fontId="7" fillId="0" borderId="3" xfId="7" applyNumberFormat="1" applyFont="1" applyFill="1" applyBorder="1" applyAlignment="1">
      <alignment vertical="center"/>
    </xf>
    <xf numFmtId="0" fontId="7" fillId="0" borderId="1" xfId="7" applyFont="1" applyFill="1" applyBorder="1"/>
    <xf numFmtId="0" fontId="0" fillId="7" borderId="0" xfId="0" applyFill="1"/>
    <xf numFmtId="0" fontId="15" fillId="0" borderId="0" xfId="7" applyFont="1" applyFill="1" applyBorder="1" applyAlignment="1"/>
    <xf numFmtId="2" fontId="7" fillId="0" borderId="2" xfId="7" applyNumberFormat="1" applyFont="1" applyFill="1" applyBorder="1" applyAlignment="1">
      <alignment horizontal="right"/>
    </xf>
    <xf numFmtId="0" fontId="7" fillId="0" borderId="0" xfId="7" applyFont="1" applyFill="1" applyBorder="1" applyAlignment="1">
      <alignment horizontal="left" indent="1"/>
    </xf>
    <xf numFmtId="0" fontId="15" fillId="0" borderId="0" xfId="7" applyFont="1" applyFill="1" applyBorder="1" applyAlignment="1">
      <alignment horizontal="left"/>
    </xf>
    <xf numFmtId="164" fontId="7" fillId="0" borderId="5" xfId="7" applyNumberFormat="1" applyFont="1" applyFill="1" applyBorder="1" applyAlignment="1">
      <alignment horizontal="center"/>
    </xf>
    <xf numFmtId="164" fontId="7" fillId="0" borderId="6" xfId="7" applyNumberFormat="1" applyFont="1" applyFill="1" applyBorder="1" applyAlignment="1">
      <alignment horizontal="center"/>
    </xf>
    <xf numFmtId="164" fontId="7" fillId="0" borderId="7" xfId="7" applyNumberFormat="1" applyFont="1" applyFill="1" applyBorder="1" applyAlignment="1">
      <alignment horizontal="center"/>
    </xf>
    <xf numFmtId="0" fontId="7" fillId="0" borderId="0" xfId="7" applyFont="1" applyFill="1" applyBorder="1"/>
    <xf numFmtId="2" fontId="7" fillId="0" borderId="0" xfId="7" applyNumberFormat="1" applyFont="1" applyFill="1" applyBorder="1" applyAlignment="1">
      <alignment horizontal="right"/>
    </xf>
    <xf numFmtId="166" fontId="7" fillId="0" borderId="4" xfId="7" applyNumberFormat="1" applyFont="1" applyFill="1" applyBorder="1" applyAlignment="1">
      <alignment horizontal="right"/>
    </xf>
    <xf numFmtId="165" fontId="7" fillId="0" borderId="2" xfId="7" applyNumberFormat="1" applyFont="1" applyFill="1" applyBorder="1" applyAlignment="1">
      <alignment horizontal="right"/>
    </xf>
    <xf numFmtId="2" fontId="7" fillId="0" borderId="10" xfId="7" applyNumberFormat="1" applyFont="1" applyFill="1" applyBorder="1" applyAlignment="1">
      <alignment horizontal="right"/>
    </xf>
    <xf numFmtId="0" fontId="7" fillId="0" borderId="2" xfId="7" applyFont="1" applyFill="1" applyBorder="1"/>
  </cellXfs>
  <cellStyles count="10">
    <cellStyle name="Ausgabe" xfId="4" builtinId="21"/>
    <cellStyle name="Prozent" xfId="9" builtinId="5"/>
    <cellStyle name="Prozent 2" xfId="1" xr:uid="{00000000-0005-0000-0000-000002000000}"/>
    <cellStyle name="Prozent 2 2" xfId="6" xr:uid="{00000000-0005-0000-0000-000003000000}"/>
    <cellStyle name="Standard" xfId="0" builtinId="0"/>
    <cellStyle name="Standard 2" xfId="2" xr:uid="{00000000-0005-0000-0000-000005000000}"/>
    <cellStyle name="Standard 2 2" xfId="7" xr:uid="{00000000-0005-0000-0000-000006000000}"/>
    <cellStyle name="Standard 3" xfId="3" xr:uid="{00000000-0005-0000-0000-000007000000}"/>
    <cellStyle name="Standard 3 2" xfId="8" xr:uid="{00000000-0005-0000-0000-000008000000}"/>
    <cellStyle name="Standard 4" xfId="5" xr:uid="{00000000-0005-0000-0000-0000090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707AA-2356-41BD-B5A9-24FDCD5099F4}">
  <dimension ref="A1:H59"/>
  <sheetViews>
    <sheetView tabSelected="1" workbookViewId="0">
      <selection activeCell="C62" sqref="C62"/>
    </sheetView>
  </sheetViews>
  <sheetFormatPr baseColWidth="10" defaultRowHeight="12.75" x14ac:dyDescent="0.2"/>
  <cols>
    <col min="1" max="1" width="2.85546875" style="1" customWidth="1"/>
    <col min="2" max="2" width="30" style="1" customWidth="1"/>
    <col min="3" max="3" width="15.42578125" style="1" customWidth="1"/>
    <col min="4" max="4" width="14.7109375" style="1" customWidth="1"/>
    <col min="5" max="5" width="15.7109375" style="1" customWidth="1"/>
    <col min="6" max="6" width="12.85546875" style="1" customWidth="1"/>
    <col min="7" max="7" width="11.140625" style="1" customWidth="1"/>
    <col min="8" max="8" width="18.42578125" style="1" customWidth="1"/>
    <col min="9" max="9" width="5.28515625" style="1" customWidth="1"/>
    <col min="10" max="16384" width="11.42578125" style="1"/>
  </cols>
  <sheetData>
    <row r="1" spans="1:8" ht="15" customHeight="1" x14ac:dyDescent="0.25">
      <c r="A1" s="10"/>
    </row>
    <row r="2" spans="1:8" ht="15" customHeight="1" x14ac:dyDescent="0.25">
      <c r="B2" s="29" t="s">
        <v>43</v>
      </c>
      <c r="C2" s="29"/>
      <c r="D2" s="29"/>
      <c r="E2" s="29"/>
      <c r="F2" s="29"/>
      <c r="G2" s="29"/>
      <c r="H2" s="29"/>
    </row>
    <row r="4" spans="1:8" ht="15" customHeight="1" x14ac:dyDescent="0.25">
      <c r="B4" s="30" t="s">
        <v>16</v>
      </c>
      <c r="C4" s="30"/>
      <c r="D4" s="30"/>
      <c r="E4" s="30"/>
      <c r="F4" s="30"/>
      <c r="G4" s="30"/>
      <c r="H4" s="30"/>
    </row>
    <row r="5" spans="1:8" ht="15" customHeight="1" x14ac:dyDescent="0.2">
      <c r="B5" s="40" t="s">
        <v>0</v>
      </c>
      <c r="C5" s="41" t="s">
        <v>35</v>
      </c>
      <c r="D5" s="41"/>
      <c r="E5" s="41"/>
      <c r="F5" s="41"/>
      <c r="G5" s="41"/>
      <c r="H5" s="42" t="s">
        <v>33</v>
      </c>
    </row>
    <row r="6" spans="1:8" ht="15" customHeight="1" x14ac:dyDescent="0.2">
      <c r="B6" s="40"/>
      <c r="C6" s="41"/>
      <c r="D6" s="41"/>
      <c r="E6" s="41"/>
      <c r="F6" s="41"/>
      <c r="G6" s="41"/>
      <c r="H6" s="43"/>
    </row>
    <row r="7" spans="1:8" ht="15" customHeight="1" x14ac:dyDescent="0.2">
      <c r="B7" s="40"/>
      <c r="C7" s="2" t="s">
        <v>14</v>
      </c>
      <c r="D7" s="2" t="s">
        <v>15</v>
      </c>
      <c r="E7" s="2" t="s">
        <v>18</v>
      </c>
      <c r="F7" s="2" t="s">
        <v>32</v>
      </c>
      <c r="G7" s="2" t="s">
        <v>30</v>
      </c>
      <c r="H7" s="44"/>
    </row>
    <row r="8" spans="1:8" ht="15" hidden="1" customHeight="1" x14ac:dyDescent="0.2">
      <c r="B8" s="65" t="s">
        <v>41</v>
      </c>
      <c r="C8" s="66">
        <v>8.6</v>
      </c>
      <c r="D8" s="66">
        <v>7.5</v>
      </c>
      <c r="E8" s="66">
        <v>6.2</v>
      </c>
      <c r="F8" s="66">
        <v>6.2</v>
      </c>
      <c r="G8" s="66">
        <v>6.2</v>
      </c>
      <c r="H8" s="66">
        <v>7</v>
      </c>
    </row>
    <row r="9" spans="1:8" ht="15" hidden="1" customHeight="1" x14ac:dyDescent="0.2">
      <c r="B9" s="67" t="s">
        <v>27</v>
      </c>
      <c r="C9" s="68">
        <f t="shared" ref="C9:H9" si="0">ROUND(C8,2)</f>
        <v>8.6</v>
      </c>
      <c r="D9" s="68">
        <f t="shared" si="0"/>
        <v>7.5</v>
      </c>
      <c r="E9" s="68">
        <f t="shared" si="0"/>
        <v>6.2</v>
      </c>
      <c r="F9" s="68">
        <f t="shared" si="0"/>
        <v>6.2</v>
      </c>
      <c r="G9" s="69">
        <f t="shared" si="0"/>
        <v>6.2</v>
      </c>
      <c r="H9" s="69">
        <f t="shared" si="0"/>
        <v>7</v>
      </c>
    </row>
    <row r="10" spans="1:8" ht="14.25" hidden="1" customHeight="1" x14ac:dyDescent="0.2">
      <c r="B10" s="70" t="s">
        <v>34</v>
      </c>
      <c r="C10" s="71">
        <f t="shared" ref="C10" si="1">C9+4.8</f>
        <v>13.399999999999999</v>
      </c>
      <c r="D10" s="71">
        <f t="shared" ref="D10" si="2">D9+3.8</f>
        <v>11.3</v>
      </c>
      <c r="E10" s="71">
        <f t="shared" ref="E10" si="3">E9+5.1</f>
        <v>11.3</v>
      </c>
      <c r="F10" s="71">
        <f t="shared" ref="F10" si="4">F9+3.2</f>
        <v>9.4</v>
      </c>
      <c r="G10" s="72">
        <f>G9+1.9</f>
        <v>8.1</v>
      </c>
      <c r="H10" s="72">
        <f t="shared" ref="H10" si="5">H9</f>
        <v>7</v>
      </c>
    </row>
    <row r="11" spans="1:8" ht="14.25" hidden="1" customHeight="1" x14ac:dyDescent="0.2">
      <c r="B11" s="73" t="s">
        <v>23</v>
      </c>
      <c r="C11" s="48">
        <v>0.01</v>
      </c>
      <c r="D11" s="49"/>
      <c r="E11" s="49"/>
      <c r="F11" s="49"/>
      <c r="G11" s="49"/>
      <c r="H11" s="50"/>
    </row>
    <row r="12" spans="1:8" ht="14.25" customHeight="1" x14ac:dyDescent="0.2">
      <c r="B12" s="65" t="s">
        <v>48</v>
      </c>
      <c r="C12" s="66"/>
      <c r="D12" s="66"/>
      <c r="E12" s="66"/>
      <c r="F12" s="66"/>
      <c r="G12" s="66"/>
      <c r="H12" s="66"/>
    </row>
    <row r="13" spans="1:8" ht="14.25" customHeight="1" x14ac:dyDescent="0.2">
      <c r="B13" s="67" t="s">
        <v>27</v>
      </c>
      <c r="C13" s="68">
        <f>C9*(1-$C11)</f>
        <v>8.5139999999999993</v>
      </c>
      <c r="D13" s="68">
        <f t="shared" ref="D13:H13" si="6">D9*(1-$C11)</f>
        <v>7.4249999999999998</v>
      </c>
      <c r="E13" s="68">
        <f t="shared" si="6"/>
        <v>6.1379999999999999</v>
      </c>
      <c r="F13" s="68">
        <f t="shared" si="6"/>
        <v>6.1379999999999999</v>
      </c>
      <c r="G13" s="68">
        <f t="shared" si="6"/>
        <v>6.1379999999999999</v>
      </c>
      <c r="H13" s="68">
        <f t="shared" si="6"/>
        <v>6.93</v>
      </c>
    </row>
    <row r="14" spans="1:8" ht="14.25" customHeight="1" x14ac:dyDescent="0.2">
      <c r="B14" s="70" t="s">
        <v>34</v>
      </c>
      <c r="C14" s="71">
        <f>C10*(1-$C11)</f>
        <v>13.265999999999998</v>
      </c>
      <c r="D14" s="71">
        <f t="shared" ref="D14:H14" si="7">D10*(1-$C11)</f>
        <v>11.187000000000001</v>
      </c>
      <c r="E14" s="71">
        <f t="shared" si="7"/>
        <v>11.187000000000001</v>
      </c>
      <c r="F14" s="71">
        <f t="shared" si="7"/>
        <v>9.3060000000000009</v>
      </c>
      <c r="G14" s="71">
        <f t="shared" si="7"/>
        <v>8.0190000000000001</v>
      </c>
      <c r="H14" s="71">
        <f t="shared" si="7"/>
        <v>6.93</v>
      </c>
    </row>
    <row r="15" spans="1:8" s="74" customFormat="1" ht="14.25" customHeight="1" x14ac:dyDescent="0.2">
      <c r="B15" s="73" t="s">
        <v>23</v>
      </c>
      <c r="C15" s="48">
        <v>0.01</v>
      </c>
      <c r="D15" s="49"/>
      <c r="E15" s="49"/>
      <c r="F15" s="49"/>
      <c r="G15" s="49"/>
      <c r="H15" s="50"/>
    </row>
    <row r="16" spans="1:8" ht="14.25" customHeight="1" x14ac:dyDescent="0.2">
      <c r="B16" s="65" t="s">
        <v>46</v>
      </c>
      <c r="C16" s="76"/>
      <c r="D16" s="76"/>
      <c r="E16" s="76"/>
      <c r="F16" s="76"/>
      <c r="G16" s="76"/>
      <c r="H16" s="86"/>
    </row>
    <row r="17" spans="2:8" ht="14.25" customHeight="1" x14ac:dyDescent="0.2">
      <c r="B17" s="67" t="s">
        <v>27</v>
      </c>
      <c r="C17" s="68">
        <f t="shared" ref="C17:H17" si="8">C13*(1-$C15)</f>
        <v>8.4288599999999985</v>
      </c>
      <c r="D17" s="68">
        <f t="shared" si="8"/>
        <v>7.3507499999999997</v>
      </c>
      <c r="E17" s="68">
        <f t="shared" si="8"/>
        <v>6.0766200000000001</v>
      </c>
      <c r="F17" s="68">
        <f t="shared" si="8"/>
        <v>6.0766200000000001</v>
      </c>
      <c r="G17" s="68">
        <f t="shared" si="8"/>
        <v>6.0766200000000001</v>
      </c>
      <c r="H17" s="68">
        <f t="shared" si="8"/>
        <v>6.8606999999999996</v>
      </c>
    </row>
    <row r="18" spans="2:8" ht="14.25" customHeight="1" x14ac:dyDescent="0.2">
      <c r="B18" s="70" t="s">
        <v>34</v>
      </c>
      <c r="C18" s="71">
        <f t="shared" ref="C18:H18" si="9">C14*(1-$C15)</f>
        <v>13.133339999999999</v>
      </c>
      <c r="D18" s="71">
        <f t="shared" si="9"/>
        <v>11.075130000000001</v>
      </c>
      <c r="E18" s="71">
        <f t="shared" si="9"/>
        <v>11.075130000000001</v>
      </c>
      <c r="F18" s="71">
        <f t="shared" si="9"/>
        <v>9.2129400000000015</v>
      </c>
      <c r="G18" s="71">
        <f t="shared" si="9"/>
        <v>7.9388100000000001</v>
      </c>
      <c r="H18" s="71">
        <f t="shared" si="9"/>
        <v>6.8606999999999996</v>
      </c>
    </row>
    <row r="19" spans="2:8" ht="15" customHeight="1" x14ac:dyDescent="0.2"/>
    <row r="20" spans="2:8" ht="15" customHeight="1" x14ac:dyDescent="0.2">
      <c r="B20" s="21" t="s">
        <v>40</v>
      </c>
      <c r="C20" s="75"/>
      <c r="D20" s="75"/>
      <c r="E20" s="75"/>
      <c r="F20" s="75"/>
      <c r="G20" s="75"/>
      <c r="H20" s="75"/>
    </row>
    <row r="21" spans="2:8" ht="15" customHeight="1" x14ac:dyDescent="0.2">
      <c r="B21" s="21" t="s">
        <v>38</v>
      </c>
      <c r="C21" s="75"/>
      <c r="D21" s="75"/>
      <c r="E21" s="75"/>
      <c r="F21" s="75"/>
      <c r="G21" s="75"/>
      <c r="H21" s="75"/>
    </row>
    <row r="22" spans="2:8" ht="15" customHeight="1" x14ac:dyDescent="0.2">
      <c r="B22" s="21" t="s">
        <v>39</v>
      </c>
      <c r="C22" s="75"/>
      <c r="D22" s="75"/>
      <c r="E22" s="75"/>
      <c r="F22" s="75"/>
      <c r="G22" s="75"/>
      <c r="H22" s="75"/>
    </row>
    <row r="24" spans="2:8" ht="15" customHeight="1" x14ac:dyDescent="0.25">
      <c r="B24" s="30" t="s">
        <v>28</v>
      </c>
      <c r="C24" s="30"/>
      <c r="D24" s="30"/>
      <c r="E24" s="30"/>
      <c r="F24" s="30"/>
      <c r="G24" s="30"/>
    </row>
    <row r="25" spans="2:8" ht="15" customHeight="1" x14ac:dyDescent="0.2">
      <c r="B25" s="40" t="s">
        <v>0</v>
      </c>
      <c r="C25" s="41" t="s">
        <v>17</v>
      </c>
      <c r="D25" s="41"/>
      <c r="E25" s="41"/>
      <c r="F25" s="59" t="s">
        <v>29</v>
      </c>
      <c r="G25" s="60"/>
    </row>
    <row r="26" spans="2:8" ht="15" customHeight="1" x14ac:dyDescent="0.2">
      <c r="B26" s="40"/>
      <c r="C26" s="41"/>
      <c r="D26" s="41"/>
      <c r="E26" s="41"/>
      <c r="F26" s="61"/>
      <c r="G26" s="62"/>
    </row>
    <row r="27" spans="2:8" ht="15" customHeight="1" x14ac:dyDescent="0.2">
      <c r="B27" s="40"/>
      <c r="C27" s="2" t="s">
        <v>14</v>
      </c>
      <c r="D27" s="2" t="s">
        <v>15</v>
      </c>
      <c r="E27" s="2" t="s">
        <v>18</v>
      </c>
      <c r="F27" s="57" t="s">
        <v>18</v>
      </c>
      <c r="G27" s="58"/>
    </row>
    <row r="28" spans="2:8" ht="15" hidden="1" customHeight="1" x14ac:dyDescent="0.2">
      <c r="B28" s="65" t="s">
        <v>41</v>
      </c>
      <c r="C28" s="15"/>
      <c r="D28" s="15"/>
      <c r="E28" s="15"/>
      <c r="F28" s="51"/>
      <c r="G28" s="52"/>
      <c r="H28" s="19"/>
    </row>
    <row r="29" spans="2:8" ht="15" hidden="1" customHeight="1" x14ac:dyDescent="0.2">
      <c r="B29" s="67" t="s">
        <v>27</v>
      </c>
      <c r="C29" s="16">
        <f>C9-0.4</f>
        <v>8.1999999999999993</v>
      </c>
      <c r="D29" s="16">
        <f>D9-0.4</f>
        <v>7.1</v>
      </c>
      <c r="E29" s="16">
        <f>E9-0.4</f>
        <v>5.8</v>
      </c>
      <c r="F29" s="53">
        <f>H9-0.4</f>
        <v>6.6</v>
      </c>
      <c r="G29" s="54"/>
      <c r="H29" s="19"/>
    </row>
    <row r="30" spans="2:8" ht="15" hidden="1" customHeight="1" x14ac:dyDescent="0.2">
      <c r="B30" s="70" t="s">
        <v>34</v>
      </c>
      <c r="C30" s="17">
        <f>C10-0.4</f>
        <v>12.999999999999998</v>
      </c>
      <c r="D30" s="17">
        <f>D10-0.4</f>
        <v>10.9</v>
      </c>
      <c r="E30" s="17">
        <f>E10-0.4</f>
        <v>10.9</v>
      </c>
      <c r="F30" s="55">
        <f>H10-0.4</f>
        <v>6.6</v>
      </c>
      <c r="G30" s="56"/>
      <c r="H30" s="19"/>
    </row>
    <row r="31" spans="2:8" ht="15" hidden="1" customHeight="1" x14ac:dyDescent="0.2">
      <c r="B31" s="73" t="s">
        <v>23</v>
      </c>
      <c r="C31" s="48">
        <v>0.01</v>
      </c>
      <c r="D31" s="49"/>
      <c r="E31" s="49"/>
      <c r="F31" s="49"/>
      <c r="G31" s="50"/>
    </row>
    <row r="32" spans="2:8" ht="15" customHeight="1" x14ac:dyDescent="0.2">
      <c r="B32" s="65" t="s">
        <v>48</v>
      </c>
      <c r="C32" s="15"/>
      <c r="D32" s="15"/>
      <c r="E32" s="15"/>
      <c r="F32" s="51"/>
      <c r="G32" s="52"/>
      <c r="H32" s="19"/>
    </row>
    <row r="33" spans="2:8" ht="15" customHeight="1" x14ac:dyDescent="0.2">
      <c r="B33" s="67" t="s">
        <v>27</v>
      </c>
      <c r="C33" s="16">
        <f>C13-0.4</f>
        <v>8.113999999999999</v>
      </c>
      <c r="D33" s="16">
        <f>D13-0.4</f>
        <v>7.0249999999999995</v>
      </c>
      <c r="E33" s="16">
        <f>E13-0.4</f>
        <v>5.7379999999999995</v>
      </c>
      <c r="F33" s="53">
        <f>H13-0.4</f>
        <v>6.5299999999999994</v>
      </c>
      <c r="G33" s="54"/>
      <c r="H33" s="19"/>
    </row>
    <row r="34" spans="2:8" ht="15" customHeight="1" x14ac:dyDescent="0.2">
      <c r="B34" s="70" t="s">
        <v>34</v>
      </c>
      <c r="C34" s="17">
        <f>C14-0.4</f>
        <v>12.865999999999998</v>
      </c>
      <c r="D34" s="17">
        <f>D14-0.4</f>
        <v>10.787000000000001</v>
      </c>
      <c r="E34" s="17">
        <f>E14-0.4</f>
        <v>10.787000000000001</v>
      </c>
      <c r="F34" s="55">
        <f>H14-0.4</f>
        <v>6.5299999999999994</v>
      </c>
      <c r="G34" s="56"/>
      <c r="H34" s="19"/>
    </row>
    <row r="35" spans="2:8" ht="15" customHeight="1" x14ac:dyDescent="0.2">
      <c r="B35" s="73" t="s">
        <v>23</v>
      </c>
      <c r="C35" s="48">
        <v>0.01</v>
      </c>
      <c r="D35" s="49"/>
      <c r="E35" s="49"/>
      <c r="F35" s="49"/>
      <c r="G35" s="50"/>
      <c r="H35" s="19"/>
    </row>
    <row r="36" spans="2:8" ht="15" customHeight="1" x14ac:dyDescent="0.2">
      <c r="B36" s="87" t="s">
        <v>46</v>
      </c>
      <c r="C36" s="24"/>
      <c r="D36" s="22"/>
      <c r="E36" s="22"/>
      <c r="F36" s="22"/>
      <c r="G36" s="25"/>
      <c r="H36" s="19"/>
    </row>
    <row r="37" spans="2:8" ht="15" customHeight="1" x14ac:dyDescent="0.2">
      <c r="B37" s="67" t="s">
        <v>27</v>
      </c>
      <c r="C37" s="20">
        <f>C17-0.4</f>
        <v>8.0288599999999981</v>
      </c>
      <c r="D37" s="20">
        <f>D17-0.4</f>
        <v>6.9507499999999993</v>
      </c>
      <c r="E37" s="20">
        <f>E17-0.4</f>
        <v>5.6766199999999998</v>
      </c>
      <c r="F37" s="20"/>
      <c r="G37" s="26">
        <f>H17-0.4</f>
        <v>6.4606999999999992</v>
      </c>
      <c r="H37" s="19"/>
    </row>
    <row r="38" spans="2:8" ht="15" customHeight="1" x14ac:dyDescent="0.2">
      <c r="B38" s="70" t="s">
        <v>34</v>
      </c>
      <c r="C38" s="27">
        <f>C18-0.4</f>
        <v>12.733339999999998</v>
      </c>
      <c r="D38" s="23">
        <f>D18-0.4</f>
        <v>10.675130000000001</v>
      </c>
      <c r="E38" s="23">
        <f>E18-0.4</f>
        <v>10.675130000000001</v>
      </c>
      <c r="F38" s="23"/>
      <c r="G38" s="28">
        <f>H18-0.4</f>
        <v>6.4606999999999992</v>
      </c>
      <c r="H38" s="19"/>
    </row>
    <row r="39" spans="2:8" ht="15" customHeight="1" x14ac:dyDescent="0.2">
      <c r="B39" s="77"/>
      <c r="C39" s="20"/>
      <c r="D39" s="20"/>
      <c r="E39" s="20"/>
      <c r="F39" s="20"/>
      <c r="G39" s="20"/>
      <c r="H39" s="19"/>
    </row>
    <row r="40" spans="2:8" ht="15" customHeight="1" x14ac:dyDescent="0.2">
      <c r="B40" s="21" t="s">
        <v>42</v>
      </c>
      <c r="C40" s="21"/>
      <c r="D40" s="21"/>
      <c r="E40" s="21"/>
      <c r="F40" s="21"/>
      <c r="G40" s="21"/>
      <c r="H40" s="19"/>
    </row>
    <row r="41" spans="2:8" ht="15" customHeight="1" x14ac:dyDescent="0.2">
      <c r="B41" s="21" t="s">
        <v>38</v>
      </c>
      <c r="C41" s="21"/>
      <c r="D41" s="21"/>
      <c r="E41" s="21"/>
      <c r="F41" s="21"/>
      <c r="G41" s="21"/>
      <c r="H41" s="19"/>
    </row>
    <row r="42" spans="2:8" ht="15" customHeight="1" x14ac:dyDescent="0.2">
      <c r="B42" s="21" t="s">
        <v>47</v>
      </c>
      <c r="H42" s="19"/>
    </row>
    <row r="43" spans="2:8" ht="15" customHeight="1" x14ac:dyDescent="0.2">
      <c r="B43" s="78"/>
      <c r="C43" s="78"/>
      <c r="D43" s="78"/>
      <c r="E43" s="78"/>
      <c r="F43" s="78"/>
      <c r="G43" s="19"/>
      <c r="H43" s="19"/>
    </row>
    <row r="44" spans="2:8" ht="15" customHeight="1" x14ac:dyDescent="0.25">
      <c r="B44" s="45" t="s">
        <v>13</v>
      </c>
      <c r="C44" s="46"/>
      <c r="D44" s="46"/>
      <c r="E44" s="47"/>
      <c r="F44" s="19"/>
      <c r="G44" s="19"/>
      <c r="H44" s="19"/>
    </row>
    <row r="45" spans="2:8" ht="15" customHeight="1" x14ac:dyDescent="0.2">
      <c r="B45" s="37" t="s">
        <v>0</v>
      </c>
      <c r="C45" s="31" t="s">
        <v>31</v>
      </c>
      <c r="D45" s="32"/>
      <c r="E45" s="33"/>
      <c r="F45" s="19"/>
      <c r="G45" s="19"/>
      <c r="H45" s="19"/>
    </row>
    <row r="46" spans="2:8" ht="15" customHeight="1" x14ac:dyDescent="0.2">
      <c r="B46" s="38"/>
      <c r="C46" s="34"/>
      <c r="D46" s="35"/>
      <c r="E46" s="36"/>
      <c r="F46" s="19"/>
      <c r="G46" s="19"/>
      <c r="H46" s="19"/>
    </row>
    <row r="47" spans="2:8" ht="15" customHeight="1" x14ac:dyDescent="0.2">
      <c r="B47" s="39"/>
      <c r="C47" s="2" t="s">
        <v>14</v>
      </c>
      <c r="D47" s="2" t="s">
        <v>15</v>
      </c>
      <c r="E47" s="2" t="s">
        <v>30</v>
      </c>
      <c r="F47" s="19"/>
      <c r="G47" s="19"/>
      <c r="H47" s="19"/>
    </row>
    <row r="48" spans="2:8" ht="15" hidden="1" customHeight="1" x14ac:dyDescent="0.2">
      <c r="B48" s="65" t="s">
        <v>37</v>
      </c>
      <c r="C48" s="66">
        <v>2.66924776094198</v>
      </c>
      <c r="D48" s="66">
        <v>2.4790902687376701</v>
      </c>
      <c r="E48" s="66">
        <v>1.6691602093489399</v>
      </c>
      <c r="F48" s="19"/>
      <c r="G48" s="19"/>
      <c r="H48" s="19"/>
    </row>
    <row r="49" spans="2:8" ht="15" hidden="1" customHeight="1" x14ac:dyDescent="0.2">
      <c r="B49" s="70" t="s">
        <v>4</v>
      </c>
      <c r="C49" s="71">
        <f>ROUND(C48,2)</f>
        <v>2.67</v>
      </c>
      <c r="D49" s="71">
        <f>ROUND(D48,2)</f>
        <v>2.48</v>
      </c>
      <c r="E49" s="71">
        <f>ROUND(E48,2)</f>
        <v>1.67</v>
      </c>
      <c r="F49" s="19"/>
      <c r="G49" s="19"/>
      <c r="H49" s="19"/>
    </row>
    <row r="50" spans="2:8" ht="15" hidden="1" customHeight="1" x14ac:dyDescent="0.2">
      <c r="B50" s="73" t="s">
        <v>23</v>
      </c>
      <c r="C50" s="79">
        <v>0.01</v>
      </c>
      <c r="D50" s="80"/>
      <c r="E50" s="81"/>
      <c r="F50" s="19"/>
      <c r="G50" s="19"/>
      <c r="H50" s="19"/>
    </row>
    <row r="51" spans="2:8" ht="15" customHeight="1" x14ac:dyDescent="0.2">
      <c r="B51" s="65" t="s">
        <v>48</v>
      </c>
      <c r="C51" s="84">
        <f>C48*(1-$C50)</f>
        <v>2.6425552833325603</v>
      </c>
      <c r="D51" s="66">
        <f t="shared" ref="D51:E51" si="10">D48*(1-$C50)</f>
        <v>2.4542993660502934</v>
      </c>
      <c r="E51" s="66">
        <f t="shared" si="10"/>
        <v>1.6524686072554504</v>
      </c>
      <c r="F51" s="19"/>
      <c r="G51" s="19"/>
      <c r="H51" s="19"/>
    </row>
    <row r="52" spans="2:8" ht="15" customHeight="1" x14ac:dyDescent="0.2">
      <c r="B52" s="70" t="s">
        <v>4</v>
      </c>
      <c r="C52" s="71">
        <f>ROUND(C51,2)</f>
        <v>2.64</v>
      </c>
      <c r="D52" s="71">
        <f>ROUND(D51,2)</f>
        <v>2.4500000000000002</v>
      </c>
      <c r="E52" s="71">
        <f>ROUND(E51,2)</f>
        <v>1.65</v>
      </c>
      <c r="F52" s="19"/>
      <c r="G52" s="19"/>
      <c r="H52" s="19"/>
    </row>
    <row r="53" spans="2:8" ht="15" customHeight="1" x14ac:dyDescent="0.2">
      <c r="B53" s="73" t="s">
        <v>23</v>
      </c>
      <c r="C53" s="79">
        <v>0.01</v>
      </c>
      <c r="D53" s="80"/>
      <c r="E53" s="81"/>
      <c r="F53" s="19"/>
      <c r="G53" s="19"/>
      <c r="H53" s="19"/>
    </row>
    <row r="54" spans="2:8" ht="15" customHeight="1" x14ac:dyDescent="0.2">
      <c r="B54" s="87" t="s">
        <v>46</v>
      </c>
      <c r="C54" s="66">
        <f>C51*(1-$C53)</f>
        <v>2.6161297304992348</v>
      </c>
      <c r="D54" s="85">
        <f>D51*(1-$C53)</f>
        <v>2.4297563723897904</v>
      </c>
      <c r="E54" s="85">
        <f>E51*(1-C53)</f>
        <v>1.6359439211828959</v>
      </c>
      <c r="F54" s="19"/>
      <c r="G54" s="19"/>
      <c r="H54" s="19"/>
    </row>
    <row r="55" spans="2:8" ht="15" customHeight="1" x14ac:dyDescent="0.2">
      <c r="B55" s="70" t="s">
        <v>4</v>
      </c>
      <c r="C55" s="71">
        <f>ROUND(C54,2)</f>
        <v>2.62</v>
      </c>
      <c r="D55" s="71">
        <f>ROUND(D54,2)</f>
        <v>2.4300000000000002</v>
      </c>
      <c r="E55" s="71">
        <f>ROUND(E54,2)</f>
        <v>1.64</v>
      </c>
      <c r="F55" s="19"/>
      <c r="G55" s="19"/>
      <c r="H55" s="19"/>
    </row>
    <row r="56" spans="2:8" ht="15" customHeight="1" x14ac:dyDescent="0.2">
      <c r="B56" s="82"/>
      <c r="C56" s="83"/>
      <c r="D56" s="83"/>
      <c r="E56" s="83"/>
      <c r="F56" s="19"/>
      <c r="G56" s="19"/>
      <c r="H56" s="19"/>
    </row>
    <row r="57" spans="2:8" ht="15" customHeight="1" x14ac:dyDescent="0.2">
      <c r="B57" s="18" t="s">
        <v>36</v>
      </c>
      <c r="C57" s="18"/>
      <c r="D57" s="18"/>
      <c r="E57" s="18"/>
      <c r="F57" s="18"/>
      <c r="G57" s="18"/>
      <c r="H57" s="19"/>
    </row>
    <row r="58" spans="2:8" ht="15" customHeight="1" x14ac:dyDescent="0.2">
      <c r="B58" s="18" t="s">
        <v>38</v>
      </c>
      <c r="C58" s="18"/>
      <c r="D58" s="18"/>
      <c r="E58" s="18"/>
      <c r="F58" s="19"/>
      <c r="G58" s="19"/>
      <c r="H58" s="19"/>
    </row>
    <row r="59" spans="2:8" ht="15" customHeight="1" x14ac:dyDescent="0.2">
      <c r="B59" s="18"/>
      <c r="C59" s="18"/>
      <c r="D59" s="18"/>
      <c r="E59" s="18"/>
      <c r="F59" s="19"/>
      <c r="G59" s="19"/>
      <c r="H59" s="19"/>
    </row>
  </sheetData>
  <mergeCells count="25">
    <mergeCell ref="B45:B47"/>
    <mergeCell ref="C45:E46"/>
    <mergeCell ref="C50:E50"/>
    <mergeCell ref="C53:E53"/>
    <mergeCell ref="C35:G35"/>
    <mergeCell ref="B44:E44"/>
    <mergeCell ref="C31:G31"/>
    <mergeCell ref="F32:G32"/>
    <mergeCell ref="F33:G33"/>
    <mergeCell ref="F34:G34"/>
    <mergeCell ref="F28:G28"/>
    <mergeCell ref="F29:G29"/>
    <mergeCell ref="F30:G30"/>
    <mergeCell ref="B25:B27"/>
    <mergeCell ref="C25:E26"/>
    <mergeCell ref="F25:G26"/>
    <mergeCell ref="F27:G27"/>
    <mergeCell ref="C11:H11"/>
    <mergeCell ref="C15:H15"/>
    <mergeCell ref="B24:G24"/>
    <mergeCell ref="B2:H2"/>
    <mergeCell ref="B4:H4"/>
    <mergeCell ref="B5:B7"/>
    <mergeCell ref="C5:G6"/>
    <mergeCell ref="H5:H7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Q26"/>
  <sheetViews>
    <sheetView showGridLines="0" zoomScale="115" zoomScaleNormal="115" workbookViewId="0"/>
  </sheetViews>
  <sheetFormatPr baseColWidth="10" defaultRowHeight="15" x14ac:dyDescent="0.25"/>
  <cols>
    <col min="1" max="1" width="2.85546875" style="3" customWidth="1"/>
    <col min="2" max="2" width="7.5703125" style="3" bestFit="1" customWidth="1"/>
    <col min="3" max="3" width="12.140625" style="3" customWidth="1"/>
    <col min="4" max="6" width="14" style="3" customWidth="1"/>
    <col min="7" max="16384" width="11.42578125" style="3"/>
  </cols>
  <sheetData>
    <row r="2" spans="1:6" x14ac:dyDescent="0.25">
      <c r="A2" s="3" t="s">
        <v>5</v>
      </c>
    </row>
    <row r="3" spans="1:6" x14ac:dyDescent="0.25">
      <c r="A3" s="3" t="s">
        <v>8</v>
      </c>
    </row>
    <row r="5" spans="1:6" x14ac:dyDescent="0.25">
      <c r="B5" s="63" t="s">
        <v>0</v>
      </c>
      <c r="C5" s="63"/>
      <c r="D5" s="7" t="s">
        <v>2</v>
      </c>
      <c r="E5" s="8" t="s">
        <v>1</v>
      </c>
      <c r="F5" s="9" t="s">
        <v>3</v>
      </c>
    </row>
    <row r="6" spans="1:6" ht="12.75" customHeight="1" x14ac:dyDescent="0.25">
      <c r="B6" s="64" t="s">
        <v>19</v>
      </c>
      <c r="C6" s="64"/>
      <c r="D6" s="11">
        <v>8.6</v>
      </c>
      <c r="E6" s="12">
        <v>7.5</v>
      </c>
      <c r="F6" s="13">
        <v>6.2</v>
      </c>
    </row>
    <row r="8" spans="1:6" x14ac:dyDescent="0.25">
      <c r="A8" s="3" t="s">
        <v>9</v>
      </c>
    </row>
    <row r="10" spans="1:6" ht="18" x14ac:dyDescent="0.35">
      <c r="B10" s="4" t="s">
        <v>10</v>
      </c>
      <c r="C10" s="3" t="s">
        <v>20</v>
      </c>
    </row>
    <row r="11" spans="1:6" x14ac:dyDescent="0.25">
      <c r="B11" s="5" t="s">
        <v>6</v>
      </c>
      <c r="C11" s="6">
        <f xml:space="preserve"> 10 / 100 * D6 + 30 / 100 *E6 + 60 /100 * F6</f>
        <v>6.83</v>
      </c>
      <c r="D11" s="3" t="s">
        <v>7</v>
      </c>
    </row>
    <row r="13" spans="1:6" x14ac:dyDescent="0.25">
      <c r="A13" s="3" t="s">
        <v>11</v>
      </c>
    </row>
    <row r="15" spans="1:6" ht="18" x14ac:dyDescent="0.35">
      <c r="B15" s="4" t="s">
        <v>12</v>
      </c>
      <c r="C15" s="3" t="s">
        <v>21</v>
      </c>
    </row>
    <row r="16" spans="1:6" x14ac:dyDescent="0.25">
      <c r="B16" s="5" t="s">
        <v>6</v>
      </c>
      <c r="C16" s="6">
        <f>10 / 100 * (D6- 0.4) + 30 / 100 * (E6 - 0.4)+ 60 /100 * (F6 - 0.4)</f>
        <v>6.43</v>
      </c>
      <c r="D16" s="3" t="s">
        <v>7</v>
      </c>
    </row>
    <row r="18" spans="1:17" x14ac:dyDescent="0.25">
      <c r="A18" s="3" t="s">
        <v>44</v>
      </c>
      <c r="F18"/>
      <c r="G18"/>
      <c r="H18"/>
      <c r="I18"/>
      <c r="J18"/>
      <c r="K18"/>
      <c r="L18"/>
      <c r="M18"/>
      <c r="N18"/>
      <c r="O18"/>
      <c r="P18"/>
      <c r="Q18"/>
    </row>
    <row r="19" spans="1:17" x14ac:dyDescent="0.25">
      <c r="F19"/>
      <c r="G19"/>
      <c r="H19"/>
      <c r="I19"/>
      <c r="J19"/>
      <c r="K19"/>
      <c r="L19"/>
      <c r="M19"/>
      <c r="N19"/>
      <c r="O19"/>
      <c r="P19"/>
      <c r="Q19"/>
    </row>
    <row r="20" spans="1:17" ht="18" x14ac:dyDescent="0.35">
      <c r="B20" s="4" t="s">
        <v>25</v>
      </c>
      <c r="C20" s="3" t="s">
        <v>22</v>
      </c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B21" s="5" t="s">
        <v>6</v>
      </c>
      <c r="C21" s="6">
        <f>10 / 100 * (D6 - 0.4 + 4.8) + 30 / 100 * (E6 - 0.4 + 3.8)+ 60 /100 * (F6 - 0.4 + 5.1)</f>
        <v>11.11</v>
      </c>
      <c r="D21" s="3" t="s">
        <v>7</v>
      </c>
      <c r="F21"/>
      <c r="G21"/>
      <c r="H21"/>
      <c r="I21"/>
      <c r="J21"/>
      <c r="K21"/>
      <c r="L21"/>
      <c r="M21"/>
      <c r="N21"/>
      <c r="O21"/>
      <c r="P21"/>
      <c r="Q21"/>
    </row>
    <row r="22" spans="1:17" x14ac:dyDescent="0.25">
      <c r="B22"/>
      <c r="C22" s="14"/>
      <c r="D22" s="14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x14ac:dyDescent="0.25">
      <c r="A23" s="3" t="s">
        <v>45</v>
      </c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5" spans="1:17" ht="18" x14ac:dyDescent="0.35">
      <c r="B25" s="4" t="s">
        <v>26</v>
      </c>
      <c r="C25" s="3" t="s">
        <v>24</v>
      </c>
    </row>
    <row r="26" spans="1:17" x14ac:dyDescent="0.25">
      <c r="B26" s="5" t="s">
        <v>6</v>
      </c>
      <c r="C26" s="6">
        <f>10 / 100 * (D6 + 4.8) + 30 / 100 * (E6 + 3.8)+ 60 /100 * (F6 + 5.1)</f>
        <v>11.510000000000002</v>
      </c>
      <c r="D26" s="3" t="s">
        <v>7</v>
      </c>
    </row>
  </sheetData>
  <mergeCells count="2">
    <mergeCell ref="B5:C5"/>
    <mergeCell ref="B6:C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Beispiel!Druckbereich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618-6</cp:lastModifiedBy>
  <cp:lastPrinted>2024-01-18T12:34:05Z</cp:lastPrinted>
  <dcterms:created xsi:type="dcterms:W3CDTF">2012-09-17T15:14:14Z</dcterms:created>
  <dcterms:modified xsi:type="dcterms:W3CDTF">2024-07-30T08:49:17Z</dcterms:modified>
</cp:coreProperties>
</file>