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57 Degression PV Feb25 bis Jul25\"/>
    </mc:Choice>
  </mc:AlternateContent>
  <bookViews>
    <workbookView xWindow="105" yWindow="195" windowWidth="26685" windowHeight="12945"/>
  </bookViews>
  <sheets>
    <sheet name="Solar" sheetId="3" r:id="rId1"/>
    <sheet name="Beispiel" sheetId="2" r:id="rId2"/>
  </sheets>
  <definedNames>
    <definedName name="_xlnm.Print_Area" localSheetId="1">Beispiel!$C$12</definedName>
  </definedNames>
  <calcPr calcId="162913"/>
</workbook>
</file>

<file path=xl/calcChain.xml><?xml version="1.0" encoding="utf-8"?>
<calcChain xmlns="http://schemas.openxmlformats.org/spreadsheetml/2006/main">
  <c r="E59" i="3" l="1"/>
  <c r="E62" i="3" s="1"/>
  <c r="D59" i="3"/>
  <c r="D60" i="3" s="1"/>
  <c r="C59" i="3"/>
  <c r="C60" i="3" s="1"/>
  <c r="E57" i="3"/>
  <c r="D57" i="3"/>
  <c r="C57" i="3"/>
  <c r="H9" i="3"/>
  <c r="H13" i="3" s="1"/>
  <c r="G9" i="3"/>
  <c r="G13" i="3" s="1"/>
  <c r="G17" i="3" s="1"/>
  <c r="F9" i="3"/>
  <c r="F13" i="3" s="1"/>
  <c r="F17" i="3" s="1"/>
  <c r="E9" i="3"/>
  <c r="E33" i="3" s="1"/>
  <c r="D9" i="3"/>
  <c r="D33" i="3" s="1"/>
  <c r="C9" i="3"/>
  <c r="C33" i="3" s="1"/>
  <c r="E60" i="3" l="1"/>
  <c r="F37" i="3"/>
  <c r="H17" i="3"/>
  <c r="E63" i="3"/>
  <c r="D10" i="3"/>
  <c r="D13" i="3"/>
  <c r="E10" i="3"/>
  <c r="E13" i="3"/>
  <c r="C62" i="3"/>
  <c r="F10" i="3"/>
  <c r="F14" i="3" s="1"/>
  <c r="F18" i="3" s="1"/>
  <c r="F33" i="3"/>
  <c r="D62" i="3"/>
  <c r="H10" i="3"/>
  <c r="C10" i="3"/>
  <c r="G10" i="3"/>
  <c r="G14" i="3" s="1"/>
  <c r="G18" i="3" s="1"/>
  <c r="C13" i="3"/>
  <c r="C21" i="2"/>
  <c r="E34" i="3" l="1"/>
  <c r="E14" i="3"/>
  <c r="D17" i="3"/>
  <c r="D37" i="3"/>
  <c r="D63" i="3"/>
  <c r="C34" i="3"/>
  <c r="C14" i="3"/>
  <c r="E37" i="3"/>
  <c r="E17" i="3"/>
  <c r="G41" i="3"/>
  <c r="C37" i="3"/>
  <c r="C17" i="3"/>
  <c r="H14" i="3"/>
  <c r="F34" i="3"/>
  <c r="C63" i="3"/>
  <c r="D34" i="3"/>
  <c r="D14" i="3"/>
  <c r="C41" i="3" l="1"/>
  <c r="E41" i="3"/>
  <c r="E18" i="3"/>
  <c r="E38" i="3"/>
  <c r="D18" i="3"/>
  <c r="D38" i="3"/>
  <c r="C38" i="3"/>
  <c r="C18" i="3"/>
  <c r="F38" i="3"/>
  <c r="H18" i="3"/>
  <c r="D41" i="3"/>
  <c r="G42" i="3" l="1"/>
  <c r="D42" i="3"/>
  <c r="C42" i="3"/>
  <c r="E42" i="3"/>
  <c r="C26" i="2"/>
  <c r="C11" i="2" l="1"/>
  <c r="C16" i="2" l="1"/>
</calcChain>
</file>

<file path=xl/sharedStrings.xml><?xml version="1.0" encoding="utf-8"?>
<sst xmlns="http://schemas.openxmlformats.org/spreadsheetml/2006/main" count="100" uniqueCount="50">
  <si>
    <t>Inbetriebnahme</t>
  </si>
  <si>
    <t>bis 40 kWp</t>
  </si>
  <si>
    <t>bis 10 kWp</t>
  </si>
  <si>
    <t>bis 750 kWp</t>
  </si>
  <si>
    <t>Rundung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</si>
  <si>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</si>
  <si>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</si>
  <si>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</si>
  <si>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</si>
  <si>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</si>
  <si>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</si>
  <si>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</si>
  <si>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</si>
  <si>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Anzulegende Werte für den Mieterstromzuschlag in Cent/kWh</t>
  </si>
  <si>
    <t>bis 10 kW</t>
  </si>
  <si>
    <t>bis 40 kW</t>
  </si>
  <si>
    <t>Anzulegende Werte in Cent/kWh - Marktprämienmodell:</t>
  </si>
  <si>
    <t>Wohngebäude, Lärmschutzwände und 
Gebäude (§ 48 Abs. 2 EEG)</t>
  </si>
  <si>
    <t>bis 100 kW</t>
  </si>
  <si>
    <t>ab 01.08.2022</t>
  </si>
  <si>
    <r>
      <rPr>
        <sz val="11"/>
        <color theme="7" tint="-0.249977111117893"/>
        <rFont val="Calibri"/>
        <family val="2"/>
        <scheme val="minor"/>
      </rPr>
      <t>10 / 100 * 8,6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7,5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6,2</t>
    </r>
  </si>
  <si>
    <r>
      <rPr>
        <sz val="11"/>
        <color theme="7" tint="-0.249977111117893"/>
        <rFont val="Calibri"/>
        <family val="2"/>
        <scheme val="minor"/>
      </rPr>
      <t>10 / 100 * (8,6 - 0,4)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(6,2 - 0,4)</t>
    </r>
  </si>
  <si>
    <r>
      <rPr>
        <sz val="11"/>
        <color theme="7" tint="-0.249977111117893"/>
        <rFont val="Calibri"/>
        <family val="2"/>
        <scheme val="minor"/>
      </rPr>
      <t>10 / 100 * (8,6 - 0,4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(7,5 - 0,4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(6,2 - 0,4 + 5,1)</t>
    </r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</si>
  <si>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</si>
  <si>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rPr>
        <sz val="11"/>
        <color theme="7" tint="-0.249977111117893"/>
        <rFont val="Calibri"/>
        <family val="2"/>
        <scheme val="minor"/>
      </rPr>
      <t>10 / 100 * (8,6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+ 5,1)</t>
    </r>
  </si>
  <si>
    <r>
      <t>AW</t>
    </r>
    <r>
      <rPr>
        <vertAlign val="subscript"/>
        <sz val="11"/>
        <rFont val="Calibri"/>
        <family val="2"/>
        <scheme val="minor"/>
      </rPr>
      <t>EV-V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</si>
  <si>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MP-V</t>
    </r>
    <r>
      <rPr>
        <sz val="11"/>
        <rFont val="Calibri"/>
        <family val="2"/>
        <scheme val="minor"/>
      </rPr>
      <t xml:space="preserve"> =</t>
    </r>
  </si>
  <si>
    <t>Teileinspeisung (gerundet)</t>
  </si>
  <si>
    <t>Vergütungssätze in Cent/kWh - Feste Einspeisevergütung:</t>
  </si>
  <si>
    <t>Sonstige Anlagen
(§ 48 Abs. 1 EEG)</t>
  </si>
  <si>
    <t>bis 1 MW</t>
  </si>
  <si>
    <t>Mieterstromzuschlag (§ 48a EEG 2023)</t>
  </si>
  <si>
    <t>bis 400 kW</t>
  </si>
  <si>
    <t>Sonstige Anlagen
(§ 48 Abs. 1 EEG 2023)</t>
  </si>
  <si>
    <r>
      <t xml:space="preserve">Volleinspeisung (gerundet) </t>
    </r>
    <r>
      <rPr>
        <vertAlign val="superscript"/>
        <sz val="11"/>
        <rFont val="Arial"/>
        <family val="2"/>
      </rPr>
      <t>3</t>
    </r>
  </si>
  <si>
    <t>Wohngebäude, Lärmschutzwände und 
Gebäude (§ 48 Abs. 2 und 2a EEG 2023)</t>
  </si>
  <si>
    <t>1) Bekanntgabe der anzulegenden Werte durch die Bundesnetzagentur am 31.10.2022 gemäß § 49 EEG 2021</t>
  </si>
  <si>
    <r>
      <t xml:space="preserve">ab 01.01.2023 bis 31.01.2024 </t>
    </r>
    <r>
      <rPr>
        <vertAlign val="superscript"/>
        <sz val="11"/>
        <rFont val="Arial"/>
        <family val="2"/>
      </rPr>
      <t>1</t>
    </r>
  </si>
  <si>
    <t>2) Degressionsberechnung nach § 49 EEG 2023</t>
  </si>
  <si>
    <t>3) Erhöhung der anzulegenden Werte bei Volleinspeisung (§ 48 Abs. 2a EEG 2023)</t>
  </si>
  <si>
    <t>1) Festlegung der anzulegenden Werte in der EEG-Novelle vom 28.07.2022 (§ 48 EEG 2023)</t>
  </si>
  <si>
    <r>
      <t>ab 01.01.2023 bis 31.01.2024</t>
    </r>
    <r>
      <rPr>
        <vertAlign val="superscript"/>
        <sz val="11"/>
        <rFont val="Arial"/>
        <family val="2"/>
      </rPr>
      <t xml:space="preserve"> 1</t>
    </r>
  </si>
  <si>
    <t>1) Festlegung der anzulegenden Werte in der EEG-Novelle vom 28.07.2022 (§ 48 EEG 2023) abzgl. 0,4 Cent/kWh nach § 53 Abs. 1 EEG 2023</t>
  </si>
  <si>
    <t>Fördersätze für Solaranlagen in Cent/kWh</t>
  </si>
  <si>
    <r>
      <t xml:space="preserve">Falls die 100 kWp PV-Anlage in der </t>
    </r>
    <r>
      <rPr>
        <b/>
        <sz val="11"/>
        <rFont val="Calibri"/>
        <family val="2"/>
        <scheme val="minor"/>
      </rPr>
      <t>festen Einspeisevergütung</t>
    </r>
    <r>
      <rPr>
        <sz val="11"/>
        <rFont val="Calibri"/>
        <family val="2"/>
        <scheme val="minor"/>
      </rPr>
      <t xml:space="preserve"> (nach § 21 Absatz 1 und 2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erhöht sich der Zahlungsanspruch:</t>
    </r>
  </si>
  <si>
    <r>
      <t xml:space="preserve">Falls die 100 kWp PV-Anlage in der </t>
    </r>
    <r>
      <rPr>
        <b/>
        <sz val="11"/>
        <rFont val="Calibri"/>
        <family val="2"/>
        <scheme val="minor"/>
      </rPr>
      <t>Direktvermarktung</t>
    </r>
    <r>
      <rPr>
        <sz val="11"/>
        <rFont val="Calibri"/>
        <family val="2"/>
        <scheme val="minor"/>
      </rPr>
      <t xml:space="preserve"> (Marktprämie nach § 20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ergibt sich folgender Zahlungsanspruch:</t>
    </r>
  </si>
  <si>
    <t>ab 01.08.2024 bis 31.01.2025</t>
  </si>
  <si>
    <t>3) Erhöhung der anzulegenden Werte bei Volleinspeisung (§ 48 Abs. 2a EEG 2023) abzgl. 0,4 Cent/kWh nach § 53 Abs. 1 EEG 2023</t>
  </si>
  <si>
    <t>ab 01.02.2024 bis 31.07.2024</t>
  </si>
  <si>
    <t>ab 01.02.2025 bis 31.07.2025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</si>
</sst>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0.0000"/>
    <numFmt numFmtId="166" formatCode="0.000000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i/>
      <sz val="9"/>
      <name val="Arial"/>
      <family val="2"/>
    </font>
    <font>
      <b/>
      <sz val="11"/>
      <color rgb="FF3F3F3F"/>
      <name val="Calibri"/>
      <family val="2"/>
      <scheme val="minor"/>
    </font>
    <font>
      <sz val="10"/>
      <name val="Arial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5" fillId="0" borderId="0"/>
    <xf numFmtId="0" fontId="16" fillId="6" borderId="14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9" fontId="17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Fill="1"/>
    <xf numFmtId="0" fontId="7" fillId="0" borderId="1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quotePrefix="1" applyFont="1" applyFill="1" applyBorder="1" applyAlignment="1">
      <alignment horizontal="right"/>
    </xf>
    <xf numFmtId="2" fontId="9" fillId="0" borderId="0" xfId="0" applyNumberFormat="1" applyFont="1"/>
    <xf numFmtId="0" fontId="10" fillId="2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6" fillId="0" borderId="0" xfId="4" applyFill="1" applyBorder="1"/>
    <xf numFmtId="2" fontId="11" fillId="0" borderId="1" xfId="0" applyNumberFormat="1" applyFont="1" applyBorder="1"/>
    <xf numFmtId="2" fontId="12" fillId="0" borderId="1" xfId="0" applyNumberFormat="1" applyFont="1" applyBorder="1"/>
    <xf numFmtId="2" fontId="13" fillId="0" borderId="1" xfId="0" applyNumberFormat="1" applyFont="1" applyBorder="1"/>
    <xf numFmtId="0" fontId="2" fillId="0" borderId="0" xfId="0" applyFont="1"/>
    <xf numFmtId="2" fontId="7" fillId="0" borderId="2" xfId="0" applyNumberFormat="1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right"/>
    </xf>
    <xf numFmtId="2" fontId="7" fillId="0" borderId="3" xfId="0" applyNumberFormat="1" applyFont="1" applyFill="1" applyBorder="1" applyAlignment="1">
      <alignment horizontal="right"/>
    </xf>
    <xf numFmtId="0" fontId="15" fillId="0" borderId="0" xfId="0" applyFont="1" applyFill="1" applyBorder="1" applyAlignment="1"/>
    <xf numFmtId="0" fontId="2" fillId="0" borderId="0" xfId="0" applyFont="1" applyFill="1"/>
    <xf numFmtId="2" fontId="7" fillId="0" borderId="0" xfId="0" applyNumberFormat="1" applyFont="1" applyFill="1" applyBorder="1" applyAlignment="1">
      <alignment horizontal="right"/>
    </xf>
    <xf numFmtId="0" fontId="15" fillId="0" borderId="0" xfId="7" applyFont="1" applyFill="1" applyBorder="1" applyAlignment="1">
      <alignment vertical="center"/>
    </xf>
    <xf numFmtId="2" fontId="7" fillId="0" borderId="9" xfId="0" applyNumberFormat="1" applyFont="1" applyFill="1" applyBorder="1" applyAlignment="1">
      <alignment horizontal="right"/>
    </xf>
    <xf numFmtId="2" fontId="7" fillId="0" borderId="12" xfId="0" applyNumberFormat="1" applyFont="1" applyFill="1" applyBorder="1" applyAlignment="1">
      <alignment horizontal="right"/>
    </xf>
    <xf numFmtId="2" fontId="7" fillId="0" borderId="8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1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2" fontId="7" fillId="0" borderId="8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1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0" fontId="7" fillId="0" borderId="4" xfId="7" applyFont="1" applyFill="1" applyBorder="1"/>
    <xf numFmtId="165" fontId="7" fillId="0" borderId="4" xfId="7" applyNumberFormat="1" applyFont="1" applyFill="1" applyBorder="1" applyAlignment="1">
      <alignment horizontal="right"/>
    </xf>
    <xf numFmtId="0" fontId="7" fillId="0" borderId="4" xfId="7" applyFont="1" applyFill="1" applyBorder="1" applyAlignment="1">
      <alignment horizontal="left" indent="1"/>
    </xf>
    <xf numFmtId="2" fontId="7" fillId="0" borderId="4" xfId="7" applyNumberFormat="1" applyFont="1" applyFill="1" applyBorder="1" applyAlignment="1">
      <alignment horizontal="right"/>
    </xf>
    <xf numFmtId="2" fontId="7" fillId="0" borderId="4" xfId="7" applyNumberFormat="1" applyFont="1" applyFill="1" applyBorder="1" applyAlignment="1">
      <alignment vertical="center"/>
    </xf>
    <xf numFmtId="0" fontId="7" fillId="0" borderId="3" xfId="7" applyFont="1" applyFill="1" applyBorder="1" applyAlignment="1">
      <alignment horizontal="left" indent="1"/>
    </xf>
    <xf numFmtId="2" fontId="7" fillId="0" borderId="3" xfId="7" applyNumberFormat="1" applyFont="1" applyFill="1" applyBorder="1" applyAlignment="1">
      <alignment horizontal="right"/>
    </xf>
    <xf numFmtId="2" fontId="7" fillId="0" borderId="3" xfId="7" applyNumberFormat="1" applyFont="1" applyFill="1" applyBorder="1" applyAlignment="1">
      <alignment vertical="center"/>
    </xf>
    <xf numFmtId="0" fontId="7" fillId="0" borderId="1" xfId="7" applyFont="1" applyFill="1" applyBorder="1"/>
    <xf numFmtId="0" fontId="0" fillId="7" borderId="0" xfId="0" applyFill="1"/>
    <xf numFmtId="0" fontId="15" fillId="0" borderId="0" xfId="7" applyFont="1" applyFill="1" applyBorder="1" applyAlignment="1"/>
    <xf numFmtId="2" fontId="7" fillId="0" borderId="2" xfId="7" applyNumberFormat="1" applyFont="1" applyFill="1" applyBorder="1" applyAlignment="1">
      <alignment horizontal="right"/>
    </xf>
    <xf numFmtId="0" fontId="7" fillId="0" borderId="0" xfId="7" applyFont="1" applyFill="1" applyBorder="1" applyAlignment="1">
      <alignment horizontal="left" indent="1"/>
    </xf>
    <xf numFmtId="0" fontId="15" fillId="0" borderId="0" xfId="7" applyFont="1" applyFill="1" applyBorder="1" applyAlignment="1">
      <alignment horizontal="left"/>
    </xf>
    <xf numFmtId="0" fontId="7" fillId="0" borderId="0" xfId="7" applyFont="1" applyFill="1" applyBorder="1"/>
    <xf numFmtId="2" fontId="7" fillId="0" borderId="0" xfId="7" applyNumberFormat="1" applyFont="1" applyFill="1" applyBorder="1" applyAlignment="1">
      <alignment horizontal="right"/>
    </xf>
    <xf numFmtId="166" fontId="7" fillId="0" borderId="4" xfId="7" applyNumberFormat="1" applyFont="1" applyFill="1" applyBorder="1" applyAlignment="1">
      <alignment horizontal="right"/>
    </xf>
    <xf numFmtId="165" fontId="7" fillId="0" borderId="2" xfId="7" applyNumberFormat="1" applyFont="1" applyFill="1" applyBorder="1" applyAlignment="1">
      <alignment horizontal="right"/>
    </xf>
    <xf numFmtId="2" fontId="7" fillId="0" borderId="10" xfId="7" applyNumberFormat="1" applyFont="1" applyFill="1" applyBorder="1" applyAlignment="1">
      <alignment horizontal="right"/>
    </xf>
    <xf numFmtId="0" fontId="7" fillId="0" borderId="2" xfId="7" applyFont="1" applyFill="1" applyBorder="1"/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164" fontId="7" fillId="0" borderId="5" xfId="7" applyNumberFormat="1" applyFont="1" applyFill="1" applyBorder="1" applyAlignment="1">
      <alignment horizontal="center"/>
    </xf>
    <xf numFmtId="164" fontId="7" fillId="0" borderId="6" xfId="7" applyNumberFormat="1" applyFont="1" applyFill="1" applyBorder="1" applyAlignment="1">
      <alignment horizontal="center"/>
    </xf>
    <xf numFmtId="164" fontId="7" fillId="0" borderId="7" xfId="7" applyNumberFormat="1" applyFont="1" applyFill="1" applyBorder="1" applyAlignment="1">
      <alignment horizontal="center"/>
    </xf>
    <xf numFmtId="164" fontId="7" fillId="0" borderId="5" xfId="9" applyNumberFormat="1" applyFont="1" applyFill="1" applyBorder="1" applyAlignment="1">
      <alignment horizontal="center"/>
    </xf>
    <xf numFmtId="164" fontId="7" fillId="0" borderId="6" xfId="9" applyNumberFormat="1" applyFont="1" applyFill="1" applyBorder="1" applyAlignment="1">
      <alignment horizontal="center"/>
    </xf>
    <xf numFmtId="164" fontId="7" fillId="0" borderId="7" xfId="9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2" fontId="7" fillId="0" borderId="8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5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1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</cellXfs>
  <cellStyles count="10">
    <cellStyle name="Ausgabe" xfId="4" builtinId="21"/>
    <cellStyle name="Prozent" xfId="9" builtinId="5"/>
    <cellStyle name="Prozent 2" xfId="1"/>
    <cellStyle name="Prozent 2 2" xfId="6"/>
    <cellStyle name="Standard" xfId="0" builtinId="0"/>
    <cellStyle name="Standard 2" xfId="2"/>
    <cellStyle name="Standard 2 2" xfId="7"/>
    <cellStyle name="Standard 3" xfId="3"/>
    <cellStyle name="Standard 3 2" xfId="8"/>
    <cellStyle name="Standard 4" xf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"/>
  <sheetViews>
    <sheetView tabSelected="1" topLeftCell="A22" workbookViewId="0">
      <selection activeCell="E65" sqref="E65"/>
    </sheetView>
  </sheetViews>
  <sheetFormatPr baseColWidth="10" defaultRowHeight="12.75" x14ac:dyDescent="0.2"/>
  <cols>
    <col min="1" max="1" width="2.85546875" style="1" customWidth="1"/>
    <col min="2" max="2" width="30" style="1" customWidth="1"/>
    <col min="3" max="3" width="15.42578125" style="1" customWidth="1"/>
    <col min="4" max="4" width="14.7109375" style="1" customWidth="1"/>
    <col min="5" max="5" width="15.7109375" style="1" customWidth="1"/>
    <col min="6" max="6" width="12.85546875" style="1" customWidth="1"/>
    <col min="7" max="7" width="11.140625" style="1" customWidth="1"/>
    <col min="8" max="8" width="18.42578125" style="1" customWidth="1"/>
    <col min="9" max="9" width="5.28515625" style="1" customWidth="1"/>
    <col min="10" max="16384" width="11.42578125" style="1"/>
  </cols>
  <sheetData>
    <row r="1" spans="1:8" ht="15" customHeight="1" x14ac:dyDescent="0.25">
      <c r="A1" s="10"/>
    </row>
    <row r="2" spans="1:8" ht="15" customHeight="1" x14ac:dyDescent="0.25">
      <c r="B2" s="87" t="s">
        <v>43</v>
      </c>
      <c r="C2" s="87"/>
      <c r="D2" s="87"/>
      <c r="E2" s="87"/>
      <c r="F2" s="87"/>
      <c r="G2" s="87"/>
      <c r="H2" s="87"/>
    </row>
    <row r="4" spans="1:8" ht="15" customHeight="1" x14ac:dyDescent="0.25">
      <c r="B4" s="86" t="s">
        <v>16</v>
      </c>
      <c r="C4" s="86"/>
      <c r="D4" s="86"/>
      <c r="E4" s="86"/>
      <c r="F4" s="86"/>
      <c r="G4" s="86"/>
      <c r="H4" s="86"/>
    </row>
    <row r="5" spans="1:8" ht="15" customHeight="1" x14ac:dyDescent="0.2">
      <c r="B5" s="78" t="s">
        <v>0</v>
      </c>
      <c r="C5" s="79" t="s">
        <v>35</v>
      </c>
      <c r="D5" s="79"/>
      <c r="E5" s="79"/>
      <c r="F5" s="79"/>
      <c r="G5" s="79"/>
      <c r="H5" s="88" t="s">
        <v>33</v>
      </c>
    </row>
    <row r="6" spans="1:8" ht="15" customHeight="1" x14ac:dyDescent="0.2">
      <c r="B6" s="78"/>
      <c r="C6" s="79"/>
      <c r="D6" s="79"/>
      <c r="E6" s="79"/>
      <c r="F6" s="79"/>
      <c r="G6" s="79"/>
      <c r="H6" s="89"/>
    </row>
    <row r="7" spans="1:8" ht="15" customHeight="1" x14ac:dyDescent="0.2">
      <c r="B7" s="78"/>
      <c r="C7" s="2" t="s">
        <v>14</v>
      </c>
      <c r="D7" s="2" t="s">
        <v>15</v>
      </c>
      <c r="E7" s="2" t="s">
        <v>18</v>
      </c>
      <c r="F7" s="2" t="s">
        <v>32</v>
      </c>
      <c r="G7" s="2" t="s">
        <v>30</v>
      </c>
      <c r="H7" s="90"/>
    </row>
    <row r="8" spans="1:8" ht="15" hidden="1" customHeight="1" x14ac:dyDescent="0.2">
      <c r="B8" s="34" t="s">
        <v>41</v>
      </c>
      <c r="C8" s="35">
        <v>8.6</v>
      </c>
      <c r="D8" s="35">
        <v>7.5</v>
      </c>
      <c r="E8" s="35">
        <v>6.2</v>
      </c>
      <c r="F8" s="35">
        <v>6.2</v>
      </c>
      <c r="G8" s="35">
        <v>6.2</v>
      </c>
      <c r="H8" s="35">
        <v>7</v>
      </c>
    </row>
    <row r="9" spans="1:8" ht="15" hidden="1" customHeight="1" x14ac:dyDescent="0.2">
      <c r="B9" s="36" t="s">
        <v>27</v>
      </c>
      <c r="C9" s="37">
        <f t="shared" ref="C9:H9" si="0">ROUND(C8,2)</f>
        <v>8.6</v>
      </c>
      <c r="D9" s="37">
        <f t="shared" si="0"/>
        <v>7.5</v>
      </c>
      <c r="E9" s="37">
        <f t="shared" si="0"/>
        <v>6.2</v>
      </c>
      <c r="F9" s="37">
        <f t="shared" si="0"/>
        <v>6.2</v>
      </c>
      <c r="G9" s="38">
        <f t="shared" si="0"/>
        <v>6.2</v>
      </c>
      <c r="H9" s="38">
        <f t="shared" si="0"/>
        <v>7</v>
      </c>
    </row>
    <row r="10" spans="1:8" ht="14.25" hidden="1" customHeight="1" x14ac:dyDescent="0.2">
      <c r="B10" s="39" t="s">
        <v>34</v>
      </c>
      <c r="C10" s="40">
        <f t="shared" ref="C10" si="1">C9+4.8</f>
        <v>13.399999999999999</v>
      </c>
      <c r="D10" s="40">
        <f t="shared" ref="D10" si="2">D9+3.8</f>
        <v>11.3</v>
      </c>
      <c r="E10" s="40">
        <f t="shared" ref="E10" si="3">E9+5.1</f>
        <v>11.3</v>
      </c>
      <c r="F10" s="40">
        <f t="shared" ref="F10" si="4">F9+3.2</f>
        <v>9.4</v>
      </c>
      <c r="G10" s="41">
        <f>G9+1.9</f>
        <v>8.1</v>
      </c>
      <c r="H10" s="41">
        <f t="shared" ref="H10" si="5">H9</f>
        <v>7</v>
      </c>
    </row>
    <row r="11" spans="1:8" ht="14.25" hidden="1" customHeight="1" x14ac:dyDescent="0.2">
      <c r="B11" s="42" t="s">
        <v>23</v>
      </c>
      <c r="C11" s="66">
        <v>0.01</v>
      </c>
      <c r="D11" s="67"/>
      <c r="E11" s="67"/>
      <c r="F11" s="67"/>
      <c r="G11" s="67"/>
      <c r="H11" s="68"/>
    </row>
    <row r="12" spans="1:8" ht="14.25" hidden="1" customHeight="1" x14ac:dyDescent="0.2">
      <c r="B12" s="34" t="s">
        <v>48</v>
      </c>
      <c r="C12" s="35"/>
      <c r="D12" s="35"/>
      <c r="E12" s="35"/>
      <c r="F12" s="35"/>
      <c r="G12" s="35"/>
      <c r="H12" s="35"/>
    </row>
    <row r="13" spans="1:8" ht="14.25" hidden="1" customHeight="1" x14ac:dyDescent="0.2">
      <c r="B13" s="36" t="s">
        <v>27</v>
      </c>
      <c r="C13" s="37">
        <f>C9*(1-$C11)</f>
        <v>8.5139999999999993</v>
      </c>
      <c r="D13" s="37">
        <f t="shared" ref="D13:H13" si="6">D9*(1-$C11)</f>
        <v>7.4249999999999998</v>
      </c>
      <c r="E13" s="37">
        <f t="shared" si="6"/>
        <v>6.1379999999999999</v>
      </c>
      <c r="F13" s="37">
        <f t="shared" si="6"/>
        <v>6.1379999999999999</v>
      </c>
      <c r="G13" s="37">
        <f t="shared" si="6"/>
        <v>6.1379999999999999</v>
      </c>
      <c r="H13" s="37">
        <f t="shared" si="6"/>
        <v>6.93</v>
      </c>
    </row>
    <row r="14" spans="1:8" ht="14.25" hidden="1" customHeight="1" x14ac:dyDescent="0.2">
      <c r="B14" s="39" t="s">
        <v>34</v>
      </c>
      <c r="C14" s="40">
        <f>C10*(1-$C11)</f>
        <v>13.265999999999998</v>
      </c>
      <c r="D14" s="40">
        <f t="shared" ref="D14:H14" si="7">D10*(1-$C11)</f>
        <v>11.187000000000001</v>
      </c>
      <c r="E14" s="40">
        <f t="shared" si="7"/>
        <v>11.187000000000001</v>
      </c>
      <c r="F14" s="40">
        <f t="shared" si="7"/>
        <v>9.3060000000000009</v>
      </c>
      <c r="G14" s="40">
        <f t="shared" si="7"/>
        <v>8.0190000000000001</v>
      </c>
      <c r="H14" s="40">
        <f t="shared" si="7"/>
        <v>6.93</v>
      </c>
    </row>
    <row r="15" spans="1:8" s="43" customFormat="1" ht="14.25" hidden="1" customHeight="1" x14ac:dyDescent="0.2">
      <c r="B15" s="42" t="s">
        <v>23</v>
      </c>
      <c r="C15" s="66">
        <v>0.01</v>
      </c>
      <c r="D15" s="67"/>
      <c r="E15" s="67"/>
      <c r="F15" s="67"/>
      <c r="G15" s="67"/>
      <c r="H15" s="68"/>
    </row>
    <row r="16" spans="1:8" ht="14.25" customHeight="1" x14ac:dyDescent="0.2">
      <c r="B16" s="34" t="s">
        <v>46</v>
      </c>
      <c r="C16" s="45"/>
      <c r="D16" s="45"/>
      <c r="E16" s="45"/>
      <c r="F16" s="45"/>
      <c r="G16" s="45"/>
      <c r="H16" s="52"/>
    </row>
    <row r="17" spans="2:8" ht="14.25" customHeight="1" x14ac:dyDescent="0.2">
      <c r="B17" s="36" t="s">
        <v>27</v>
      </c>
      <c r="C17" s="37">
        <f t="shared" ref="C17:H17" si="8">C13*(1-$C15)</f>
        <v>8.4288599999999985</v>
      </c>
      <c r="D17" s="37">
        <f t="shared" si="8"/>
        <v>7.3507499999999997</v>
      </c>
      <c r="E17" s="37">
        <f t="shared" si="8"/>
        <v>6.0766200000000001</v>
      </c>
      <c r="F17" s="37">
        <f t="shared" si="8"/>
        <v>6.0766200000000001</v>
      </c>
      <c r="G17" s="37">
        <f t="shared" si="8"/>
        <v>6.0766200000000001</v>
      </c>
      <c r="H17" s="37">
        <f t="shared" si="8"/>
        <v>6.8606999999999996</v>
      </c>
    </row>
    <row r="18" spans="2:8" ht="14.25" customHeight="1" x14ac:dyDescent="0.2">
      <c r="B18" s="39" t="s">
        <v>34</v>
      </c>
      <c r="C18" s="40">
        <f t="shared" ref="C18:H18" si="9">C14*(1-$C15)</f>
        <v>13.133339999999999</v>
      </c>
      <c r="D18" s="40">
        <f t="shared" si="9"/>
        <v>11.075130000000001</v>
      </c>
      <c r="E18" s="40">
        <f t="shared" si="9"/>
        <v>11.075130000000001</v>
      </c>
      <c r="F18" s="40">
        <f t="shared" si="9"/>
        <v>9.2129400000000015</v>
      </c>
      <c r="G18" s="40">
        <f t="shared" si="9"/>
        <v>7.9388100000000001</v>
      </c>
      <c r="H18" s="40">
        <f t="shared" si="9"/>
        <v>6.8606999999999996</v>
      </c>
    </row>
    <row r="19" spans="2:8" ht="15" customHeight="1" x14ac:dyDescent="0.2">
      <c r="B19" s="42" t="s">
        <v>23</v>
      </c>
      <c r="C19" s="66">
        <v>0.01</v>
      </c>
      <c r="D19" s="67"/>
      <c r="E19" s="67"/>
      <c r="F19" s="67"/>
      <c r="G19" s="67"/>
      <c r="H19" s="68"/>
    </row>
    <row r="20" spans="2:8" ht="15" customHeight="1" x14ac:dyDescent="0.2">
      <c r="B20" s="34" t="s">
        <v>49</v>
      </c>
      <c r="C20" s="45"/>
      <c r="D20" s="45"/>
      <c r="E20" s="45"/>
      <c r="F20" s="45"/>
      <c r="G20" s="45"/>
      <c r="H20" s="52"/>
    </row>
    <row r="21" spans="2:8" ht="15" customHeight="1" x14ac:dyDescent="0.2">
      <c r="B21" s="36" t="s">
        <v>27</v>
      </c>
      <c r="C21" s="37">
        <v>8.3445713999999978</v>
      </c>
      <c r="D21" s="37">
        <v>7.2772424999999998</v>
      </c>
      <c r="E21" s="37">
        <v>6.0158538000000004</v>
      </c>
      <c r="F21" s="37">
        <v>6.0158538000000004</v>
      </c>
      <c r="G21" s="37">
        <v>6.0158538000000004</v>
      </c>
      <c r="H21" s="37">
        <v>6.7920929999999995</v>
      </c>
    </row>
    <row r="22" spans="2:8" ht="15" customHeight="1" x14ac:dyDescent="0.2">
      <c r="B22" s="39" t="s">
        <v>34</v>
      </c>
      <c r="C22" s="40">
        <v>13.002006599999998</v>
      </c>
      <c r="D22" s="40">
        <v>10.964378700000001</v>
      </c>
      <c r="E22" s="40">
        <v>10.964378700000001</v>
      </c>
      <c r="F22" s="40">
        <v>9.1208106000000022</v>
      </c>
      <c r="G22" s="40">
        <v>7.8594219000000001</v>
      </c>
      <c r="H22" s="40">
        <v>6.7920929999999995</v>
      </c>
    </row>
    <row r="23" spans="2:8" ht="15" customHeight="1" x14ac:dyDescent="0.2"/>
    <row r="24" spans="2:8" ht="15" customHeight="1" x14ac:dyDescent="0.2">
      <c r="B24" s="21" t="s">
        <v>40</v>
      </c>
      <c r="C24" s="44"/>
      <c r="D24" s="44"/>
      <c r="E24" s="44"/>
      <c r="F24" s="44"/>
      <c r="G24" s="44"/>
      <c r="H24" s="44"/>
    </row>
    <row r="25" spans="2:8" ht="15" customHeight="1" x14ac:dyDescent="0.2">
      <c r="B25" s="21" t="s">
        <v>38</v>
      </c>
      <c r="C25" s="44"/>
      <c r="D25" s="44"/>
      <c r="E25" s="44"/>
      <c r="F25" s="44"/>
      <c r="G25" s="44"/>
      <c r="H25" s="44"/>
    </row>
    <row r="26" spans="2:8" ht="15" customHeight="1" x14ac:dyDescent="0.2">
      <c r="B26" s="21" t="s">
        <v>39</v>
      </c>
      <c r="C26" s="44"/>
      <c r="D26" s="44"/>
      <c r="E26" s="44"/>
      <c r="F26" s="44"/>
      <c r="G26" s="44"/>
      <c r="H26" s="44"/>
    </row>
    <row r="28" spans="2:8" ht="15" customHeight="1" x14ac:dyDescent="0.25">
      <c r="B28" s="86" t="s">
        <v>28</v>
      </c>
      <c r="C28" s="86"/>
      <c r="D28" s="86"/>
      <c r="E28" s="86"/>
      <c r="F28" s="86"/>
      <c r="G28" s="86"/>
    </row>
    <row r="29" spans="2:8" ht="15" customHeight="1" x14ac:dyDescent="0.2">
      <c r="B29" s="78" t="s">
        <v>0</v>
      </c>
      <c r="C29" s="79" t="s">
        <v>17</v>
      </c>
      <c r="D29" s="79"/>
      <c r="E29" s="79"/>
      <c r="F29" s="80" t="s">
        <v>29</v>
      </c>
      <c r="G29" s="81"/>
    </row>
    <row r="30" spans="2:8" ht="15" customHeight="1" x14ac:dyDescent="0.2">
      <c r="B30" s="78"/>
      <c r="C30" s="79"/>
      <c r="D30" s="79"/>
      <c r="E30" s="79"/>
      <c r="F30" s="82"/>
      <c r="G30" s="83"/>
    </row>
    <row r="31" spans="2:8" ht="15" customHeight="1" x14ac:dyDescent="0.2">
      <c r="B31" s="78"/>
      <c r="C31" s="2" t="s">
        <v>14</v>
      </c>
      <c r="D31" s="2" t="s">
        <v>15</v>
      </c>
      <c r="E31" s="2" t="s">
        <v>18</v>
      </c>
      <c r="F31" s="84" t="s">
        <v>18</v>
      </c>
      <c r="G31" s="85"/>
    </row>
    <row r="32" spans="2:8" ht="15" hidden="1" customHeight="1" x14ac:dyDescent="0.2">
      <c r="B32" s="34" t="s">
        <v>41</v>
      </c>
      <c r="C32" s="15"/>
      <c r="D32" s="15"/>
      <c r="E32" s="15"/>
      <c r="F32" s="72"/>
      <c r="G32" s="73"/>
      <c r="H32" s="19"/>
    </row>
    <row r="33" spans="2:8" ht="15" hidden="1" customHeight="1" x14ac:dyDescent="0.2">
      <c r="B33" s="36" t="s">
        <v>27</v>
      </c>
      <c r="C33" s="16">
        <f t="shared" ref="C33:E34" si="10">C9-0.4</f>
        <v>8.1999999999999993</v>
      </c>
      <c r="D33" s="16">
        <f t="shared" si="10"/>
        <v>7.1</v>
      </c>
      <c r="E33" s="16">
        <f t="shared" si="10"/>
        <v>5.8</v>
      </c>
      <c r="F33" s="74">
        <f>H9-0.4</f>
        <v>6.6</v>
      </c>
      <c r="G33" s="75"/>
      <c r="H33" s="19"/>
    </row>
    <row r="34" spans="2:8" ht="15" hidden="1" customHeight="1" x14ac:dyDescent="0.2">
      <c r="B34" s="39" t="s">
        <v>34</v>
      </c>
      <c r="C34" s="17">
        <f t="shared" si="10"/>
        <v>12.999999999999998</v>
      </c>
      <c r="D34" s="17">
        <f t="shared" si="10"/>
        <v>10.9</v>
      </c>
      <c r="E34" s="17">
        <f t="shared" si="10"/>
        <v>10.9</v>
      </c>
      <c r="F34" s="76">
        <f>H10-0.4</f>
        <v>6.6</v>
      </c>
      <c r="G34" s="77"/>
      <c r="H34" s="19"/>
    </row>
    <row r="35" spans="2:8" ht="15" hidden="1" customHeight="1" x14ac:dyDescent="0.2">
      <c r="B35" s="42" t="s">
        <v>23</v>
      </c>
      <c r="C35" s="66">
        <v>0.01</v>
      </c>
      <c r="D35" s="67"/>
      <c r="E35" s="67"/>
      <c r="F35" s="67"/>
      <c r="G35" s="68"/>
    </row>
    <row r="36" spans="2:8" ht="15" hidden="1" customHeight="1" x14ac:dyDescent="0.2">
      <c r="B36" s="34" t="s">
        <v>48</v>
      </c>
      <c r="C36" s="15"/>
      <c r="D36" s="15"/>
      <c r="E36" s="15"/>
      <c r="F36" s="72"/>
      <c r="G36" s="73"/>
      <c r="H36" s="19"/>
    </row>
    <row r="37" spans="2:8" ht="15" hidden="1" customHeight="1" x14ac:dyDescent="0.2">
      <c r="B37" s="36" t="s">
        <v>27</v>
      </c>
      <c r="C37" s="16">
        <f t="shared" ref="C37:E38" si="11">C13-0.4</f>
        <v>8.113999999999999</v>
      </c>
      <c r="D37" s="16">
        <f t="shared" si="11"/>
        <v>7.0249999999999995</v>
      </c>
      <c r="E37" s="16">
        <f t="shared" si="11"/>
        <v>5.7379999999999995</v>
      </c>
      <c r="F37" s="74">
        <f>H13-0.4</f>
        <v>6.5299999999999994</v>
      </c>
      <c r="G37" s="75"/>
      <c r="H37" s="19"/>
    </row>
    <row r="38" spans="2:8" ht="15" hidden="1" customHeight="1" x14ac:dyDescent="0.2">
      <c r="B38" s="39" t="s">
        <v>34</v>
      </c>
      <c r="C38" s="17">
        <f t="shared" si="11"/>
        <v>12.865999999999998</v>
      </c>
      <c r="D38" s="17">
        <f t="shared" si="11"/>
        <v>10.787000000000001</v>
      </c>
      <c r="E38" s="17">
        <f t="shared" si="11"/>
        <v>10.787000000000001</v>
      </c>
      <c r="F38" s="76">
        <f>H14-0.4</f>
        <v>6.5299999999999994</v>
      </c>
      <c r="G38" s="77"/>
      <c r="H38" s="19"/>
    </row>
    <row r="39" spans="2:8" ht="15" hidden="1" customHeight="1" x14ac:dyDescent="0.2">
      <c r="B39" s="42" t="s">
        <v>23</v>
      </c>
      <c r="C39" s="66">
        <v>0.01</v>
      </c>
      <c r="D39" s="67"/>
      <c r="E39" s="67"/>
      <c r="F39" s="67"/>
      <c r="G39" s="68"/>
      <c r="H39" s="19"/>
    </row>
    <row r="40" spans="2:8" ht="15" customHeight="1" x14ac:dyDescent="0.2">
      <c r="B40" s="53" t="s">
        <v>46</v>
      </c>
      <c r="C40" s="24"/>
      <c r="D40" s="22"/>
      <c r="E40" s="22"/>
      <c r="F40" s="22"/>
      <c r="G40" s="25"/>
      <c r="H40" s="19"/>
    </row>
    <row r="41" spans="2:8" ht="15" customHeight="1" x14ac:dyDescent="0.2">
      <c r="B41" s="36" t="s">
        <v>27</v>
      </c>
      <c r="C41" s="20">
        <f t="shared" ref="C41:E42" si="12">C17-0.4</f>
        <v>8.0288599999999981</v>
      </c>
      <c r="D41" s="20">
        <f t="shared" si="12"/>
        <v>6.9507499999999993</v>
      </c>
      <c r="E41" s="20">
        <f t="shared" si="12"/>
        <v>5.6766199999999998</v>
      </c>
      <c r="F41" s="20"/>
      <c r="G41" s="26">
        <f>H17-0.4</f>
        <v>6.4606999999999992</v>
      </c>
      <c r="H41" s="19"/>
    </row>
    <row r="42" spans="2:8" ht="15" customHeight="1" x14ac:dyDescent="0.2">
      <c r="B42" s="39" t="s">
        <v>34</v>
      </c>
      <c r="C42" s="27">
        <f t="shared" si="12"/>
        <v>12.733339999999998</v>
      </c>
      <c r="D42" s="23">
        <f t="shared" si="12"/>
        <v>10.675130000000001</v>
      </c>
      <c r="E42" s="23">
        <f t="shared" si="12"/>
        <v>10.675130000000001</v>
      </c>
      <c r="F42" s="23"/>
      <c r="G42" s="28">
        <f>H18-0.4</f>
        <v>6.4606999999999992</v>
      </c>
      <c r="H42" s="19"/>
    </row>
    <row r="43" spans="2:8" ht="15" customHeight="1" x14ac:dyDescent="0.2">
      <c r="B43" s="42" t="s">
        <v>23</v>
      </c>
      <c r="C43" s="66">
        <v>0.01</v>
      </c>
      <c r="D43" s="67"/>
      <c r="E43" s="67"/>
      <c r="F43" s="67"/>
      <c r="G43" s="68"/>
      <c r="H43" s="19"/>
    </row>
    <row r="44" spans="2:8" ht="15" customHeight="1" x14ac:dyDescent="0.2">
      <c r="B44" s="53" t="s">
        <v>49</v>
      </c>
      <c r="C44" s="29"/>
      <c r="D44" s="22"/>
      <c r="E44" s="22"/>
      <c r="F44" s="22"/>
      <c r="G44" s="30"/>
      <c r="H44" s="19"/>
    </row>
    <row r="45" spans="2:8" ht="15" customHeight="1" x14ac:dyDescent="0.2">
      <c r="B45" s="36" t="s">
        <v>27</v>
      </c>
      <c r="C45" s="20">
        <v>7.9445713999999974</v>
      </c>
      <c r="D45" s="20">
        <v>6.8772424999999995</v>
      </c>
      <c r="E45" s="20">
        <v>5.6158538</v>
      </c>
      <c r="F45" s="20"/>
      <c r="G45" s="31">
        <v>6.3920929999999991</v>
      </c>
      <c r="H45" s="19"/>
    </row>
    <row r="46" spans="2:8" ht="15" customHeight="1" x14ac:dyDescent="0.2">
      <c r="B46" s="39" t="s">
        <v>34</v>
      </c>
      <c r="C46" s="32">
        <v>12.602006599999998</v>
      </c>
      <c r="D46" s="23">
        <v>10.564378700000001</v>
      </c>
      <c r="E46" s="23">
        <v>10.564378700000001</v>
      </c>
      <c r="F46" s="23"/>
      <c r="G46" s="33">
        <v>6.3920929999999991</v>
      </c>
      <c r="H46" s="19"/>
    </row>
    <row r="47" spans="2:8" ht="15" customHeight="1" x14ac:dyDescent="0.2">
      <c r="B47" s="46"/>
      <c r="C47" s="20"/>
      <c r="D47" s="20"/>
      <c r="E47" s="20"/>
      <c r="F47" s="20"/>
      <c r="G47" s="20"/>
      <c r="H47" s="19"/>
    </row>
    <row r="48" spans="2:8" ht="15" customHeight="1" x14ac:dyDescent="0.2">
      <c r="B48" s="21" t="s">
        <v>42</v>
      </c>
      <c r="C48" s="21"/>
      <c r="D48" s="21"/>
      <c r="E48" s="21"/>
      <c r="F48" s="21"/>
      <c r="G48" s="21"/>
      <c r="H48" s="19"/>
    </row>
    <row r="49" spans="2:8" ht="15" customHeight="1" x14ac:dyDescent="0.2">
      <c r="B49" s="21" t="s">
        <v>38</v>
      </c>
      <c r="C49" s="21"/>
      <c r="D49" s="21"/>
      <c r="E49" s="21"/>
      <c r="F49" s="21"/>
      <c r="G49" s="21"/>
      <c r="H49" s="19"/>
    </row>
    <row r="50" spans="2:8" ht="15" customHeight="1" x14ac:dyDescent="0.2">
      <c r="B50" s="21" t="s">
        <v>47</v>
      </c>
      <c r="H50" s="19"/>
    </row>
    <row r="51" spans="2:8" ht="15" customHeight="1" x14ac:dyDescent="0.2">
      <c r="B51" s="47"/>
      <c r="C51" s="47"/>
      <c r="D51" s="47"/>
      <c r="E51" s="47"/>
      <c r="F51" s="47"/>
      <c r="G51" s="19"/>
      <c r="H51" s="19"/>
    </row>
    <row r="52" spans="2:8" ht="15" customHeight="1" x14ac:dyDescent="0.25">
      <c r="B52" s="69" t="s">
        <v>13</v>
      </c>
      <c r="C52" s="70"/>
      <c r="D52" s="70"/>
      <c r="E52" s="71"/>
      <c r="F52" s="19"/>
      <c r="G52" s="19"/>
      <c r="H52" s="19"/>
    </row>
    <row r="53" spans="2:8" ht="15" customHeight="1" x14ac:dyDescent="0.2">
      <c r="B53" s="54" t="s">
        <v>0</v>
      </c>
      <c r="C53" s="57" t="s">
        <v>31</v>
      </c>
      <c r="D53" s="58"/>
      <c r="E53" s="59"/>
      <c r="F53" s="19"/>
      <c r="G53" s="19"/>
      <c r="H53" s="19"/>
    </row>
    <row r="54" spans="2:8" ht="15" customHeight="1" x14ac:dyDescent="0.2">
      <c r="B54" s="55"/>
      <c r="C54" s="60"/>
      <c r="D54" s="61"/>
      <c r="E54" s="62"/>
      <c r="F54" s="19"/>
      <c r="G54" s="19"/>
      <c r="H54" s="19"/>
    </row>
    <row r="55" spans="2:8" ht="15" customHeight="1" x14ac:dyDescent="0.2">
      <c r="B55" s="56"/>
      <c r="C55" s="2" t="s">
        <v>14</v>
      </c>
      <c r="D55" s="2" t="s">
        <v>15</v>
      </c>
      <c r="E55" s="2" t="s">
        <v>30</v>
      </c>
      <c r="F55" s="19"/>
      <c r="G55" s="19"/>
      <c r="H55" s="19"/>
    </row>
    <row r="56" spans="2:8" ht="15" hidden="1" customHeight="1" x14ac:dyDescent="0.2">
      <c r="B56" s="34" t="s">
        <v>37</v>
      </c>
      <c r="C56" s="35">
        <v>2.66924776094198</v>
      </c>
      <c r="D56" s="35">
        <v>2.4790902687376701</v>
      </c>
      <c r="E56" s="35">
        <v>1.6691602093489399</v>
      </c>
      <c r="F56" s="19"/>
      <c r="G56" s="19"/>
      <c r="H56" s="19"/>
    </row>
    <row r="57" spans="2:8" ht="15" hidden="1" customHeight="1" x14ac:dyDescent="0.2">
      <c r="B57" s="39" t="s">
        <v>4</v>
      </c>
      <c r="C57" s="40">
        <f>ROUND(C56,2)</f>
        <v>2.67</v>
      </c>
      <c r="D57" s="40">
        <f>ROUND(D56,2)</f>
        <v>2.48</v>
      </c>
      <c r="E57" s="40">
        <f>ROUND(E56,2)</f>
        <v>1.67</v>
      </c>
      <c r="F57" s="19"/>
      <c r="G57" s="19"/>
      <c r="H57" s="19"/>
    </row>
    <row r="58" spans="2:8" ht="15" hidden="1" customHeight="1" x14ac:dyDescent="0.2">
      <c r="B58" s="42" t="s">
        <v>23</v>
      </c>
      <c r="C58" s="63">
        <v>0.01</v>
      </c>
      <c r="D58" s="64"/>
      <c r="E58" s="65"/>
      <c r="F58" s="19"/>
      <c r="G58" s="19"/>
      <c r="H58" s="19"/>
    </row>
    <row r="59" spans="2:8" ht="15" hidden="1" customHeight="1" x14ac:dyDescent="0.2">
      <c r="B59" s="34" t="s">
        <v>48</v>
      </c>
      <c r="C59" s="50">
        <f>C56*(1-$C58)</f>
        <v>2.6425552833325603</v>
      </c>
      <c r="D59" s="35">
        <f t="shared" ref="D59:E59" si="13">D56*(1-$C58)</f>
        <v>2.4542993660502934</v>
      </c>
      <c r="E59" s="35">
        <f t="shared" si="13"/>
        <v>1.6524686072554504</v>
      </c>
      <c r="F59" s="19"/>
      <c r="G59" s="19"/>
      <c r="H59" s="19"/>
    </row>
    <row r="60" spans="2:8" ht="15" hidden="1" customHeight="1" x14ac:dyDescent="0.2">
      <c r="B60" s="39" t="s">
        <v>4</v>
      </c>
      <c r="C60" s="40">
        <f>ROUND(C59,2)</f>
        <v>2.64</v>
      </c>
      <c r="D60" s="40">
        <f>ROUND(D59,2)</f>
        <v>2.4500000000000002</v>
      </c>
      <c r="E60" s="40">
        <f>ROUND(E59,2)</f>
        <v>1.65</v>
      </c>
      <c r="F60" s="19"/>
      <c r="G60" s="19"/>
      <c r="H60" s="19"/>
    </row>
    <row r="61" spans="2:8" ht="15" hidden="1" customHeight="1" x14ac:dyDescent="0.2">
      <c r="B61" s="42" t="s">
        <v>23</v>
      </c>
      <c r="C61" s="63">
        <v>0.01</v>
      </c>
      <c r="D61" s="64"/>
      <c r="E61" s="65"/>
      <c r="F61" s="19"/>
      <c r="G61" s="19"/>
      <c r="H61" s="19"/>
    </row>
    <row r="62" spans="2:8" ht="15" customHeight="1" x14ac:dyDescent="0.2">
      <c r="B62" s="53" t="s">
        <v>46</v>
      </c>
      <c r="C62" s="35">
        <f>C59*(1-$C61)</f>
        <v>2.6161297304992348</v>
      </c>
      <c r="D62" s="51">
        <f>D59*(1-$C61)</f>
        <v>2.4297563723897904</v>
      </c>
      <c r="E62" s="51">
        <f>E59*(1-C61)</f>
        <v>1.6359439211828959</v>
      </c>
      <c r="F62" s="19"/>
      <c r="G62" s="19"/>
      <c r="H62" s="19"/>
    </row>
    <row r="63" spans="2:8" ht="15" customHeight="1" x14ac:dyDescent="0.2">
      <c r="B63" s="39" t="s">
        <v>4</v>
      </c>
      <c r="C63" s="40">
        <f>ROUND(C62,2)</f>
        <v>2.62</v>
      </c>
      <c r="D63" s="40">
        <f>ROUND(D62,2)</f>
        <v>2.4300000000000002</v>
      </c>
      <c r="E63" s="40">
        <f>ROUND(E62,2)</f>
        <v>1.64</v>
      </c>
      <c r="F63" s="19"/>
      <c r="G63" s="19"/>
      <c r="H63" s="19"/>
    </row>
    <row r="64" spans="2:8" ht="15" customHeight="1" x14ac:dyDescent="0.2">
      <c r="B64" s="42" t="s">
        <v>23</v>
      </c>
      <c r="C64" s="63">
        <v>0.01</v>
      </c>
      <c r="D64" s="64"/>
      <c r="E64" s="65"/>
      <c r="F64" s="19"/>
      <c r="G64" s="19"/>
      <c r="H64" s="19"/>
    </row>
    <row r="65" spans="2:8" ht="15" customHeight="1" x14ac:dyDescent="0.2">
      <c r="B65" s="53" t="s">
        <v>49</v>
      </c>
      <c r="C65" s="35">
        <v>2.5899684331942425</v>
      </c>
      <c r="D65" s="51">
        <v>2.4054588086658923</v>
      </c>
      <c r="E65" s="51">
        <v>1.619584481971067</v>
      </c>
      <c r="F65" s="19"/>
      <c r="G65" s="19"/>
      <c r="H65" s="19"/>
    </row>
    <row r="66" spans="2:8" ht="15" customHeight="1" x14ac:dyDescent="0.2">
      <c r="B66" s="39" t="s">
        <v>4</v>
      </c>
      <c r="C66" s="40">
        <v>2.59</v>
      </c>
      <c r="D66" s="40">
        <v>2.41</v>
      </c>
      <c r="E66" s="40">
        <v>1.62</v>
      </c>
      <c r="F66" s="19"/>
      <c r="G66" s="19"/>
      <c r="H66" s="19"/>
    </row>
    <row r="67" spans="2:8" ht="15" customHeight="1" x14ac:dyDescent="0.2">
      <c r="B67" s="48"/>
      <c r="C67" s="49"/>
      <c r="D67" s="49"/>
      <c r="E67" s="49"/>
      <c r="F67" s="19"/>
      <c r="G67" s="19"/>
      <c r="H67" s="19"/>
    </row>
    <row r="68" spans="2:8" ht="15" customHeight="1" x14ac:dyDescent="0.2">
      <c r="B68" s="48"/>
      <c r="C68" s="49"/>
      <c r="D68" s="49"/>
      <c r="E68" s="49"/>
      <c r="F68" s="19"/>
      <c r="G68" s="19"/>
      <c r="H68" s="19"/>
    </row>
    <row r="69" spans="2:8" ht="15" customHeight="1" x14ac:dyDescent="0.2">
      <c r="B69" s="18" t="s">
        <v>36</v>
      </c>
      <c r="C69" s="18"/>
      <c r="D69" s="18"/>
      <c r="E69" s="18"/>
      <c r="F69" s="18"/>
      <c r="G69" s="18"/>
      <c r="H69" s="19"/>
    </row>
    <row r="70" spans="2:8" ht="15" customHeight="1" x14ac:dyDescent="0.2">
      <c r="B70" s="18" t="s">
        <v>38</v>
      </c>
      <c r="C70" s="18"/>
      <c r="D70" s="18"/>
      <c r="E70" s="18"/>
      <c r="F70" s="19"/>
      <c r="G70" s="19"/>
      <c r="H70" s="19"/>
    </row>
    <row r="71" spans="2:8" ht="15" customHeight="1" x14ac:dyDescent="0.2">
      <c r="B71" s="18"/>
      <c r="C71" s="18"/>
      <c r="D71" s="18"/>
      <c r="E71" s="18"/>
      <c r="F71" s="19"/>
      <c r="G71" s="19"/>
      <c r="H71" s="19"/>
    </row>
  </sheetData>
  <mergeCells count="28">
    <mergeCell ref="C64:E64"/>
    <mergeCell ref="B2:H2"/>
    <mergeCell ref="B4:H4"/>
    <mergeCell ref="B5:B7"/>
    <mergeCell ref="C5:G6"/>
    <mergeCell ref="H5:H7"/>
    <mergeCell ref="B29:B31"/>
    <mergeCell ref="C29:E30"/>
    <mergeCell ref="F29:G30"/>
    <mergeCell ref="F31:G31"/>
    <mergeCell ref="C11:H11"/>
    <mergeCell ref="C15:H15"/>
    <mergeCell ref="B28:G28"/>
    <mergeCell ref="C19:H19"/>
    <mergeCell ref="C35:G35"/>
    <mergeCell ref="F36:G36"/>
    <mergeCell ref="F37:G37"/>
    <mergeCell ref="F38:G38"/>
    <mergeCell ref="F32:G32"/>
    <mergeCell ref="F33:G33"/>
    <mergeCell ref="F34:G34"/>
    <mergeCell ref="B53:B55"/>
    <mergeCell ref="C53:E54"/>
    <mergeCell ref="C58:E58"/>
    <mergeCell ref="C61:E61"/>
    <mergeCell ref="C39:G39"/>
    <mergeCell ref="B52:E52"/>
    <mergeCell ref="C43:G4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6"/>
  <sheetViews>
    <sheetView showGridLines="0" zoomScale="115" zoomScaleNormal="115" workbookViewId="0"/>
  </sheetViews>
  <sheetFormatPr baseColWidth="10" defaultRowHeight="15" x14ac:dyDescent="0.25"/>
  <cols>
    <col min="1" max="1" width="2.85546875" style="3" customWidth="1"/>
    <col min="2" max="2" width="7.5703125" style="3" bestFit="1" customWidth="1"/>
    <col min="3" max="3" width="12.140625" style="3" customWidth="1"/>
    <col min="4" max="6" width="14" style="3" customWidth="1"/>
    <col min="7" max="16384" width="11.42578125" style="3"/>
  </cols>
  <sheetData>
    <row r="2" spans="1:6" x14ac:dyDescent="0.25">
      <c r="A2" s="3" t="s">
        <v>5</v>
      </c>
    </row>
    <row r="3" spans="1:6" x14ac:dyDescent="0.25">
      <c r="A3" s="3" t="s">
        <v>8</v>
      </c>
    </row>
    <row r="5" spans="1:6" x14ac:dyDescent="0.25">
      <c r="B5" s="91" t="s">
        <v>0</v>
      </c>
      <c r="C5" s="91"/>
      <c r="D5" s="7" t="s">
        <v>2</v>
      </c>
      <c r="E5" s="8" t="s">
        <v>1</v>
      </c>
      <c r="F5" s="9" t="s">
        <v>3</v>
      </c>
    </row>
    <row r="6" spans="1:6" ht="12.75" customHeight="1" x14ac:dyDescent="0.25">
      <c r="B6" s="92" t="s">
        <v>19</v>
      </c>
      <c r="C6" s="92"/>
      <c r="D6" s="11">
        <v>8.6</v>
      </c>
      <c r="E6" s="12">
        <v>7.5</v>
      </c>
      <c r="F6" s="13">
        <v>6.2</v>
      </c>
    </row>
    <row r="8" spans="1:6" x14ac:dyDescent="0.25">
      <c r="A8" s="3" t="s">
        <v>9</v>
      </c>
    </row>
    <row r="10" spans="1:6" ht="18" x14ac:dyDescent="0.35">
      <c r="B10" s="4" t="s">
        <v>10</v>
      </c>
      <c r="C10" s="3" t="s">
        <v>20</v>
      </c>
    </row>
    <row r="11" spans="1:6" x14ac:dyDescent="0.25">
      <c r="B11" s="5" t="s">
        <v>6</v>
      </c>
      <c r="C11" s="6">
        <f xml:space="preserve"> 10 / 100 * D6 + 30 / 100 *E6 + 60 /100 * F6</f>
        <v>6.83</v>
      </c>
      <c r="D11" s="3" t="s">
        <v>7</v>
      </c>
    </row>
    <row r="13" spans="1:6" x14ac:dyDescent="0.25">
      <c r="A13" s="3" t="s">
        <v>11</v>
      </c>
    </row>
    <row r="15" spans="1:6" ht="18" x14ac:dyDescent="0.35">
      <c r="B15" s="4" t="s">
        <v>12</v>
      </c>
      <c r="C15" s="3" t="s">
        <v>21</v>
      </c>
    </row>
    <row r="16" spans="1:6" x14ac:dyDescent="0.25">
      <c r="B16" s="5" t="s">
        <v>6</v>
      </c>
      <c r="C16" s="6">
        <f>10 / 100 * (D6- 0.4) + 30 / 100 * (E6 - 0.4)+ 60 /100 * (F6 - 0.4)</f>
        <v>6.43</v>
      </c>
      <c r="D16" s="3" t="s">
        <v>7</v>
      </c>
    </row>
    <row r="18" spans="1:17" x14ac:dyDescent="0.25">
      <c r="A18" s="3" t="s">
        <v>44</v>
      </c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F19"/>
      <c r="G19"/>
      <c r="H19"/>
      <c r="I19"/>
      <c r="J19"/>
      <c r="K19"/>
      <c r="L19"/>
      <c r="M19"/>
      <c r="N19"/>
      <c r="O19"/>
      <c r="P19"/>
      <c r="Q19"/>
    </row>
    <row r="20" spans="1:17" ht="18" x14ac:dyDescent="0.35">
      <c r="B20" s="4" t="s">
        <v>25</v>
      </c>
      <c r="C20" s="3" t="s">
        <v>22</v>
      </c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B21" s="5" t="s">
        <v>6</v>
      </c>
      <c r="C21" s="6">
        <f>10 / 100 * (D6 - 0.4 + 4.8) + 30 / 100 * (E6 - 0.4 + 3.8)+ 60 /100 * (F6 - 0.4 + 5.1)</f>
        <v>11.11</v>
      </c>
      <c r="D21" s="3" t="s">
        <v>7</v>
      </c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B22"/>
      <c r="C22" s="14"/>
      <c r="D22" s="14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x14ac:dyDescent="0.25">
      <c r="A23" s="3" t="s">
        <v>45</v>
      </c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5" spans="1:17" ht="18" x14ac:dyDescent="0.35">
      <c r="B25" s="4" t="s">
        <v>26</v>
      </c>
      <c r="C25" s="3" t="s">
        <v>24</v>
      </c>
    </row>
    <row r="26" spans="1:17" x14ac:dyDescent="0.25">
      <c r="B26" s="5" t="s">
        <v>6</v>
      </c>
      <c r="C26" s="6">
        <f>10 / 100 * (D6 + 4.8) + 30 / 100 * (E6 + 3.8)+ 60 /100 * (F6 + 5.1)</f>
        <v>11.510000000000002</v>
      </c>
      <c r="D26" s="3" t="s">
        <v>7</v>
      </c>
    </row>
  </sheetData>
  <mergeCells count="2">
    <mergeCell ref="B5:C5"/>
    <mergeCell ref="B6:C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Beispiel!Druckbereich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618e</cp:lastModifiedBy>
  <cp:lastPrinted>2024-01-18T12:34:05Z</cp:lastPrinted>
  <dcterms:created xsi:type="dcterms:W3CDTF">2012-09-17T15:14:14Z</dcterms:created>
  <dcterms:modified xsi:type="dcterms:W3CDTF">2025-01-08T10:14:18Z</dcterms:modified>
</cp:coreProperties>
</file>