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4.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702-4\Desktop\"/>
    </mc:Choice>
  </mc:AlternateContent>
  <bookViews>
    <workbookView xWindow="0" yWindow="0" windowWidth="28800" windowHeight="14100"/>
  </bookViews>
  <sheets>
    <sheet name="EVU" sheetId="1" r:id="rId1"/>
    <sheet name="BdS" sheetId="2" r:id="rId2"/>
    <sheet name="Plausi EVU" sheetId="3" state="hidden" r:id="rId3"/>
    <sheet name="Plausi BdS" sheetId="4" state="hidden" r:id="rId4"/>
  </sheets>
  <definedNames>
    <definedName name="dropbds">BdS!$N$50:$O$50</definedName>
    <definedName name="dropdown">EVU!$N$50:$O$50</definedName>
    <definedName name="wertung">EVU!$I$67:$N$67</definedName>
    <definedName name="wertungbds">BdS!$I$67:$N$67</definedName>
  </definedNames>
  <calcPr calcId="162913"/>
</workbook>
</file>

<file path=xl/calcChain.xml><?xml version="1.0" encoding="utf-8"?>
<calcChain xmlns="http://schemas.openxmlformats.org/spreadsheetml/2006/main">
  <c r="F2" i="4" l="1"/>
  <c r="E2" i="4"/>
  <c r="D62" i="4" l="1"/>
  <c r="C65" i="4" l="1"/>
  <c r="Q67" i="4"/>
  <c r="Q65" i="4"/>
  <c r="I46" i="4" s="1"/>
  <c r="Q64" i="4"/>
  <c r="C64" i="4" s="1"/>
  <c r="O67" i="4"/>
  <c r="N67" i="4"/>
  <c r="M67" i="4"/>
  <c r="L67" i="4"/>
  <c r="K67" i="4"/>
  <c r="J67" i="4"/>
  <c r="I67" i="4"/>
  <c r="H67" i="4"/>
  <c r="G67" i="4"/>
  <c r="F67" i="4"/>
  <c r="E67" i="4"/>
  <c r="O66" i="4"/>
  <c r="N66" i="4"/>
  <c r="M66" i="4"/>
  <c r="L66" i="4"/>
  <c r="K66" i="4"/>
  <c r="J66" i="4"/>
  <c r="I66" i="4"/>
  <c r="H66" i="4"/>
  <c r="G66" i="4"/>
  <c r="F66" i="4"/>
  <c r="E66" i="4"/>
  <c r="O65" i="4"/>
  <c r="N65" i="4"/>
  <c r="M65" i="4"/>
  <c r="L65" i="4"/>
  <c r="K65" i="4"/>
  <c r="J65" i="4"/>
  <c r="I65" i="4"/>
  <c r="H65" i="4"/>
  <c r="G65" i="4"/>
  <c r="F65" i="4"/>
  <c r="E65" i="4"/>
  <c r="O64" i="4"/>
  <c r="N64" i="4"/>
  <c r="M64" i="4"/>
  <c r="L64" i="4"/>
  <c r="K64" i="4"/>
  <c r="J64" i="4"/>
  <c r="I64" i="4"/>
  <c r="H64" i="4"/>
  <c r="G64" i="4"/>
  <c r="F64" i="4"/>
  <c r="E64" i="4"/>
  <c r="I52" i="4" l="1"/>
  <c r="I49" i="4"/>
  <c r="C67" i="4"/>
  <c r="D67" i="4"/>
  <c r="D66" i="4"/>
  <c r="E79" i="4" s="1"/>
  <c r="D64" i="4"/>
  <c r="D65" i="4"/>
  <c r="C78" i="4" s="1"/>
  <c r="Q63" i="4"/>
  <c r="C63" i="4" s="1"/>
  <c r="Q61" i="4"/>
  <c r="Q60" i="4"/>
  <c r="C60" i="4" s="1"/>
  <c r="E60" i="4"/>
  <c r="F60" i="4"/>
  <c r="G60" i="4"/>
  <c r="H60" i="4"/>
  <c r="I60" i="4"/>
  <c r="J60" i="4"/>
  <c r="K60" i="4"/>
  <c r="L60" i="4"/>
  <c r="M60" i="4"/>
  <c r="N60" i="4"/>
  <c r="O60" i="4"/>
  <c r="E61" i="4"/>
  <c r="F61" i="4"/>
  <c r="G61" i="4"/>
  <c r="H61" i="4"/>
  <c r="I61" i="4"/>
  <c r="J61" i="4"/>
  <c r="K61" i="4"/>
  <c r="L61" i="4"/>
  <c r="M61" i="4"/>
  <c r="N61" i="4"/>
  <c r="O61" i="4"/>
  <c r="E62" i="4"/>
  <c r="F62" i="4"/>
  <c r="G62" i="4"/>
  <c r="H62" i="4"/>
  <c r="I62" i="4"/>
  <c r="J62" i="4"/>
  <c r="K62" i="4"/>
  <c r="L62" i="4"/>
  <c r="M62" i="4"/>
  <c r="N62" i="4"/>
  <c r="O62" i="4"/>
  <c r="E63" i="4"/>
  <c r="F63" i="4"/>
  <c r="G63" i="4"/>
  <c r="H63" i="4"/>
  <c r="I63" i="4"/>
  <c r="J63" i="4"/>
  <c r="K63" i="4"/>
  <c r="L63" i="4"/>
  <c r="M63" i="4"/>
  <c r="N63" i="4"/>
  <c r="O63" i="4"/>
  <c r="D63" i="4"/>
  <c r="C76" i="4" s="1"/>
  <c r="D61" i="4"/>
  <c r="D60" i="4"/>
  <c r="E58" i="4"/>
  <c r="F58" i="4"/>
  <c r="G58" i="4"/>
  <c r="H58" i="4"/>
  <c r="I58" i="4"/>
  <c r="J58" i="4"/>
  <c r="K58" i="4"/>
  <c r="L58" i="4"/>
  <c r="M58" i="4"/>
  <c r="N58" i="4"/>
  <c r="O58" i="4"/>
  <c r="D58" i="4"/>
  <c r="E59" i="4"/>
  <c r="F59" i="4"/>
  <c r="G59" i="4"/>
  <c r="H59" i="4"/>
  <c r="I59" i="4"/>
  <c r="J59" i="4"/>
  <c r="K59" i="4"/>
  <c r="L59" i="4"/>
  <c r="M59" i="4"/>
  <c r="N59" i="4"/>
  <c r="O59" i="4"/>
  <c r="Q59" i="4"/>
  <c r="C59" i="4" s="1"/>
  <c r="D59" i="4"/>
  <c r="C72" i="4" s="1"/>
  <c r="E57" i="4"/>
  <c r="F57" i="4"/>
  <c r="G57" i="4"/>
  <c r="H57" i="4"/>
  <c r="I57" i="4"/>
  <c r="J57" i="4"/>
  <c r="K57" i="4"/>
  <c r="L57" i="4"/>
  <c r="M57" i="4"/>
  <c r="N57" i="4"/>
  <c r="O57" i="4"/>
  <c r="Q57" i="4"/>
  <c r="D57" i="4"/>
  <c r="Q56" i="4"/>
  <c r="C56" i="4" s="1"/>
  <c r="E56" i="4"/>
  <c r="F56" i="4"/>
  <c r="G56" i="4"/>
  <c r="H56" i="4"/>
  <c r="I56" i="4"/>
  <c r="J56" i="4"/>
  <c r="J69" i="4" s="1"/>
  <c r="K56" i="4"/>
  <c r="L56" i="4"/>
  <c r="M56" i="4"/>
  <c r="N56" i="4"/>
  <c r="N69" i="4" s="1"/>
  <c r="O56" i="4"/>
  <c r="D56" i="4"/>
  <c r="D76" i="4"/>
  <c r="A52" i="4" l="1"/>
  <c r="C57" i="4"/>
  <c r="C70" i="4" s="1"/>
  <c r="C73" i="4"/>
  <c r="C61" i="4"/>
  <c r="E52" i="4"/>
  <c r="C74" i="4"/>
  <c r="C80" i="4"/>
  <c r="D77" i="4"/>
  <c r="C77" i="4"/>
  <c r="M72" i="4"/>
  <c r="E69" i="4"/>
  <c r="C69" i="4"/>
  <c r="E70" i="4"/>
  <c r="N71" i="4"/>
  <c r="J71" i="4"/>
  <c r="O79" i="4"/>
  <c r="M69" i="4"/>
  <c r="N76" i="4"/>
  <c r="J76" i="4"/>
  <c r="F76" i="4"/>
  <c r="K76" i="4"/>
  <c r="M76" i="4"/>
  <c r="I76" i="4"/>
  <c r="O76" i="4"/>
  <c r="G76" i="4"/>
  <c r="L76" i="4"/>
  <c r="H76" i="4"/>
  <c r="K79" i="4"/>
  <c r="L75" i="4"/>
  <c r="H75" i="4"/>
  <c r="M75" i="4"/>
  <c r="O75" i="4"/>
  <c r="K75" i="4"/>
  <c r="G75" i="4"/>
  <c r="I75" i="4"/>
  <c r="N75" i="4"/>
  <c r="J75" i="4"/>
  <c r="F75" i="4"/>
  <c r="L73" i="4"/>
  <c r="H73" i="4"/>
  <c r="I73" i="4"/>
  <c r="O73" i="4"/>
  <c r="K73" i="4"/>
  <c r="G73" i="4"/>
  <c r="M73" i="4"/>
  <c r="N73" i="4"/>
  <c r="J73" i="4"/>
  <c r="F73" i="4"/>
  <c r="O69" i="4"/>
  <c r="K69" i="4"/>
  <c r="N72" i="4"/>
  <c r="J72" i="4"/>
  <c r="O71" i="4"/>
  <c r="K71" i="4"/>
  <c r="N74" i="4"/>
  <c r="J74" i="4"/>
  <c r="F74" i="4"/>
  <c r="K74" i="4"/>
  <c r="M74" i="4"/>
  <c r="I74" i="4"/>
  <c r="O74" i="4"/>
  <c r="L74" i="4"/>
  <c r="H74" i="4"/>
  <c r="G74" i="4"/>
  <c r="M79" i="4"/>
  <c r="E46" i="4"/>
  <c r="E49" i="4"/>
  <c r="E76" i="4"/>
  <c r="D70" i="4"/>
  <c r="G70" i="4"/>
  <c r="I70" i="4"/>
  <c r="Q70" i="4"/>
  <c r="H70" i="4"/>
  <c r="F70" i="4"/>
  <c r="D74" i="4"/>
  <c r="Q74" i="4"/>
  <c r="E74" i="4"/>
  <c r="E75" i="4"/>
  <c r="D75" i="4"/>
  <c r="L78" i="4"/>
  <c r="H78" i="4"/>
  <c r="O78" i="4"/>
  <c r="G78" i="4"/>
  <c r="N78" i="4"/>
  <c r="J78" i="4"/>
  <c r="F78" i="4"/>
  <c r="M78" i="4"/>
  <c r="I78" i="4"/>
  <c r="Q78" i="4"/>
  <c r="K78" i="4"/>
  <c r="E78" i="4"/>
  <c r="A46" i="4"/>
  <c r="G71" i="4"/>
  <c r="D71" i="4"/>
  <c r="F71" i="4"/>
  <c r="I71" i="4"/>
  <c r="H71" i="4"/>
  <c r="E71" i="4"/>
  <c r="M70" i="4"/>
  <c r="L70" i="4"/>
  <c r="D72" i="4"/>
  <c r="G72" i="4"/>
  <c r="I72" i="4"/>
  <c r="E72" i="4"/>
  <c r="H72" i="4"/>
  <c r="F72" i="4"/>
  <c r="O70" i="4"/>
  <c r="K70" i="4"/>
  <c r="Q72" i="4"/>
  <c r="A49" i="4"/>
  <c r="L72" i="4"/>
  <c r="M71" i="4"/>
  <c r="Q76" i="4"/>
  <c r="N77" i="4"/>
  <c r="J77" i="4"/>
  <c r="F77" i="4"/>
  <c r="I77" i="4"/>
  <c r="Q77" i="4"/>
  <c r="L77" i="4"/>
  <c r="H77" i="4"/>
  <c r="E77" i="4"/>
  <c r="O77" i="4"/>
  <c r="K77" i="4"/>
  <c r="G77" i="4"/>
  <c r="M77" i="4"/>
  <c r="D69" i="4"/>
  <c r="Q69" i="4"/>
  <c r="G69" i="4"/>
  <c r="F69" i="4"/>
  <c r="I69" i="4"/>
  <c r="H69" i="4"/>
  <c r="L69" i="4"/>
  <c r="N70" i="4"/>
  <c r="J70" i="4"/>
  <c r="O72" i="4"/>
  <c r="K72" i="4"/>
  <c r="L71" i="4"/>
  <c r="D73" i="4"/>
  <c r="Q73" i="4"/>
  <c r="E73" i="4"/>
  <c r="D78" i="4"/>
  <c r="N79" i="4"/>
  <c r="F79" i="4"/>
  <c r="J79" i="4"/>
  <c r="D79" i="4"/>
  <c r="H79" i="4"/>
  <c r="L79" i="4"/>
  <c r="I79" i="4"/>
  <c r="G79" i="4"/>
  <c r="O80" i="4"/>
  <c r="K80" i="4"/>
  <c r="G80" i="4"/>
  <c r="E80" i="4"/>
  <c r="N80" i="4"/>
  <c r="J80" i="4"/>
  <c r="F80" i="4"/>
  <c r="Q80" i="4"/>
  <c r="M80" i="4"/>
  <c r="I80" i="4"/>
  <c r="L80" i="4"/>
  <c r="H80" i="4"/>
  <c r="D80" i="4"/>
  <c r="J79" i="3"/>
  <c r="K79" i="3"/>
  <c r="L79" i="3"/>
  <c r="M79" i="3"/>
  <c r="N79" i="3"/>
  <c r="O79" i="3"/>
  <c r="F2" i="3" l="1"/>
  <c r="E2" i="3"/>
  <c r="D72" i="3" l="1"/>
  <c r="C85" i="3" s="1"/>
  <c r="D76" i="3"/>
  <c r="C89" i="3" s="1"/>
  <c r="E79" i="3"/>
  <c r="F75" i="3"/>
  <c r="E78" i="3"/>
  <c r="D75" i="3"/>
  <c r="C88" i="3" s="1"/>
  <c r="D78" i="3"/>
  <c r="C91" i="3" s="1"/>
  <c r="D77" i="3"/>
  <c r="F76" i="3"/>
  <c r="G76" i="3"/>
  <c r="E76" i="3"/>
  <c r="D74" i="3"/>
  <c r="D68" i="3"/>
  <c r="E68" i="3"/>
  <c r="F68" i="3"/>
  <c r="G68" i="3"/>
  <c r="H68" i="3"/>
  <c r="I68" i="3"/>
  <c r="J68" i="3"/>
  <c r="K68" i="3"/>
  <c r="L68" i="3"/>
  <c r="L81" i="3" s="1"/>
  <c r="M68" i="3"/>
  <c r="N68" i="3"/>
  <c r="O68" i="3"/>
  <c r="Q68" i="3"/>
  <c r="C68" i="3" s="1"/>
  <c r="E72" i="3"/>
  <c r="F72" i="3"/>
  <c r="Q72" i="3"/>
  <c r="C72" i="3" s="1"/>
  <c r="Q76" i="3"/>
  <c r="C76" i="3" s="1"/>
  <c r="D69" i="3"/>
  <c r="E69" i="3"/>
  <c r="F69" i="3"/>
  <c r="G69" i="3"/>
  <c r="H69" i="3"/>
  <c r="I69" i="3"/>
  <c r="J69" i="3"/>
  <c r="K69" i="3"/>
  <c r="L69" i="3"/>
  <c r="L82" i="3" s="1"/>
  <c r="M69" i="3"/>
  <c r="N69" i="3"/>
  <c r="O69" i="3"/>
  <c r="Q69" i="3"/>
  <c r="C69" i="3" s="1"/>
  <c r="D73" i="3"/>
  <c r="C86" i="3" s="1"/>
  <c r="E73" i="3"/>
  <c r="Q73" i="3"/>
  <c r="C73" i="3" s="1"/>
  <c r="Q77" i="3"/>
  <c r="C77" i="3" s="1"/>
  <c r="D70" i="3"/>
  <c r="E70" i="3"/>
  <c r="F70" i="3"/>
  <c r="G70" i="3"/>
  <c r="H70" i="3"/>
  <c r="I70" i="3"/>
  <c r="J70" i="3"/>
  <c r="K70" i="3"/>
  <c r="L70" i="3"/>
  <c r="L83" i="3" s="1"/>
  <c r="M70" i="3"/>
  <c r="N70" i="3"/>
  <c r="O70" i="3"/>
  <c r="Q70" i="3"/>
  <c r="C70" i="3" s="1"/>
  <c r="E74" i="3"/>
  <c r="Q74" i="3"/>
  <c r="C74" i="3" s="1"/>
  <c r="Q78" i="3"/>
  <c r="C78" i="3" s="1"/>
  <c r="D71" i="3"/>
  <c r="E71" i="3"/>
  <c r="F71" i="3"/>
  <c r="G71" i="3"/>
  <c r="H71" i="3"/>
  <c r="I71" i="3"/>
  <c r="J71" i="3"/>
  <c r="K71" i="3"/>
  <c r="L71" i="3"/>
  <c r="L84" i="3" s="1"/>
  <c r="M71" i="3"/>
  <c r="N71" i="3"/>
  <c r="O71" i="3"/>
  <c r="Q71" i="3"/>
  <c r="C71" i="3" s="1"/>
  <c r="E75" i="3"/>
  <c r="Q75" i="3"/>
  <c r="C75" i="3" s="1"/>
  <c r="Q79" i="3"/>
  <c r="C79" i="3" s="1"/>
  <c r="C81" i="3" l="1"/>
  <c r="C87" i="3"/>
  <c r="C90" i="3"/>
  <c r="C84" i="3"/>
  <c r="C83" i="3"/>
  <c r="C82" i="3"/>
  <c r="A64" i="3"/>
  <c r="D87" i="3"/>
  <c r="Q87" i="3"/>
  <c r="Q83" i="3"/>
  <c r="D86" i="3"/>
  <c r="Q86" i="3"/>
  <c r="Q82" i="3"/>
  <c r="O81" i="3"/>
  <c r="Q81" i="3"/>
  <c r="D85" i="3"/>
  <c r="Q85" i="3"/>
  <c r="D89" i="3"/>
  <c r="Q89" i="3"/>
  <c r="D90" i="3"/>
  <c r="Q90" i="3"/>
  <c r="D91" i="3"/>
  <c r="Q91" i="3"/>
  <c r="D84" i="3"/>
  <c r="Q84" i="3"/>
  <c r="D88" i="3"/>
  <c r="Q88" i="3"/>
  <c r="H81" i="3"/>
  <c r="E81" i="3"/>
  <c r="M82" i="3"/>
  <c r="F81" i="3"/>
  <c r="H83" i="3"/>
  <c r="I82" i="3"/>
  <c r="I81" i="3"/>
  <c r="N81" i="3"/>
  <c r="J81" i="3"/>
  <c r="D81" i="3"/>
  <c r="K84" i="3"/>
  <c r="K83" i="3"/>
  <c r="E84" i="3"/>
  <c r="F84" i="3"/>
  <c r="F83" i="3"/>
  <c r="G82" i="3"/>
  <c r="D82" i="3"/>
  <c r="O84" i="3"/>
  <c r="O83" i="3"/>
  <c r="E83" i="3"/>
  <c r="G84" i="3"/>
  <c r="G83" i="3"/>
  <c r="H82" i="3"/>
  <c r="N84" i="3"/>
  <c r="J84" i="3"/>
  <c r="N83" i="3"/>
  <c r="J83" i="3"/>
  <c r="K82" i="3"/>
  <c r="M84" i="3"/>
  <c r="M83" i="3"/>
  <c r="N82" i="3"/>
  <c r="J82" i="3"/>
  <c r="K81" i="3"/>
  <c r="I84" i="3"/>
  <c r="I83" i="3"/>
  <c r="O82" i="3"/>
  <c r="F82" i="3"/>
  <c r="G81" i="3"/>
  <c r="D83" i="3"/>
  <c r="E82" i="3"/>
  <c r="H84" i="3"/>
  <c r="M81" i="3"/>
  <c r="G75" i="3"/>
  <c r="G88" i="3" s="1"/>
  <c r="E77" i="3"/>
  <c r="E90" i="3" s="1"/>
  <c r="F73" i="3"/>
  <c r="F86" i="3" s="1"/>
  <c r="F77" i="3"/>
  <c r="F90" i="3" s="1"/>
  <c r="G72" i="3"/>
  <c r="G85" i="3" s="1"/>
  <c r="O76" i="3"/>
  <c r="O89" i="3" s="1"/>
  <c r="I76" i="3"/>
  <c r="I89" i="3" s="1"/>
  <c r="J76" i="3"/>
  <c r="J89" i="3" s="1"/>
  <c r="F88" i="3"/>
  <c r="E88" i="3"/>
  <c r="D79" i="3"/>
  <c r="C92" i="3" s="1"/>
  <c r="E91" i="3"/>
  <c r="E87" i="3"/>
  <c r="G77" i="3"/>
  <c r="G90" i="3" s="1"/>
  <c r="E86" i="3"/>
  <c r="L76" i="3"/>
  <c r="L89" i="3" s="1"/>
  <c r="H76" i="3"/>
  <c r="H89" i="3" s="1"/>
  <c r="E89" i="3"/>
  <c r="G89" i="3"/>
  <c r="F89" i="3"/>
  <c r="F85" i="3"/>
  <c r="E85" i="3"/>
  <c r="E64" i="3"/>
  <c r="A52" i="3"/>
  <c r="A61" i="3"/>
  <c r="I52" i="3"/>
  <c r="A55" i="3"/>
  <c r="E55" i="3"/>
  <c r="I55" i="3"/>
  <c r="A58" i="3"/>
  <c r="I64" i="3"/>
  <c r="E52" i="3"/>
  <c r="E58" i="3"/>
  <c r="E61" i="3"/>
  <c r="I58" i="3"/>
  <c r="I61" i="3"/>
  <c r="D92" i="3" l="1"/>
  <c r="Q92" i="3"/>
  <c r="H79" i="3"/>
  <c r="H92" i="3" s="1"/>
  <c r="F79" i="3"/>
  <c r="F92" i="3" s="1"/>
  <c r="G79" i="3"/>
  <c r="G92" i="3" s="1"/>
  <c r="H75" i="3"/>
  <c r="H88" i="3" s="1"/>
  <c r="F74" i="3"/>
  <c r="F87" i="3" s="1"/>
  <c r="F78" i="3"/>
  <c r="F91" i="3" s="1"/>
  <c r="G73" i="3"/>
  <c r="G86" i="3" s="1"/>
  <c r="H72" i="3"/>
  <c r="H85" i="3" s="1"/>
  <c r="N76" i="3"/>
  <c r="N89" i="3" s="1"/>
  <c r="K76" i="3"/>
  <c r="K89" i="3" s="1"/>
  <c r="M76" i="3"/>
  <c r="M89" i="3" s="1"/>
  <c r="E92" i="3"/>
  <c r="I79" i="3" l="1"/>
  <c r="I92" i="3" s="1"/>
  <c r="I75" i="3"/>
  <c r="I88" i="3" s="1"/>
  <c r="G74" i="3"/>
  <c r="G87" i="3" s="1"/>
  <c r="G78" i="3"/>
  <c r="G91" i="3" s="1"/>
  <c r="H73" i="3"/>
  <c r="H86" i="3" s="1"/>
  <c r="H77" i="3"/>
  <c r="H90" i="3" s="1"/>
  <c r="I72" i="3"/>
  <c r="I85" i="3" s="1"/>
  <c r="J75" i="3" l="1"/>
  <c r="J88" i="3" s="1"/>
  <c r="J92" i="3"/>
  <c r="H78" i="3"/>
  <c r="H91" i="3" s="1"/>
  <c r="H74" i="3"/>
  <c r="H87" i="3" s="1"/>
  <c r="I77" i="3"/>
  <c r="I90" i="3" s="1"/>
  <c r="I73" i="3"/>
  <c r="I86" i="3" s="1"/>
  <c r="J72" i="3"/>
  <c r="J85" i="3" s="1"/>
  <c r="K92" i="3" l="1"/>
  <c r="K75" i="3"/>
  <c r="K88" i="3" s="1"/>
  <c r="I78" i="3"/>
  <c r="I91" i="3" s="1"/>
  <c r="I74" i="3"/>
  <c r="I87" i="3" s="1"/>
  <c r="J77" i="3"/>
  <c r="J90" i="3" s="1"/>
  <c r="J73" i="3"/>
  <c r="J86" i="3" s="1"/>
  <c r="K72" i="3"/>
  <c r="K85" i="3" s="1"/>
  <c r="L75" i="3" l="1"/>
  <c r="L88" i="3" s="1"/>
  <c r="L92" i="3"/>
  <c r="J78" i="3"/>
  <c r="J91" i="3" s="1"/>
  <c r="J74" i="3"/>
  <c r="J87" i="3" s="1"/>
  <c r="K73" i="3"/>
  <c r="K86" i="3" s="1"/>
  <c r="K77" i="3"/>
  <c r="K90" i="3" s="1"/>
  <c r="L72" i="3"/>
  <c r="L85" i="3" s="1"/>
  <c r="M92" i="3" l="1"/>
  <c r="M75" i="3"/>
  <c r="M88" i="3" s="1"/>
  <c r="K74" i="3"/>
  <c r="K87" i="3" s="1"/>
  <c r="K78" i="3"/>
  <c r="K91" i="3" s="1"/>
  <c r="L77" i="3"/>
  <c r="L90" i="3" s="1"/>
  <c r="L73" i="3"/>
  <c r="L86" i="3" s="1"/>
  <c r="M72" i="3"/>
  <c r="M85" i="3" s="1"/>
  <c r="N75" i="3" l="1"/>
  <c r="N88" i="3" s="1"/>
  <c r="N92" i="3"/>
  <c r="L78" i="3"/>
  <c r="L91" i="3" s="1"/>
  <c r="L74" i="3"/>
  <c r="L87" i="3" s="1"/>
  <c r="M77" i="3"/>
  <c r="M90" i="3" s="1"/>
  <c r="M73" i="3"/>
  <c r="M86" i="3" s="1"/>
  <c r="N72" i="3"/>
  <c r="N85" i="3" s="1"/>
  <c r="O72" i="3"/>
  <c r="O85" i="3" s="1"/>
  <c r="O92" i="3" l="1"/>
  <c r="O75" i="3"/>
  <c r="O88" i="3" s="1"/>
  <c r="M78" i="3"/>
  <c r="M91" i="3" s="1"/>
  <c r="M74" i="3"/>
  <c r="M87" i="3" s="1"/>
  <c r="N73" i="3"/>
  <c r="N86" i="3" s="1"/>
  <c r="N77" i="3"/>
  <c r="N90" i="3" s="1"/>
  <c r="N74" i="3" l="1"/>
  <c r="N87" i="3" s="1"/>
  <c r="N78" i="3"/>
  <c r="N91" i="3" s="1"/>
  <c r="O73" i="3"/>
  <c r="O86" i="3" s="1"/>
  <c r="O77" i="3"/>
  <c r="O90" i="3" s="1"/>
  <c r="O74" i="3" l="1"/>
  <c r="O87" i="3" s="1"/>
  <c r="O78" i="3"/>
  <c r="O91" i="3" s="1"/>
  <c r="D44" i="1" l="1"/>
  <c r="D43" i="1"/>
  <c r="D42" i="1"/>
  <c r="D40" i="1"/>
  <c r="D39" i="1"/>
  <c r="D38" i="1"/>
  <c r="D36" i="1"/>
  <c r="D35" i="1"/>
  <c r="D34" i="1"/>
  <c r="D32" i="1"/>
  <c r="D31" i="1"/>
  <c r="D30" i="1"/>
  <c r="D44" i="2"/>
  <c r="D43" i="2"/>
  <c r="D42" i="2"/>
  <c r="D36" i="2"/>
  <c r="D35" i="2"/>
  <c r="D34" i="2"/>
  <c r="D31" i="2"/>
  <c r="D32" i="2"/>
  <c r="D30" i="2"/>
  <c r="S31" i="1" l="1"/>
  <c r="T31" i="1" s="1"/>
  <c r="Q44" i="1"/>
  <c r="Q43" i="1"/>
  <c r="Q42" i="1"/>
  <c r="Q40" i="1"/>
  <c r="Q39" i="1"/>
  <c r="Q38" i="1"/>
  <c r="Q36" i="1"/>
  <c r="P77" i="3" s="1"/>
  <c r="P90" i="3" s="1"/>
  <c r="Q35" i="1"/>
  <c r="P73" i="3" s="1"/>
  <c r="P86" i="3" s="1"/>
  <c r="Q34" i="1"/>
  <c r="P69" i="3" s="1"/>
  <c r="P82" i="3" s="1"/>
  <c r="Q32" i="1"/>
  <c r="P76" i="3" s="1"/>
  <c r="P89" i="3" s="1"/>
  <c r="Q31" i="1"/>
  <c r="P72" i="3" s="1"/>
  <c r="P85" i="3" s="1"/>
  <c r="Q30" i="1"/>
  <c r="P68" i="3" s="1"/>
  <c r="P81" i="3" s="1"/>
  <c r="S34" i="1" l="1"/>
  <c r="T34" i="1" s="1"/>
  <c r="S32" i="1"/>
  <c r="T32" i="1" s="1"/>
  <c r="P71" i="3"/>
  <c r="S42" i="1"/>
  <c r="T42" i="1" s="1"/>
  <c r="S38" i="1"/>
  <c r="T38" i="1" s="1"/>
  <c r="P70" i="3"/>
  <c r="S36" i="1"/>
  <c r="T36" i="1" s="1"/>
  <c r="B61" i="3"/>
  <c r="C61" i="3" s="1"/>
  <c r="P75" i="3"/>
  <c r="S43" i="1"/>
  <c r="T43" i="1" s="1"/>
  <c r="P79" i="3"/>
  <c r="S44" i="1"/>
  <c r="T44" i="1" s="1"/>
  <c r="P74" i="3"/>
  <c r="S39" i="1"/>
  <c r="T39" i="1" s="1"/>
  <c r="P78" i="3"/>
  <c r="S40" i="1"/>
  <c r="T40" i="1" s="1"/>
  <c r="S35" i="1"/>
  <c r="T35" i="1" s="1"/>
  <c r="F61" i="3"/>
  <c r="G61" i="3" s="1"/>
  <c r="J61" i="3"/>
  <c r="K61" i="3" s="1"/>
  <c r="S30" i="1"/>
  <c r="T30" i="1" s="1"/>
  <c r="Q44" i="2"/>
  <c r="P67" i="4" s="1"/>
  <c r="Q43" i="2"/>
  <c r="Q42" i="2"/>
  <c r="Q40" i="2"/>
  <c r="P66" i="4" s="1"/>
  <c r="Q39" i="2"/>
  <c r="P62" i="4" s="1"/>
  <c r="P75" i="4" s="1"/>
  <c r="Q38" i="2"/>
  <c r="P58" i="4" s="1"/>
  <c r="P71" i="4" s="1"/>
  <c r="Q35" i="2"/>
  <c r="Q36" i="2"/>
  <c r="Q34" i="2"/>
  <c r="Q32" i="2"/>
  <c r="Q31" i="2"/>
  <c r="Q30" i="2"/>
  <c r="S36" i="2" l="1"/>
  <c r="T36" i="2" s="1"/>
  <c r="P65" i="4"/>
  <c r="P78" i="4" s="1"/>
  <c r="S32" i="2"/>
  <c r="T32" i="2" s="1"/>
  <c r="P64" i="4"/>
  <c r="S44" i="2"/>
  <c r="T44" i="2" s="1"/>
  <c r="J52" i="4"/>
  <c r="K52" i="4" s="1"/>
  <c r="P79" i="4"/>
  <c r="P59" i="4"/>
  <c r="S42" i="2"/>
  <c r="T42" i="2" s="1"/>
  <c r="P63" i="4"/>
  <c r="P76" i="4" s="1"/>
  <c r="S43" i="2"/>
  <c r="T43" i="2" s="1"/>
  <c r="P61" i="4"/>
  <c r="S35" i="2"/>
  <c r="T35" i="2" s="1"/>
  <c r="S34" i="2"/>
  <c r="T34" i="2" s="1"/>
  <c r="P57" i="4"/>
  <c r="S30" i="2"/>
  <c r="T30" i="2" s="1"/>
  <c r="P56" i="4"/>
  <c r="P69" i="4" s="1"/>
  <c r="P60" i="4"/>
  <c r="S31" i="2"/>
  <c r="T31" i="2" s="1"/>
  <c r="P83" i="3"/>
  <c r="B64" i="3"/>
  <c r="C64" i="3" s="1"/>
  <c r="F55" i="3"/>
  <c r="G55" i="3" s="1"/>
  <c r="P87" i="3"/>
  <c r="J52" i="3"/>
  <c r="K52" i="3" s="1"/>
  <c r="P91" i="3"/>
  <c r="J58" i="3"/>
  <c r="K58" i="3" s="1"/>
  <c r="P92" i="3"/>
  <c r="B58" i="3"/>
  <c r="C58" i="3" s="1"/>
  <c r="P84" i="3"/>
  <c r="F58" i="3"/>
  <c r="G58" i="3" s="1"/>
  <c r="P88" i="3"/>
  <c r="F52" i="3"/>
  <c r="G52" i="3" s="1"/>
  <c r="F64" i="3"/>
  <c r="G64" i="3" s="1"/>
  <c r="J55" i="3"/>
  <c r="K55" i="3" s="1"/>
  <c r="J64" i="3"/>
  <c r="K64" i="3" s="1"/>
  <c r="B52" i="3"/>
  <c r="C52" i="3" s="1"/>
  <c r="B55" i="3"/>
  <c r="C55" i="3" s="1"/>
  <c r="J46" i="4" l="1"/>
  <c r="K46" i="4" s="1"/>
  <c r="P77" i="4"/>
  <c r="J49" i="4"/>
  <c r="K49" i="4" s="1"/>
  <c r="P80" i="4"/>
  <c r="P74" i="4"/>
  <c r="F52" i="4"/>
  <c r="G52" i="4" s="1"/>
  <c r="P73" i="4"/>
  <c r="F46" i="4"/>
  <c r="G46" i="4" s="1"/>
  <c r="F49" i="4"/>
  <c r="G49" i="4" s="1"/>
  <c r="P70" i="4"/>
  <c r="B52" i="4"/>
  <c r="C52" i="4" s="1"/>
  <c r="B46" i="4"/>
  <c r="C46" i="4" s="1"/>
  <c r="P72" i="4"/>
  <c r="B49" i="4"/>
  <c r="C49" i="4" s="1"/>
</calcChain>
</file>

<file path=xl/sharedStrings.xml><?xml version="1.0" encoding="utf-8"?>
<sst xmlns="http://schemas.openxmlformats.org/spreadsheetml/2006/main" count="368" uniqueCount="81">
  <si>
    <t>SPNV</t>
  </si>
  <si>
    <t>SGV</t>
  </si>
  <si>
    <t>SPFV</t>
  </si>
  <si>
    <t>Trassenkilometer</t>
  </si>
  <si>
    <t>Betriebsleistung</t>
  </si>
  <si>
    <t>Personenkilometer</t>
  </si>
  <si>
    <t>Verkehrsleistung</t>
  </si>
  <si>
    <t>Euro</t>
  </si>
  <si>
    <t>Indikator</t>
  </si>
  <si>
    <t>Segment</t>
  </si>
  <si>
    <t>Einheit</t>
  </si>
  <si>
    <t>Erläuterungen:</t>
  </si>
  <si>
    <t>Höhe aller Aufwendungen</t>
  </si>
  <si>
    <t>Umsatz</t>
  </si>
  <si>
    <t>Markterhebung COVID-19-Effekte</t>
  </si>
  <si>
    <t>(für die ihr EVU Trassen-</t>
  </si>
  <si>
    <t>entgelte gezahlt hat)</t>
  </si>
  <si>
    <t>Berichtsstellennummer</t>
  </si>
  <si>
    <t>Unternehmen</t>
  </si>
  <si>
    <t>Nettotonnenkilometer als Hauptfrachtführer</t>
  </si>
  <si>
    <t>(wie an das Statistische</t>
  </si>
  <si>
    <t>Bundesamt gemeldet)</t>
  </si>
  <si>
    <t>Euro aus Fahrgasteinnahmen und Zuschüssen</t>
  </si>
  <si>
    <t>(Rückerstattungen aus Trassen-</t>
  </si>
  <si>
    <t>preisförderung bitte abziehen)</t>
  </si>
  <si>
    <t>Umsatz aus Trassenentgelten</t>
  </si>
  <si>
    <t>(ohne Stornierungsentgelte)</t>
  </si>
  <si>
    <t>Umsatz aus Stornierungs-</t>
  </si>
  <si>
    <t>entgelten</t>
  </si>
  <si>
    <t>(für den Betrieb der Infrastruktur</t>
  </si>
  <si>
    <t>für das Mindestzugangspaket)</t>
  </si>
  <si>
    <t>gesamt 2020</t>
  </si>
  <si>
    <t>gesamt 2019</t>
  </si>
  <si>
    <t>Veränderung zu 2019</t>
  </si>
  <si>
    <r>
      <t xml:space="preserve">Bitte geben Sie Ihre monatlichen absoluten Werte für die genannten Indikatoren in die gelben Zellen ein. 
</t>
    </r>
    <r>
      <rPr>
        <sz val="11"/>
        <color theme="1"/>
        <rFont val="Calibri"/>
        <family val="2"/>
      </rPr>
      <t>Bitte befüllen Sie die Zeilen für die jeweilige Verkehrsart (Schienenpersonennahverkehr-SPNV/Schienenpersonenfernverkehr-SPFV/Schienengüterverkehr-SGV), in denen ihr Unternehmen tätig ist. Sollten Ihnen die erfragten Daten nicht als IST-Werte vorliegen, schätzen Sie bitte.</t>
    </r>
  </si>
  <si>
    <t>Anmerkungen</t>
  </si>
  <si>
    <t>2019 vs 2020</t>
  </si>
  <si>
    <t>Monatsmittel 2019</t>
  </si>
  <si>
    <t>Kennzahlen</t>
  </si>
  <si>
    <t>Delta</t>
  </si>
  <si>
    <t>Umsatz je Trkm</t>
  </si>
  <si>
    <t>Umsatz je Personenkm</t>
  </si>
  <si>
    <t>Aufwand je Trkm</t>
  </si>
  <si>
    <t>durchschn. Zugbesetzung</t>
  </si>
  <si>
    <t>Betriebsergebnis</t>
  </si>
  <si>
    <r>
      <t xml:space="preserve">Inanspruchnahme von staatlicher Unterstützung bzw. öffentlichen Hilfsgeldern aufgrund der Covid-Pandemie: Wurde Ihrem Unternehmen für das Jahr 2020 </t>
    </r>
    <r>
      <rPr>
        <b/>
        <u/>
        <sz val="11"/>
        <color theme="0"/>
        <rFont val="Calibri"/>
        <family val="2"/>
      </rPr>
      <t>Corona-bezogene</t>
    </r>
    <r>
      <rPr>
        <b/>
        <sz val="11"/>
        <color theme="0"/>
        <rFont val="Calibri"/>
        <family val="2"/>
      </rPr>
      <t xml:space="preserve"> staatliche Unterstützung bewilligt (einschließlich noch ausstehender Zahlungen für das Jahr 2020)?</t>
    </r>
  </si>
  <si>
    <t>Überbrückungshilfe für kleine und mittelständische Unternehmen</t>
  </si>
  <si>
    <t>bitte auswählen:</t>
  </si>
  <si>
    <t>wenn JA, in welcher Höhe?</t>
  </si>
  <si>
    <t>Euro für 2020</t>
  </si>
  <si>
    <t>Kurzarbeitergeld</t>
  </si>
  <si>
    <t>Kredite der Kreditanstalt für Wiederaufbau für Unternehmen</t>
  </si>
  <si>
    <t>Bürgschaften und Garantien aus dem Wirtschaftsstabilisierungsfonds</t>
  </si>
  <si>
    <t>Zahlungen aus dem ÖPNV-Rettungsschirm der Bundesländer für SPNV-Unternehmen</t>
  </si>
  <si>
    <t>Zahlungen von Aufgabenträgern (über bestehende Verkehrsverträge hinaus)</t>
  </si>
  <si>
    <t>Sonstige öffentl. Hilfsmaßnahmen (Zahlungen von Ländern , Kommunen oder anderen öffentlichen Institutionen)</t>
  </si>
  <si>
    <t xml:space="preserve">Art und Quelle der Leistung  </t>
  </si>
  <si>
    <r>
      <t xml:space="preserve">Bewertung der staatlichen </t>
    </r>
    <r>
      <rPr>
        <b/>
        <u/>
        <sz val="11"/>
        <color theme="0"/>
        <rFont val="Calibri"/>
        <family val="2"/>
      </rPr>
      <t>Corona-bezogenen</t>
    </r>
    <r>
      <rPr>
        <b/>
        <sz val="11"/>
        <color theme="0"/>
        <rFont val="Calibri"/>
        <family val="2"/>
      </rPr>
      <t xml:space="preserve"> Hilfsmaßnahmen speziell für Ihr Unternehmen</t>
    </r>
  </si>
  <si>
    <t>Wie zufrieden sind Sie mit den staatlichen Hilfsmaßnahmen? (1 = sehr zufrieden bis 5 = sehr unzufrieden)</t>
  </si>
  <si>
    <t>Kommentare/Anmerkungen:</t>
  </si>
  <si>
    <t>Erhöhte Kosten, die Ihrem Unternehmen unmittelbar aufgrund der Pandemiesituation in 2020 entstanden sind</t>
  </si>
  <si>
    <t>Pandemie-Sonderkosten (Sicherheitspersonal, Desinfektion, Reinigung, etc.)</t>
  </si>
  <si>
    <t>(ohne staatliche Covid-Hilfen bzw.</t>
  </si>
  <si>
    <t>öffentliche Hilfsgelder, s. Zeilen 48ff)</t>
  </si>
  <si>
    <r>
      <t xml:space="preserve">Euro  </t>
    </r>
    <r>
      <rPr>
        <b/>
        <sz val="10"/>
        <color rgb="FFFF0000"/>
        <rFont val="Calibri"/>
        <family val="2"/>
      </rPr>
      <t>(inkl. Pandemie-Sonderkosten, s. Zeile 71ff)</t>
    </r>
  </si>
  <si>
    <t>Aufwendungen</t>
  </si>
  <si>
    <t>Inputdaten aus Eingabe-Template</t>
  </si>
  <si>
    <t>Umsatz je Tonnenkm</t>
  </si>
  <si>
    <t>durchschn. Zuglast</t>
  </si>
  <si>
    <t>Normierte Verläufe (Januar 2020 = 100%)</t>
  </si>
  <si>
    <t>JA</t>
  </si>
  <si>
    <t>NEIN</t>
  </si>
  <si>
    <t>1 - sehr zufrieden</t>
  </si>
  <si>
    <t>2 - zufrieden</t>
  </si>
  <si>
    <t>3 - bedingt zufrieden</t>
  </si>
  <si>
    <t>4 - unzufrieden</t>
  </si>
  <si>
    <t>5 - sehr unzufrieden</t>
  </si>
  <si>
    <t>nicht zutreffend</t>
  </si>
  <si>
    <t>Stornierungsumsatz</t>
  </si>
  <si>
    <t>Monatsm 2019</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</si>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</sst>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5" formatCode="#,##0\ &quot;€&quot;;\-#,##0\ &quot;€&quot;"/>
    <numFmt numFmtId="164" formatCode="#,##0\ &quot;Trkm&quot;"/>
    <numFmt numFmtId="165" formatCode="#,##0\ &quot;€&quot;"/>
    <numFmt numFmtId="166" formatCode="00000000"/>
    <numFmt numFmtId="167" formatCode="#,##0\ &quot;Pkm&quot;"/>
    <numFmt numFmtId="168" formatCode="#,##0\ &quot;Tkm&quot;"/>
    <numFmt numFmtId="169" formatCode="#,##0.00\ &quot;€&quot;"/>
    <numFmt numFmtId="170" formatCode="#,##0\ &quot;tkm&quot;"/>
    <numFmt numFmtId="171" formatCode="\+0%;\-0%"/>
    <numFmt numFmtId="172" formatCode="#,##0.0&quot; P.&quot;"/>
    <numFmt numFmtId="173" formatCode="#,##0.0&quot; t&quot;"/>
  </numFmts>
  <fonts count="24" x14ac:knownFonts="1">
    <font>
      <sz val="10"/>
      <color theme="1"/>
      <name val="Century Gothic"/>
      <family val="2"/>
    </font>
    <font>
      <b/>
      <sz val="11"/>
      <color theme="0"/>
      <name val="Calibri"/>
      <family val="2"/>
    </font>
    <font>
      <sz val="11"/>
      <color theme="1"/>
      <name val="Calibri"/>
      <family val="2"/>
    </font>
    <font>
      <b/>
      <sz val="11"/>
      <name val="Calibri"/>
      <family val="2"/>
    </font>
    <font>
      <sz val="10"/>
      <color theme="1"/>
      <name val="Calibri"/>
      <family val="2"/>
    </font>
    <font>
      <b/>
      <sz val="11"/>
      <color theme="1"/>
      <name val="Calibri"/>
      <family val="2"/>
    </font>
    <font>
      <b/>
      <sz val="20"/>
      <color theme="1"/>
      <name val="Calibri"/>
      <family val="2"/>
    </font>
    <font>
      <sz val="18"/>
      <name val="Calibri"/>
      <family val="2"/>
    </font>
    <font>
      <b/>
      <sz val="18"/>
      <name val="Verdana"/>
      <family val="2"/>
    </font>
    <font>
      <b/>
      <sz val="10"/>
      <color theme="1"/>
      <name val="Century Gothic"/>
      <family val="2"/>
    </font>
    <font>
      <b/>
      <sz val="10"/>
      <color theme="1"/>
      <name val="Verdana"/>
      <family val="2"/>
    </font>
    <font>
      <b/>
      <sz val="10"/>
      <name val="Verdana"/>
      <family val="2"/>
    </font>
    <font>
      <sz val="10"/>
      <color theme="1"/>
      <name val="Century Gothic"/>
      <family val="2"/>
    </font>
    <font>
      <b/>
      <sz val="10"/>
      <color theme="1"/>
      <name val="Calibri"/>
      <family val="2"/>
    </font>
    <font>
      <b/>
      <sz val="11"/>
      <color rgb="FFFF0000"/>
      <name val="Calibri"/>
      <family val="2"/>
    </font>
    <font>
      <b/>
      <sz val="16"/>
      <color theme="1"/>
      <name val="Calibri"/>
      <family val="2"/>
    </font>
    <font>
      <b/>
      <u/>
      <sz val="11"/>
      <color theme="0"/>
      <name val="Calibri"/>
      <family val="2"/>
    </font>
    <font>
      <b/>
      <sz val="10"/>
      <color rgb="FFFF0000"/>
      <name val="Calibri"/>
      <family val="2"/>
    </font>
    <font>
      <b/>
      <sz val="10"/>
      <name val="Calibri"/>
      <family val="2"/>
    </font>
    <font>
      <b/>
      <sz val="18"/>
      <name val="Calibri"/>
      <family val="2"/>
    </font>
    <font>
      <sz val="11"/>
      <name val="Calibri"/>
      <family val="2"/>
    </font>
    <font>
      <sz val="11"/>
      <color theme="0"/>
      <name val="Calibri"/>
      <family val="2"/>
    </font>
    <font>
      <b/>
      <sz val="8"/>
      <name val="Calibri"/>
      <family val="2"/>
    </font>
    <font>
      <sz val="10"/>
      <color theme="1" tint="0.499984740745262"/>
      <name val="Calibri"/>
      <family val="2"/>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rgb="FFFFFFF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5" tint="0.59999389629810485"/>
        <bgColor indexed="64"/>
      </patternFill>
    </fill>
  </fills>
  <borders count="16">
    <border>
      <left/>
      <right/>
      <top/>
      <bottom/>
      <diagonal/>
    </border>
    <border>
      <left/>
      <right/>
      <top/>
      <bottom style="hair">
        <color auto="1"/>
      </bottom>
      <diagonal/>
    </border>
    <border>
      <left/>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style="hair">
        <color auto="1"/>
      </left>
      <right/>
      <top/>
      <bottom/>
      <diagonal/>
    </border>
    <border>
      <left style="hair">
        <color auto="1"/>
      </left>
      <right/>
      <top/>
      <bottom style="hair">
        <color auto="1"/>
      </bottom>
      <diagonal/>
    </border>
    <border>
      <left/>
      <right style="hair">
        <color auto="1"/>
      </right>
      <top style="hair">
        <color auto="1"/>
      </top>
      <bottom/>
      <diagonal/>
    </border>
    <border>
      <left/>
      <right style="hair">
        <color auto="1"/>
      </right>
      <top/>
      <bottom/>
      <diagonal/>
    </border>
    <border>
      <left/>
      <right style="hair">
        <color auto="1"/>
      </right>
      <top/>
      <bottom style="hair">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2">
    <xf numFmtId="0" fontId="0" fillId="0" borderId="0"/>
    <xf numFmtId="9" fontId="12" fillId="0" borderId="0" applyFont="0" applyFill="0" applyBorder="0" applyAlignment="0" applyProtection="0"/>
  </cellStyleXfs>
  <cellXfs count="173">
    <xf numFmtId="0" fontId="0" fillId="0" borderId="0" xfId="0"/>
    <xf numFmtId="0" fontId="2" fillId="0" borderId="0" xfId="0" applyFont="1" applyBorder="1"/>
    <xf numFmtId="0" fontId="2" fillId="2" borderId="0" xfId="0" applyFont="1" applyFill="1" applyBorder="1"/>
    <xf numFmtId="0" fontId="3" fillId="0" borderId="0" xfId="0" applyFont="1" applyBorder="1"/>
    <xf numFmtId="0" fontId="2" fillId="3" borderId="0" xfId="0" applyFont="1" applyFill="1" applyBorder="1" applyAlignment="1">
      <alignment horizontal="left" vertical="center" wrapText="1" indent="1"/>
    </xf>
    <xf numFmtId="0" fontId="2" fillId="4" borderId="0" xfId="0" applyFont="1" applyFill="1" applyBorder="1" applyAlignment="1">
      <alignment horizontal="left" vertical="center" wrapText="1" indent="1"/>
    </xf>
    <xf numFmtId="0" fontId="2" fillId="3" borderId="2" xfId="0" applyFont="1" applyFill="1" applyBorder="1" applyAlignment="1">
      <alignment vertical="center" wrapText="1"/>
    </xf>
    <xf numFmtId="0" fontId="2" fillId="4" borderId="2" xfId="0" applyFont="1" applyFill="1" applyBorder="1" applyAlignment="1">
      <alignment vertical="center" wrapText="1"/>
    </xf>
    <xf numFmtId="0" fontId="2" fillId="3"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1"/>
    </xf>
    <xf numFmtId="0" fontId="1" fillId="5" borderId="0" xfId="0" applyFont="1" applyFill="1" applyBorder="1" applyAlignment="1">
      <alignment horizontal="left" vertical="center" wrapText="1" indent="1"/>
    </xf>
    <xf numFmtId="0" fontId="1" fillId="5" borderId="0" xfId="0" applyFont="1" applyFill="1" applyBorder="1" applyAlignment="1">
      <alignment horizontal="left" vertical="center" wrapText="1"/>
    </xf>
    <xf numFmtId="17" fontId="3" fillId="6" borderId="0" xfId="0" applyNumberFormat="1" applyFont="1" applyFill="1" applyBorder="1" applyAlignment="1">
      <alignment horizontal="center" vertical="center"/>
    </xf>
    <xf numFmtId="0" fontId="2" fillId="3" borderId="6" xfId="0" applyFont="1" applyFill="1" applyBorder="1" applyAlignment="1">
      <alignment horizontal="left" vertical="center" wrapText="1" indent="1"/>
    </xf>
    <xf numFmtId="0" fontId="2" fillId="3" borderId="7" xfId="0" applyFont="1" applyFill="1" applyBorder="1" applyAlignment="1">
      <alignment horizontal="left" vertical="center" wrapText="1" indent="1"/>
    </xf>
    <xf numFmtId="0" fontId="4" fillId="3" borderId="8" xfId="0" applyFont="1" applyFill="1" applyBorder="1" applyAlignment="1">
      <alignment horizontal="left" vertical="center" wrapText="1" indent="1"/>
    </xf>
    <xf numFmtId="0" fontId="2" fillId="4" borderId="6" xfId="0" applyFont="1" applyFill="1" applyBorder="1" applyAlignment="1">
      <alignment horizontal="left" vertical="center" wrapText="1" indent="1"/>
    </xf>
    <xf numFmtId="0" fontId="2" fillId="4" borderId="7" xfId="0" applyFont="1" applyFill="1" applyBorder="1" applyAlignment="1">
      <alignment horizontal="left" vertical="center" wrapText="1" indent="1"/>
    </xf>
    <xf numFmtId="0" fontId="4" fillId="4" borderId="8" xfId="0" applyFont="1" applyFill="1" applyBorder="1" applyAlignment="1">
      <alignment horizontal="left" vertical="center" wrapText="1" indent="1"/>
    </xf>
    <xf numFmtId="0" fontId="4" fillId="4" borderId="9" xfId="0" applyFont="1" applyFill="1" applyBorder="1" applyAlignment="1">
      <alignment horizontal="left" vertical="center" wrapText="1" indent="1"/>
    </xf>
    <xf numFmtId="0" fontId="4" fillId="0" borderId="0" xfId="0" applyFont="1" applyBorder="1"/>
    <xf numFmtId="164" fontId="4" fillId="7" borderId="3" xfId="0" applyNumberFormat="1" applyFont="1" applyFill="1" applyBorder="1" applyProtection="1">
      <protection locked="0"/>
    </xf>
    <xf numFmtId="165" fontId="4" fillId="7" borderId="3" xfId="0" applyNumberFormat="1" applyFont="1" applyFill="1" applyBorder="1" applyProtection="1">
      <protection locked="0"/>
    </xf>
    <xf numFmtId="0" fontId="0" fillId="0" borderId="0" xfId="0" applyBorder="1" applyAlignment="1">
      <alignment horizontal="left" vertical="center" wrapText="1"/>
    </xf>
    <xf numFmtId="0" fontId="9" fillId="0" borderId="0" xfId="0" applyFont="1" applyAlignment="1">
      <alignment vertical="center" wrapText="1"/>
    </xf>
    <xf numFmtId="0" fontId="11" fillId="0" borderId="0" xfId="0" applyFont="1" applyBorder="1" applyAlignment="1" applyProtection="1">
      <alignment horizontal="left" vertical="center"/>
    </xf>
    <xf numFmtId="0" fontId="11" fillId="0" borderId="0" xfId="0" applyFont="1" applyBorder="1" applyAlignment="1" applyProtection="1">
      <alignment horizontal="center" vertical="center"/>
    </xf>
    <xf numFmtId="0" fontId="2" fillId="3" borderId="9" xfId="0" applyFont="1" applyFill="1" applyBorder="1" applyAlignment="1">
      <alignment horizontal="left" vertical="center" wrapText="1" indent="1"/>
    </xf>
    <xf numFmtId="0" fontId="4" fillId="3" borderId="0" xfId="0" applyFont="1" applyFill="1" applyBorder="1" applyAlignment="1">
      <alignment horizontal="left" vertical="center" wrapText="1" indent="1"/>
    </xf>
    <xf numFmtId="0" fontId="4" fillId="3" borderId="1" xfId="0" applyFont="1" applyFill="1" applyBorder="1" applyAlignment="1">
      <alignment horizontal="left" vertical="center" wrapText="1" indent="1"/>
    </xf>
    <xf numFmtId="0" fontId="2" fillId="0" borderId="0" xfId="0" applyFont="1" applyBorder="1" applyAlignment="1">
      <alignment horizontal="center"/>
    </xf>
    <xf numFmtId="17" fontId="3" fillId="8" borderId="0" xfId="0" applyNumberFormat="1" applyFont="1" applyFill="1" applyBorder="1" applyAlignment="1">
      <alignment horizontal="center" vertical="center"/>
    </xf>
    <xf numFmtId="164" fontId="13" fillId="7" borderId="3" xfId="0" applyNumberFormat="1" applyFont="1" applyFill="1" applyBorder="1" applyProtection="1">
      <protection locked="0"/>
    </xf>
    <xf numFmtId="0" fontId="13" fillId="0" borderId="0" xfId="0" applyFont="1" applyBorder="1"/>
    <xf numFmtId="165" fontId="13" fillId="7" borderId="3" xfId="0" applyNumberFormat="1" applyFont="1" applyFill="1" applyBorder="1" applyProtection="1">
      <protection locked="0"/>
    </xf>
    <xf numFmtId="0" fontId="5" fillId="0" borderId="0" xfId="0" applyFont="1" applyBorder="1"/>
    <xf numFmtId="9" fontId="13" fillId="0" borderId="0" xfId="1" applyFont="1" applyBorder="1"/>
    <xf numFmtId="9" fontId="13" fillId="7" borderId="3" xfId="1" applyFont="1" applyFill="1" applyBorder="1" applyAlignment="1" applyProtection="1">
      <alignment horizontal="center"/>
      <protection locked="0"/>
    </xf>
    <xf numFmtId="0" fontId="3" fillId="0" borderId="0" xfId="0" applyFont="1" applyBorder="1" applyAlignment="1">
      <alignment horizontal="center"/>
    </xf>
    <xf numFmtId="0" fontId="14" fillId="0" borderId="0" xfId="0" applyFont="1" applyBorder="1" applyAlignment="1">
      <alignment horizontal="center" vertical="center"/>
    </xf>
    <xf numFmtId="0" fontId="2" fillId="3" borderId="2" xfId="0" applyFont="1" applyFill="1" applyBorder="1" applyAlignment="1">
      <alignment horizontal="right" vertical="center" indent="2"/>
    </xf>
    <xf numFmtId="164" fontId="4" fillId="0" borderId="3" xfId="0" applyNumberFormat="1" applyFont="1" applyFill="1" applyBorder="1" applyProtection="1">
      <protection locked="0"/>
    </xf>
    <xf numFmtId="0" fontId="4" fillId="0" borderId="0" xfId="0" applyFont="1" applyFill="1" applyBorder="1"/>
    <xf numFmtId="5" fontId="4" fillId="0" borderId="3" xfId="0" applyNumberFormat="1" applyFont="1" applyFill="1" applyBorder="1" applyProtection="1">
      <protection locked="0"/>
    </xf>
    <xf numFmtId="5" fontId="4" fillId="0" borderId="0" xfId="0" applyNumberFormat="1" applyFont="1" applyFill="1" applyBorder="1"/>
    <xf numFmtId="167" fontId="4" fillId="0" borderId="3" xfId="0" applyNumberFormat="1" applyFont="1" applyFill="1" applyBorder="1" applyProtection="1">
      <protection locked="0"/>
    </xf>
    <xf numFmtId="167" fontId="4" fillId="7" borderId="3" xfId="0" applyNumberFormat="1" applyFont="1" applyFill="1" applyBorder="1" applyProtection="1">
      <protection locked="0"/>
    </xf>
    <xf numFmtId="167" fontId="13" fillId="7" borderId="3" xfId="0" applyNumberFormat="1" applyFont="1" applyFill="1" applyBorder="1" applyProtection="1">
      <protection locked="0"/>
    </xf>
    <xf numFmtId="168" fontId="4" fillId="7" borderId="3" xfId="0" applyNumberFormat="1" applyFont="1" applyFill="1" applyBorder="1" applyProtection="1">
      <protection locked="0"/>
    </xf>
    <xf numFmtId="9" fontId="2" fillId="0" borderId="0" xfId="1" applyFont="1" applyBorder="1"/>
    <xf numFmtId="0" fontId="8" fillId="0" borderId="0" xfId="0" applyFont="1" applyAlignment="1" applyProtection="1">
      <alignment horizontal="left" vertical="center" wrapText="1"/>
    </xf>
    <xf numFmtId="0" fontId="5" fillId="10" borderId="0" xfId="0" applyFont="1" applyFill="1" applyBorder="1" applyAlignment="1">
      <alignment horizontal="center"/>
    </xf>
    <xf numFmtId="0" fontId="5" fillId="0" borderId="0" xfId="0" applyFont="1" applyFill="1" applyBorder="1" applyAlignment="1">
      <alignment horizontal="center"/>
    </xf>
    <xf numFmtId="169" fontId="2" fillId="11" borderId="0" xfId="0" applyNumberFormat="1" applyFont="1" applyFill="1" applyBorder="1" applyAlignment="1">
      <alignment horizontal="center"/>
    </xf>
    <xf numFmtId="0" fontId="5" fillId="0" borderId="0" xfId="0" applyFont="1" applyBorder="1" applyAlignment="1">
      <alignment horizontal="center" vertical="center"/>
    </xf>
    <xf numFmtId="165" fontId="2" fillId="11" borderId="0" xfId="0" applyNumberFormat="1" applyFont="1" applyFill="1" applyBorder="1" applyAlignment="1">
      <alignment horizontal="center"/>
    </xf>
    <xf numFmtId="0" fontId="2" fillId="0" borderId="0" xfId="0" applyFont="1" applyBorder="1" applyAlignment="1">
      <alignment vertical="center"/>
    </xf>
    <xf numFmtId="0" fontId="2" fillId="2" borderId="3" xfId="0" applyFont="1" applyFill="1" applyBorder="1" applyAlignment="1">
      <alignment horizontal="center" vertical="center" wrapText="1"/>
    </xf>
    <xf numFmtId="0" fontId="2" fillId="0" borderId="0" xfId="0" applyFont="1" applyBorder="1" applyAlignment="1">
      <alignment horizontal="right" vertical="center"/>
    </xf>
    <xf numFmtId="0" fontId="2" fillId="0" borderId="4" xfId="0" applyFont="1" applyBorder="1" applyAlignment="1">
      <alignment vertical="top" wrapText="1"/>
    </xf>
    <xf numFmtId="0" fontId="2" fillId="0" borderId="2" xfId="0" applyFont="1" applyBorder="1" applyAlignment="1">
      <alignment vertical="top" wrapText="1"/>
    </xf>
    <xf numFmtId="0" fontId="2" fillId="0" borderId="5" xfId="0" applyFont="1" applyBorder="1" applyAlignment="1">
      <alignment vertical="top" wrapText="1"/>
    </xf>
    <xf numFmtId="0" fontId="17" fillId="4" borderId="8" xfId="0" applyFont="1" applyFill="1" applyBorder="1" applyAlignment="1">
      <alignment horizontal="left" vertical="center" wrapText="1" indent="1"/>
    </xf>
    <xf numFmtId="0" fontId="17" fillId="4" borderId="9" xfId="0" applyFont="1" applyFill="1" applyBorder="1" applyAlignment="1">
      <alignment horizontal="left" vertical="center" wrapText="1" indent="1"/>
    </xf>
    <xf numFmtId="0" fontId="4" fillId="3" borderId="9" xfId="0" applyFont="1" applyFill="1" applyBorder="1" applyAlignment="1">
      <alignment horizontal="left" vertical="center" wrapText="1" indent="1"/>
    </xf>
    <xf numFmtId="0" fontId="2" fillId="12" borderId="0" xfId="0" applyFont="1" applyFill="1" applyBorder="1"/>
    <xf numFmtId="0" fontId="4" fillId="4" borderId="6" xfId="0" applyFont="1" applyFill="1" applyBorder="1" applyAlignment="1">
      <alignment horizontal="left" vertical="center" wrapText="1" indent="1"/>
    </xf>
    <xf numFmtId="0" fontId="4" fillId="4" borderId="2" xfId="0" applyFont="1" applyFill="1" applyBorder="1" applyAlignment="1">
      <alignment horizontal="right" vertical="center" wrapText="1"/>
    </xf>
    <xf numFmtId="17" fontId="18" fillId="6" borderId="0" xfId="0" applyNumberFormat="1" applyFont="1" applyFill="1" applyBorder="1" applyAlignment="1">
      <alignment horizontal="center" vertical="center"/>
    </xf>
    <xf numFmtId="17" fontId="18" fillId="8" borderId="0" xfId="0" applyNumberFormat="1" applyFont="1" applyFill="1" applyBorder="1" applyAlignment="1">
      <alignment horizontal="center" vertical="center"/>
    </xf>
    <xf numFmtId="0" fontId="5" fillId="0" borderId="0" xfId="0" applyFont="1" applyBorder="1" applyAlignment="1">
      <alignment horizontal="center" vertical="center"/>
    </xf>
    <xf numFmtId="0" fontId="13" fillId="0" borderId="0" xfId="0" applyFont="1" applyAlignment="1">
      <alignment vertical="center" wrapText="1"/>
    </xf>
    <xf numFmtId="166" fontId="13" fillId="0" borderId="1" xfId="0" applyNumberFormat="1" applyFont="1" applyBorder="1" applyAlignment="1">
      <alignment vertical="center"/>
    </xf>
    <xf numFmtId="0" fontId="18" fillId="0" borderId="0" xfId="0" applyFont="1" applyBorder="1" applyAlignment="1" applyProtection="1">
      <alignment horizontal="center" vertical="center"/>
    </xf>
    <xf numFmtId="0" fontId="18" fillId="0" borderId="0" xfId="0" applyFont="1" applyBorder="1" applyAlignment="1" applyProtection="1">
      <alignment horizontal="left" vertical="center"/>
    </xf>
    <xf numFmtId="0" fontId="19" fillId="0" borderId="0" xfId="0" applyFont="1" applyAlignment="1" applyProtection="1">
      <alignment horizontal="left" vertical="center" wrapText="1"/>
    </xf>
    <xf numFmtId="9" fontId="4" fillId="4" borderId="2" xfId="1" applyFont="1" applyFill="1" applyBorder="1" applyAlignment="1">
      <alignment horizontal="center"/>
    </xf>
    <xf numFmtId="9" fontId="4" fillId="0" borderId="0" xfId="0" applyNumberFormat="1" applyFont="1" applyBorder="1" applyAlignment="1">
      <alignment horizontal="center"/>
    </xf>
    <xf numFmtId="170" fontId="4" fillId="7" borderId="3" xfId="0" applyNumberFormat="1" applyFont="1" applyFill="1" applyBorder="1" applyProtection="1">
      <protection locked="0"/>
    </xf>
    <xf numFmtId="170" fontId="4" fillId="0" borderId="3" xfId="0" applyNumberFormat="1" applyFont="1" applyFill="1" applyBorder="1" applyProtection="1">
      <protection locked="0"/>
    </xf>
    <xf numFmtId="170" fontId="13" fillId="7" borderId="3" xfId="0" applyNumberFormat="1" applyFont="1" applyFill="1" applyBorder="1" applyProtection="1">
      <protection locked="0"/>
    </xf>
    <xf numFmtId="171" fontId="5" fillId="10" borderId="0" xfId="1" applyNumberFormat="1" applyFont="1" applyFill="1" applyBorder="1" applyAlignment="1">
      <alignment horizontal="center"/>
    </xf>
    <xf numFmtId="9" fontId="4" fillId="3" borderId="6" xfId="1" applyFont="1" applyFill="1" applyBorder="1" applyAlignment="1">
      <alignment horizontal="left" vertical="center" wrapText="1" indent="1"/>
    </xf>
    <xf numFmtId="9" fontId="4" fillId="3" borderId="2" xfId="1" applyFont="1" applyFill="1" applyBorder="1" applyAlignment="1">
      <alignment horizontal="right" vertical="center" wrapText="1"/>
    </xf>
    <xf numFmtId="9" fontId="4" fillId="3" borderId="8" xfId="1" applyFont="1" applyFill="1" applyBorder="1" applyAlignment="1">
      <alignment horizontal="left" vertical="center" wrapText="1" indent="1"/>
    </xf>
    <xf numFmtId="9" fontId="4" fillId="3" borderId="9" xfId="1" applyFont="1" applyFill="1" applyBorder="1" applyAlignment="1">
      <alignment horizontal="left" vertical="center" wrapText="1" indent="1"/>
    </xf>
    <xf numFmtId="0" fontId="2" fillId="0" borderId="0" xfId="0" applyFont="1" applyFill="1" applyBorder="1"/>
    <xf numFmtId="3" fontId="4" fillId="4" borderId="2" xfId="1" applyNumberFormat="1" applyFont="1" applyFill="1" applyBorder="1" applyAlignment="1">
      <alignment horizontal="center"/>
    </xf>
    <xf numFmtId="3" fontId="4" fillId="3" borderId="2" xfId="1" applyNumberFormat="1" applyFont="1" applyFill="1" applyBorder="1" applyAlignment="1">
      <alignment horizontal="center"/>
    </xf>
    <xf numFmtId="0" fontId="4" fillId="4" borderId="7" xfId="0" applyFont="1" applyFill="1" applyBorder="1" applyAlignment="1">
      <alignment horizontal="right" vertical="center" wrapText="1"/>
    </xf>
    <xf numFmtId="0" fontId="4" fillId="4" borderId="1" xfId="0" applyFont="1" applyFill="1" applyBorder="1" applyAlignment="1">
      <alignment horizontal="right" vertical="center" wrapText="1"/>
    </xf>
    <xf numFmtId="9" fontId="4" fillId="0" borderId="0" xfId="1" applyFont="1" applyFill="1" applyBorder="1" applyAlignment="1">
      <alignment horizontal="left" vertical="center" wrapText="1" indent="1"/>
    </xf>
    <xf numFmtId="9" fontId="4" fillId="4" borderId="4" xfId="1" applyFont="1" applyFill="1" applyBorder="1" applyAlignment="1">
      <alignment horizontal="center"/>
    </xf>
    <xf numFmtId="3" fontId="4" fillId="4" borderId="4" xfId="1" applyNumberFormat="1" applyFont="1" applyFill="1" applyBorder="1" applyAlignment="1">
      <alignment horizontal="center"/>
    </xf>
    <xf numFmtId="3" fontId="4" fillId="3" borderId="4" xfId="1" applyNumberFormat="1" applyFont="1" applyFill="1" applyBorder="1" applyAlignment="1">
      <alignment horizontal="center"/>
    </xf>
    <xf numFmtId="0" fontId="17" fillId="3" borderId="8" xfId="0" applyFont="1" applyFill="1" applyBorder="1" applyAlignment="1">
      <alignment horizontal="left" vertical="center" wrapText="1" indent="1"/>
    </xf>
    <xf numFmtId="0" fontId="17" fillId="3" borderId="9" xfId="0" applyFont="1" applyFill="1" applyBorder="1" applyAlignment="1">
      <alignment horizontal="left" vertical="center" wrapText="1" indent="1"/>
    </xf>
    <xf numFmtId="0" fontId="20" fillId="2" borderId="3" xfId="0" applyFont="1" applyFill="1" applyBorder="1" applyAlignment="1">
      <alignment horizontal="center" vertical="center" wrapText="1"/>
    </xf>
    <xf numFmtId="0" fontId="2" fillId="13" borderId="0" xfId="0" applyFont="1" applyFill="1" applyBorder="1"/>
    <xf numFmtId="0" fontId="2" fillId="13" borderId="0" xfId="0" applyFont="1" applyFill="1" applyBorder="1" applyAlignment="1">
      <alignment horizontal="right"/>
    </xf>
    <xf numFmtId="0" fontId="2" fillId="13" borderId="0" xfId="0" applyFont="1" applyFill="1" applyBorder="1" applyAlignment="1">
      <alignment horizontal="center"/>
    </xf>
    <xf numFmtId="172" fontId="2" fillId="11" borderId="0" xfId="0" applyNumberFormat="1" applyFont="1" applyFill="1" applyBorder="1" applyAlignment="1">
      <alignment horizontal="center"/>
    </xf>
    <xf numFmtId="173" fontId="2" fillId="11" borderId="0" xfId="0" applyNumberFormat="1" applyFont="1" applyFill="1" applyBorder="1" applyAlignment="1">
      <alignment horizontal="center"/>
    </xf>
    <xf numFmtId="0" fontId="21" fillId="0" borderId="0" xfId="0" applyFont="1" applyBorder="1" applyAlignment="1">
      <alignment vertical="center"/>
    </xf>
    <xf numFmtId="0" fontId="5" fillId="0" borderId="0" xfId="0" applyFont="1" applyBorder="1" applyAlignment="1">
      <alignment horizontal="center" vertical="center"/>
    </xf>
    <xf numFmtId="9" fontId="4" fillId="3" borderId="2" xfId="1" applyFont="1" applyFill="1" applyBorder="1" applyAlignment="1">
      <alignment horizontal="center"/>
    </xf>
    <xf numFmtId="9" fontId="4" fillId="3" borderId="4" xfId="1" applyFont="1" applyFill="1" applyBorder="1" applyAlignment="1">
      <alignment horizontal="center"/>
    </xf>
    <xf numFmtId="17" fontId="22" fillId="8" borderId="0" xfId="0" applyNumberFormat="1" applyFont="1" applyFill="1" applyBorder="1" applyAlignment="1">
      <alignment horizontal="right" vertical="center"/>
    </xf>
    <xf numFmtId="0" fontId="2" fillId="4" borderId="8" xfId="0" applyFont="1" applyFill="1" applyBorder="1" applyAlignment="1">
      <alignment horizontal="left" vertical="center" wrapText="1" indent="1"/>
    </xf>
    <xf numFmtId="0" fontId="2" fillId="4" borderId="5" xfId="0" applyFont="1" applyFill="1" applyBorder="1" applyAlignment="1">
      <alignment vertical="center" wrapText="1"/>
    </xf>
    <xf numFmtId="3" fontId="23" fillId="2" borderId="2" xfId="1" applyNumberFormat="1" applyFont="1" applyFill="1" applyBorder="1" applyAlignment="1">
      <alignment horizontal="center"/>
    </xf>
    <xf numFmtId="9" fontId="23" fillId="2" borderId="2" xfId="1" applyFont="1" applyFill="1" applyBorder="1" applyAlignment="1">
      <alignment horizontal="center"/>
    </xf>
    <xf numFmtId="0" fontId="1" fillId="5" borderId="0" xfId="0" applyFont="1" applyFill="1" applyBorder="1" applyAlignment="1">
      <alignment horizontal="left" vertical="center" wrapText="1"/>
    </xf>
    <xf numFmtId="0" fontId="2" fillId="4" borderId="4" xfId="0" applyFont="1" applyFill="1" applyBorder="1" applyAlignment="1">
      <alignment horizontal="left" vertical="center" wrapText="1"/>
    </xf>
    <xf numFmtId="0" fontId="2" fillId="4" borderId="2" xfId="0" applyFont="1" applyFill="1" applyBorder="1" applyAlignment="1">
      <alignment horizontal="left" vertical="center" wrapText="1"/>
    </xf>
    <xf numFmtId="0" fontId="2" fillId="4" borderId="5" xfId="0" applyFont="1" applyFill="1" applyBorder="1" applyAlignment="1">
      <alignment horizontal="left" vertical="center" wrapText="1"/>
    </xf>
    <xf numFmtId="165" fontId="2" fillId="2" borderId="4" xfId="0" applyNumberFormat="1" applyFont="1" applyFill="1" applyBorder="1" applyAlignment="1">
      <alignment horizontal="center" vertical="center" wrapText="1"/>
    </xf>
    <xf numFmtId="165" fontId="2" fillId="2" borderId="5" xfId="0" applyNumberFormat="1" applyFont="1" applyFill="1" applyBorder="1" applyAlignment="1">
      <alignment horizontal="center" vertical="center" wrapText="1"/>
    </xf>
    <xf numFmtId="0" fontId="2" fillId="0" borderId="0" xfId="0" applyFont="1" applyBorder="1" applyAlignment="1">
      <alignment horizontal="right" vertic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10" xfId="0" applyFont="1" applyBorder="1" applyAlignment="1">
      <alignment horizontal="left" vertical="top" wrapText="1"/>
    </xf>
    <xf numFmtId="0" fontId="2" fillId="0" borderId="9" xfId="0" applyFont="1" applyBorder="1" applyAlignment="1">
      <alignment horizontal="left" vertical="top" wrapText="1"/>
    </xf>
    <xf numFmtId="0" fontId="2" fillId="0" borderId="1" xfId="0" applyFont="1" applyBorder="1" applyAlignment="1">
      <alignment horizontal="left" vertical="top" wrapText="1"/>
    </xf>
    <xf numFmtId="0" fontId="2" fillId="0" borderId="12" xfId="0" applyFont="1" applyBorder="1" applyAlignment="1">
      <alignment horizontal="left" vertical="top"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4"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2" borderId="5" xfId="0" applyFont="1" applyFill="1" applyBorder="1" applyAlignment="1">
      <alignment horizontal="left" vertical="top" wrapText="1"/>
    </xf>
    <xf numFmtId="166" fontId="10" fillId="0" borderId="1" xfId="0" applyNumberFormat="1" applyFont="1" applyBorder="1" applyAlignment="1">
      <alignment horizontal="center" vertical="center"/>
    </xf>
    <xf numFmtId="0" fontId="9" fillId="0" borderId="1" xfId="0" applyFont="1" applyBorder="1" applyAlignment="1">
      <alignment horizontal="center" vertical="center"/>
    </xf>
    <xf numFmtId="166" fontId="6" fillId="7" borderId="6" xfId="0" applyNumberFormat="1" applyFont="1" applyFill="1" applyBorder="1" applyAlignment="1" applyProtection="1">
      <alignment horizontal="center" vertical="center" wrapText="1"/>
      <protection locked="0"/>
    </xf>
    <xf numFmtId="166" fontId="6" fillId="7" borderId="10" xfId="0" applyNumberFormat="1" applyFont="1" applyFill="1" applyBorder="1" applyAlignment="1" applyProtection="1">
      <alignment horizontal="center" vertical="center" wrapText="1"/>
      <protection locked="0"/>
    </xf>
    <xf numFmtId="166" fontId="6" fillId="7" borderId="8" xfId="0" applyNumberFormat="1" applyFont="1" applyFill="1" applyBorder="1" applyAlignment="1" applyProtection="1">
      <alignment horizontal="center" vertical="center" wrapText="1"/>
      <protection locked="0"/>
    </xf>
    <xf numFmtId="166" fontId="6" fillId="7" borderId="11" xfId="0" applyNumberFormat="1" applyFont="1" applyFill="1" applyBorder="1" applyAlignment="1" applyProtection="1">
      <alignment horizontal="center" vertical="center" wrapText="1"/>
      <protection locked="0"/>
    </xf>
    <xf numFmtId="166" fontId="6" fillId="7" borderId="9" xfId="0" applyNumberFormat="1" applyFont="1" applyFill="1" applyBorder="1" applyAlignment="1" applyProtection="1">
      <alignment horizontal="center" vertical="center" wrapText="1"/>
      <protection locked="0"/>
    </xf>
    <xf numFmtId="166" fontId="6" fillId="7" borderId="12" xfId="0" applyNumberFormat="1" applyFont="1" applyFill="1" applyBorder="1" applyAlignment="1" applyProtection="1">
      <alignment horizontal="center" vertical="center" wrapText="1"/>
      <protection locked="0"/>
    </xf>
    <xf numFmtId="0" fontId="8" fillId="0" borderId="0" xfId="0" applyFont="1" applyAlignment="1" applyProtection="1">
      <alignment horizontal="center" vertical="center" wrapText="1"/>
    </xf>
    <xf numFmtId="0" fontId="8" fillId="0" borderId="11" xfId="0" applyFont="1" applyBorder="1" applyAlignment="1" applyProtection="1">
      <alignment horizontal="center" vertical="center" wrapText="1"/>
    </xf>
    <xf numFmtId="0" fontId="2" fillId="3" borderId="4" xfId="0" applyFont="1" applyFill="1" applyBorder="1" applyAlignment="1">
      <alignment horizontal="right" vertical="center" indent="2"/>
    </xf>
    <xf numFmtId="0" fontId="2" fillId="3" borderId="2" xfId="0" applyFont="1" applyFill="1" applyBorder="1" applyAlignment="1">
      <alignment horizontal="right" vertical="center" indent="2"/>
    </xf>
    <xf numFmtId="0" fontId="2" fillId="7" borderId="2" xfId="0" applyFont="1" applyFill="1" applyBorder="1" applyAlignment="1" applyProtection="1">
      <alignment horizontal="center" vertical="top" wrapText="1"/>
      <protection locked="0"/>
    </xf>
    <xf numFmtId="0" fontId="2" fillId="7" borderId="5" xfId="0" applyFont="1" applyFill="1" applyBorder="1" applyAlignment="1" applyProtection="1">
      <alignment horizontal="center" vertical="top" wrapText="1"/>
      <protection locked="0"/>
    </xf>
    <xf numFmtId="0" fontId="7" fillId="7" borderId="6" xfId="0" applyFont="1" applyFill="1" applyBorder="1" applyAlignment="1" applyProtection="1">
      <alignment horizontal="center" vertical="center" wrapText="1"/>
      <protection locked="0"/>
    </xf>
    <xf numFmtId="0" fontId="7" fillId="7" borderId="7" xfId="0" applyFont="1" applyFill="1" applyBorder="1" applyAlignment="1" applyProtection="1">
      <alignment horizontal="center" vertical="center" wrapText="1"/>
      <protection locked="0"/>
    </xf>
    <xf numFmtId="0" fontId="7" fillId="7" borderId="10" xfId="0" applyFont="1" applyFill="1" applyBorder="1" applyAlignment="1" applyProtection="1">
      <alignment horizontal="center" vertical="center" wrapText="1"/>
      <protection locked="0"/>
    </xf>
    <xf numFmtId="0" fontId="7" fillId="7" borderId="8"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9"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protection locked="0"/>
    </xf>
    <xf numFmtId="0" fontId="5" fillId="3" borderId="8" xfId="0" applyFont="1" applyFill="1" applyBorder="1" applyAlignment="1">
      <alignment horizontal="left" vertical="center" wrapText="1"/>
    </xf>
    <xf numFmtId="0" fontId="5" fillId="3" borderId="0" xfId="0" applyFont="1" applyFill="1" applyBorder="1" applyAlignment="1">
      <alignment horizontal="left" vertical="center" wrapText="1"/>
    </xf>
    <xf numFmtId="0" fontId="2" fillId="7" borderId="2" xfId="0" applyFont="1" applyFill="1" applyBorder="1" applyAlignment="1" applyProtection="1">
      <alignment horizontal="left" vertical="top" wrapText="1"/>
      <protection locked="0"/>
    </xf>
    <xf numFmtId="0" fontId="2" fillId="7" borderId="5" xfId="0" applyFont="1" applyFill="1" applyBorder="1" applyAlignment="1" applyProtection="1">
      <alignment horizontal="left" vertical="top" wrapText="1"/>
      <protection locked="0"/>
    </xf>
    <xf numFmtId="0" fontId="19" fillId="0" borderId="0" xfId="0" applyFont="1" applyAlignment="1" applyProtection="1">
      <alignment horizontal="left" vertical="center" wrapText="1"/>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8" xfId="0" applyFont="1" applyFill="1" applyBorder="1" applyAlignment="1" applyProtection="1">
      <alignment horizontal="center" vertical="center" wrapText="1"/>
      <protection locked="0"/>
    </xf>
    <xf numFmtId="0" fontId="19" fillId="7" borderId="0" xfId="0" applyFont="1" applyFill="1" applyBorder="1" applyAlignment="1" applyProtection="1">
      <alignment horizontal="center" vertical="center" wrapText="1"/>
      <protection locked="0"/>
    </xf>
    <xf numFmtId="0" fontId="19" fillId="7" borderId="11" xfId="0" applyFont="1" applyFill="1" applyBorder="1" applyAlignment="1" applyProtection="1">
      <alignment horizontal="center" vertical="center" wrapText="1"/>
      <protection locked="0"/>
    </xf>
    <xf numFmtId="0" fontId="19" fillId="7" borderId="9"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12" xfId="0" applyFont="1" applyFill="1" applyBorder="1" applyAlignment="1" applyProtection="1">
      <alignment horizontal="center" vertical="center" wrapText="1"/>
      <protection locked="0"/>
    </xf>
    <xf numFmtId="0" fontId="5" fillId="0" borderId="0" xfId="0" applyFont="1" applyBorder="1" applyAlignment="1">
      <alignment horizontal="center" vertical="center"/>
    </xf>
    <xf numFmtId="0" fontId="2" fillId="11" borderId="0" xfId="0" applyFont="1" applyFill="1" applyBorder="1" applyAlignment="1">
      <alignment horizontal="center" vertical="center"/>
    </xf>
    <xf numFmtId="14" fontId="5" fillId="3" borderId="8" xfId="0" applyNumberFormat="1" applyFont="1" applyFill="1" applyBorder="1" applyAlignment="1">
      <alignment horizontal="left" vertical="center" wrapText="1"/>
    </xf>
    <xf numFmtId="0" fontId="15" fillId="9" borderId="13" xfId="0" applyFont="1" applyFill="1" applyBorder="1" applyAlignment="1">
      <alignment horizontal="center" vertical="center"/>
    </xf>
    <xf numFmtId="0" fontId="15" fillId="9" borderId="14" xfId="0" applyFont="1" applyFill="1" applyBorder="1" applyAlignment="1">
      <alignment horizontal="center" vertical="center"/>
    </xf>
    <xf numFmtId="0" fontId="15" fillId="9" borderId="15" xfId="0" applyFont="1" applyFill="1" applyBorder="1" applyAlignment="1">
      <alignment horizontal="center" vertical="center"/>
    </xf>
  </cellXfs>
  <cellStyles count="2">
    <cellStyle name="Prozent" xfId="1" builtinId="5"/>
    <cellStyle name="Standard" xfId="0" builtinId="0"/>
  </cellStyles>
  <dxfs count="0"/>
  <tableStyles count="0" defaultTableStyle="TableStyleMedium2" defaultPivotStyle="PivotStyleLight16"/>
  <colors>
    <mruColors>
      <color rgb="FFB3DFBF"/>
      <color rgb="FFFBA3A5"/>
      <color rgb="FFFFFFF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Betriebsleistung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875035310361079"/>
          <c:w val="0.92636080307313184"/>
          <c:h val="0.73220244506312049"/>
        </c:manualLayout>
      </c:layout>
      <c:lineChart>
        <c:grouping val="standard"/>
        <c:varyColors val="0"/>
        <c:ser>
          <c:idx val="0"/>
          <c:order val="0"/>
          <c:tx>
            <c:strRef>
              <c:f>'Plausi EVU'!$D$68:$O$68</c:f>
              <c:strCache>
                <c:ptCount val="12"/>
                <c:pt idx="0">
                  <c:v>Jan 20</c:v>
                </c:pt>
                <c:pt idx="1">
                  <c:v>Feb 20</c:v>
                </c:pt>
                <c:pt idx="2">
                  <c:v>Mrz 20</c:v>
                </c:pt>
                <c:pt idx="3">
                  <c:v>Apr 20</c:v>
                </c:pt>
                <c:pt idx="4">
                  <c:v>Mai 20</c:v>
                </c:pt>
                <c:pt idx="5">
                  <c:v>Jun 20</c:v>
                </c:pt>
                <c:pt idx="6">
                  <c:v>Jul 20</c:v>
                </c:pt>
                <c:pt idx="7">
                  <c:v>Aug 20</c:v>
                </c:pt>
                <c:pt idx="8">
                  <c:v>Sep 20</c:v>
                </c:pt>
                <c:pt idx="9">
                  <c:v>Okt 20</c:v>
                </c:pt>
                <c:pt idx="10">
                  <c:v>Nov 20</c:v>
                </c:pt>
                <c:pt idx="11">
                  <c:v>Dez 20</c:v>
                </c:pt>
              </c:strCache>
            </c:strRef>
          </c:tx>
          <c:spPr>
            <a:ln w="28575" cap="rnd">
              <a:solidFill>
                <a:schemeClr val="accent1"/>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EVU'!$D$68:$O$68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403-4080-B5DB-72A8DD22D329}"/>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sz="1400" b="0" i="0" u="none" strike="noStrike" baseline="0">
                <a:effectLst/>
              </a:rPr>
              <a:t>Betriebsleistung</a:t>
            </a:r>
            <a:r>
              <a:rPr lang="de-DE"/>
              <a: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875035310361079"/>
          <c:w val="0.92636080307313184"/>
          <c:h val="0.73220244506312049"/>
        </c:manualLayout>
      </c:layout>
      <c:lineChart>
        <c:grouping val="standard"/>
        <c:varyColors val="0"/>
        <c:ser>
          <c:idx val="0"/>
          <c:order val="0"/>
          <c:tx>
            <c:strRef>
              <c:f>'Plausi EVU'!$D$72:$O$72</c:f>
              <c:strCache>
                <c:ptCount val="12"/>
                <c:pt idx="0">
                  <c:v>Jan 20</c:v>
                </c:pt>
                <c:pt idx="1">
                  <c:v>Feb 20</c:v>
                </c:pt>
                <c:pt idx="2">
                  <c:v>Mrz 20</c:v>
                </c:pt>
                <c:pt idx="3">
                  <c:v>Apr 20</c:v>
                </c:pt>
                <c:pt idx="4">
                  <c:v>Mai 20</c:v>
                </c:pt>
                <c:pt idx="5">
                  <c:v>Jun 20</c:v>
                </c:pt>
                <c:pt idx="6">
                  <c:v>Jul 20</c:v>
                </c:pt>
                <c:pt idx="7">
                  <c:v>Aug 20</c:v>
                </c:pt>
                <c:pt idx="8">
                  <c:v>Sep 20</c:v>
                </c:pt>
                <c:pt idx="9">
                  <c:v>Okt 20</c:v>
                </c:pt>
                <c:pt idx="10">
                  <c:v>Nov 20</c:v>
                </c:pt>
                <c:pt idx="11">
                  <c:v>Dez 20</c:v>
                </c:pt>
              </c:strCache>
            </c:strRef>
          </c:tx>
          <c:spPr>
            <a:ln w="28575" cap="rnd">
              <a:solidFill>
                <a:schemeClr val="accent1"/>
              </a:solidFill>
              <a:round/>
            </a:ln>
            <a:effectLst/>
          </c:spPr>
          <c:marker>
            <c:symbol val="none"/>
          </c:marker>
          <c:val>
            <c:numRef>
              <c:f>'Plausi EVU'!$D$72:$O$72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3404-41A0-9C63-FBD76C866796}"/>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Umsatz</a:t>
            </a:r>
            <a:r>
              <a:rPr lang="de-DE" baseline="0"/>
              <a:t> 2020</a:t>
            </a:r>
            <a:endParaRPr lang="de-DE"/>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241545893719807"/>
          <c:w val="0.92636080307313184"/>
          <c:h val="0.74792270531400962"/>
        </c:manualLayout>
      </c:layout>
      <c:lineChart>
        <c:grouping val="standard"/>
        <c:varyColors val="0"/>
        <c:ser>
          <c:idx val="0"/>
          <c:order val="0"/>
          <c:spPr>
            <a:ln w="28575" cap="rnd">
              <a:solidFill>
                <a:schemeClr val="accent4"/>
              </a:solidFill>
              <a:round/>
            </a:ln>
            <a:effectLst/>
          </c:spPr>
          <c:marker>
            <c:symbol val="none"/>
          </c:marker>
          <c:val>
            <c:numRef>
              <c:f>'Plausi EVU'!$D$74:$O$74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018B-403C-813C-3BC3F1753539}"/>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Aufwendungen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1307855626326969"/>
          <c:w val="0.93305527552102896"/>
          <c:h val="0.57893714927048257"/>
        </c:manualLayout>
      </c:layout>
      <c:lineChart>
        <c:grouping val="standard"/>
        <c:varyColors val="0"/>
        <c:ser>
          <c:idx val="0"/>
          <c:order val="0"/>
          <c:spPr>
            <a:ln w="28575" cap="rnd">
              <a:solidFill>
                <a:schemeClr val="accent3"/>
              </a:solidFill>
              <a:round/>
            </a:ln>
            <a:effectLst/>
          </c:spPr>
          <c:marker>
            <c:symbol val="none"/>
          </c:marker>
          <c:val>
            <c:numRef>
              <c:f>'Plausi EVU'!$D$75:$O$75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E0C2-40CD-9A47-72479AFDF8ED}"/>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sz="1400" b="0" i="0" u="none" strike="noStrike" baseline="0">
                <a:effectLst/>
              </a:rPr>
              <a:t>Verkehrsleistung</a:t>
            </a:r>
            <a:r>
              <a:rPr lang="de-DE"/>
              <a: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902811061660771"/>
          <c:w val="0.92636080307313184"/>
          <c:h val="0.73192437901784013"/>
        </c:manualLayout>
      </c:layout>
      <c:lineChart>
        <c:grouping val="standard"/>
        <c:varyColors val="0"/>
        <c:ser>
          <c:idx val="0"/>
          <c:order val="0"/>
          <c:spPr>
            <a:ln w="28575" cap="rnd">
              <a:solidFill>
                <a:schemeClr val="accent2"/>
              </a:solidFill>
              <a:round/>
            </a:ln>
            <a:effectLst/>
          </c:spPr>
          <c:marker>
            <c:symbol val="none"/>
          </c:marker>
          <c:val>
            <c:numRef>
              <c:f>'Plausi EVU'!$D$73:$O$73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A7F4-4F38-BCBA-396E319B6EFE}"/>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Trkm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1428571428571428"/>
          <c:w val="0.82113821138211385"/>
          <c:h val="0.63736557930258719"/>
        </c:manualLayout>
      </c:layout>
      <c:barChart>
        <c:barDir val="col"/>
        <c:grouping val="clustered"/>
        <c:varyColors val="0"/>
        <c:ser>
          <c:idx val="0"/>
          <c:order val="0"/>
          <c:spPr>
            <a:solidFill>
              <a:schemeClr val="accent1"/>
            </a:solidFill>
            <a:ln>
              <a:noFill/>
            </a:ln>
            <a:effectLst/>
          </c:spPr>
          <c:invertIfNegative val="0"/>
          <c:dLbls>
            <c:dLbl>
              <c:idx val="1"/>
              <c:layout/>
              <c:numFmt formatCode="#,##0.00" sourceLinked="0"/>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extLst>
                <c:ext xmlns:c15="http://schemas.microsoft.com/office/drawing/2012/chart" uri="{CE6537A1-D6FC-4f65-9D91-7224C49458BB}">
                  <c15:layout>
                    <c:manualLayout>
                      <c:w val="0.27252032520325198"/>
                      <c:h val="8.3857517810273716E-2"/>
                    </c:manualLayout>
                  </c15:layout>
                </c:ext>
                <c:ext xmlns:c16="http://schemas.microsoft.com/office/drawing/2014/chart" uri="{C3380CC4-5D6E-409C-BE32-E72D297353CC}">
                  <c16:uniqueId val="{00000000-6693-4A89-93BB-B7303DED86B3}"/>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'Plausi EVU'!$P$72:$Q$72</c:f>
              <c:numCache>
                <c:formatCode>#,##0</c:formatCode>
                <c:ptCount val="2"/>
                <c:pt idx="0">
                  <c:v>0</c:v>
                </c:pt>
                <c:pt idx="1">
                  <c:v>0</c:v>
                </c:pt>
              </c:numCache>
            </c:numRef>
          </c:val>
          <c:extLst>
            <c:ext xmlns:c15="http://schemas.microsoft.com/office/drawing/2012/chart" uri="{02D57815-91ED-43cb-92C2-25804820EDAC}">
              <c15:filteredCategoryTitle>
                <c15:cat>
                  <c:strRef>
                    <c:extLst>
                      <c:ext uri="{02D57815-91ED-43cb-92C2-25804820EDAC}">
                        <c15:formulaRef>
                          <c15:sqref>'Plausi EVU'!$P$67:$Q$67</c15:sqref>
                        </c15:formulaRef>
                      </c:ext>
                    </c:extLst>
                    <c:strCache>
                      <c:ptCount val="2"/>
                      <c:pt idx="0">
                        <c:v>gesamt 2020</c:v>
                      </c:pt>
                      <c:pt idx="1">
                        <c:v>gesamt 2019</c:v>
                      </c:pt>
                    </c:strCache>
                  </c:strRef>
                </c15:cat>
              </c15:filteredCategoryTitle>
            </c:ext>
            <c:ext xmlns:c16="http://schemas.microsoft.com/office/drawing/2014/chart" uri="{C3380CC4-5D6E-409C-BE32-E72D297353CC}">
              <c16:uniqueId val="{00000000-94EA-472E-9A4A-8780807CD55D}"/>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000" sourceLinked="0"/>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Pkm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1904761904761905"/>
          <c:w val="0.82113821138211385"/>
          <c:h val="0.75165129358830152"/>
        </c:manualLayout>
      </c:layout>
      <c:barChart>
        <c:barDir val="col"/>
        <c:grouping val="clustered"/>
        <c:varyColors val="0"/>
        <c:ser>
          <c:idx val="0"/>
          <c:order val="0"/>
          <c:spPr>
            <a:solidFill>
              <a:schemeClr val="accent2"/>
            </a:solidFill>
            <a:ln>
              <a:noFill/>
            </a:ln>
            <a:effectLst/>
          </c:spPr>
          <c:invertIfNegative val="0"/>
          <c:dLbls>
            <c:dLbl>
              <c:idx val="1"/>
              <c:layout/>
              <c:showLegendKey val="0"/>
              <c:showVal val="1"/>
              <c:showCatName val="0"/>
              <c:showSerName val="0"/>
              <c:showPercent val="0"/>
              <c:showBubbleSize val="0"/>
              <c:extLst>
                <c:ext xmlns:c15="http://schemas.microsoft.com/office/drawing/2012/chart" uri="{CE6537A1-D6FC-4f65-9D91-7224C49458BB}">
                  <c15:layout>
                    <c:manualLayout>
                      <c:w val="0.24813008130081302"/>
                      <c:h val="0.21533333333333332"/>
                    </c:manualLayout>
                  </c15:layout>
                </c:ext>
                <c:ext xmlns:c16="http://schemas.microsoft.com/office/drawing/2014/chart" uri="{C3380CC4-5D6E-409C-BE32-E72D297353CC}">
                  <c16:uniqueId val="{00000000-443B-4092-AAAA-47970D64536D}"/>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'Plausi EVU'!$P$73:$Q$73</c:f>
              <c:numCache>
                <c:formatCode>#,##0</c:formatCode>
                <c:ptCount val="2"/>
                <c:pt idx="0">
                  <c:v>0</c:v>
                </c:pt>
                <c:pt idx="1">
                  <c:v>0</c:v>
                </c:pt>
              </c:numCache>
            </c:numRef>
          </c:val>
          <c:extLst>
            <c:ext xmlns:c15="http://schemas.microsoft.com/office/drawing/2012/chart" uri="{02D57815-91ED-43cb-92C2-25804820EDAC}">
              <c15:filteredCategoryTitle>
                <c15:cat>
                  <c:strRef>
                    <c:extLst>
                      <c:ext uri="{02D57815-91ED-43cb-92C2-25804820EDAC}">
                        <c15:formulaRef>
                          <c15:sqref>'Plausi EVU'!$P$67:$Q$67</c15:sqref>
                        </c15:formulaRef>
                      </c:ext>
                    </c:extLst>
                    <c:strCache>
                      <c:ptCount val="2"/>
                      <c:pt idx="0">
                        <c:v>gesamt 2020</c:v>
                      </c:pt>
                      <c:pt idx="1">
                        <c:v>gesamt 2019</c:v>
                      </c:pt>
                    </c:strCache>
                  </c:strRef>
                </c15:cat>
              </c15:filteredCategoryTitle>
            </c:ext>
            <c:ext xmlns:c16="http://schemas.microsoft.com/office/drawing/2014/chart" uri="{C3380CC4-5D6E-409C-BE32-E72D297353CC}">
              <c16:uniqueId val="{00000000-6B36-4523-B515-A07ED23A3E01}"/>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2380952380952382"/>
          <c:w val="0.82113821138211385"/>
          <c:h val="0.62784176977877759"/>
        </c:manualLayout>
      </c:layout>
      <c:barChart>
        <c:barDir val="col"/>
        <c:grouping val="clustered"/>
        <c:varyColors val="0"/>
        <c:ser>
          <c:idx val="0"/>
          <c:order val="0"/>
          <c:spPr>
            <a:solidFill>
              <a:schemeClr val="accent4"/>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5626016260162604"/>
                      <c:h val="0.21533333333333332"/>
                    </c:manualLayout>
                  </c15:layout>
                </c:ext>
                <c:ext xmlns:c16="http://schemas.microsoft.com/office/drawing/2014/chart" uri="{C3380CC4-5D6E-409C-BE32-E72D297353CC}">
                  <c16:uniqueId val="{00000000-A4F2-4483-8C1B-24B01B222DF6}"/>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6439024390243898"/>
                      <c:h val="0.21533333333333332"/>
                    </c:manualLayout>
                  </c15:layout>
                </c:ext>
                <c:ext xmlns:c16="http://schemas.microsoft.com/office/drawing/2014/chart" uri="{C3380CC4-5D6E-409C-BE32-E72D297353CC}">
                  <c16:uniqueId val="{00000001-A4F2-4483-8C1B-24B01B222DF6}"/>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'Plausi EVU'!$P$74:$Q$74</c:f>
              <c:numCache>
                <c:formatCode>#,##0</c:formatCode>
                <c:ptCount val="2"/>
                <c:pt idx="0">
                  <c:v>0</c:v>
                </c:pt>
                <c:pt idx="1">
                  <c:v>0</c:v>
                </c:pt>
              </c:numCache>
            </c:numRef>
          </c:val>
          <c:extLst>
            <c:ext xmlns:c15="http://schemas.microsoft.com/office/drawing/2012/chart" uri="{02D57815-91ED-43cb-92C2-25804820EDAC}">
              <c15:filteredCategoryTitle>
                <c15:cat>
                  <c:strRef>
                    <c:extLst>
                      <c:ext uri="{02D57815-91ED-43cb-92C2-25804820EDAC}">
                        <c15:formulaRef>
                          <c15:sqref>'Plausi EVU'!$P$67:$Q$67</c15:sqref>
                        </c15:formulaRef>
                      </c:ext>
                    </c:extLst>
                    <c:strCache>
                      <c:ptCount val="2"/>
                      <c:pt idx="0">
                        <c:v>gesamt 2020</c:v>
                      </c:pt>
                      <c:pt idx="1">
                        <c:v>gesamt 2019</c:v>
                      </c:pt>
                    </c:strCache>
                  </c:strRef>
                </c15:cat>
              </c15:filteredCategoryTitle>
            </c:ext>
            <c:ext xmlns:c16="http://schemas.microsoft.com/office/drawing/2014/chart" uri="{C3380CC4-5D6E-409C-BE32-E72D297353CC}">
              <c16:uniqueId val="{00000002-A4F2-4483-8C1B-24B01B222DF6}"/>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0471099887766556"/>
          <c:w val="0.82113821138211385"/>
          <c:h val="0.58806509539842877"/>
        </c:manualLayout>
      </c:layout>
      <c:barChart>
        <c:barDir val="col"/>
        <c:grouping val="clustered"/>
        <c:varyColors val="0"/>
        <c:ser>
          <c:idx val="0"/>
          <c:order val="0"/>
          <c:spPr>
            <a:solidFill>
              <a:schemeClr val="accent3"/>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9691056910569102"/>
                      <c:h val="0.19201698513800425"/>
                    </c:manualLayout>
                  </c15:layout>
                </c:ext>
                <c:ext xmlns:c16="http://schemas.microsoft.com/office/drawing/2014/chart" uri="{C3380CC4-5D6E-409C-BE32-E72D297353CC}">
                  <c16:uniqueId val="{00000000-0E06-4BBC-B2C5-BBF9BEF54B51}"/>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4813008130081302"/>
                      <c:h val="0.19201698513800425"/>
                    </c:manualLayout>
                  </c15:layout>
                </c:ext>
                <c:ext xmlns:c16="http://schemas.microsoft.com/office/drawing/2014/chart" uri="{C3380CC4-5D6E-409C-BE32-E72D297353CC}">
                  <c16:uniqueId val="{00000001-0E06-4BBC-B2C5-BBF9BEF54B51}"/>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EVU'!$P$67:$Q$67</c:f>
              <c:strCache>
                <c:ptCount val="2"/>
                <c:pt idx="0">
                  <c:v>gesamt 2020</c:v>
                </c:pt>
                <c:pt idx="1">
                  <c:v>gesamt 2019</c:v>
                </c:pt>
              </c:strCache>
            </c:strRef>
          </c:cat>
          <c:val>
            <c:numRef>
              <c:f>'Plausi EVU'!$P$75:$Q$75</c:f>
              <c:numCache>
                <c:formatCode>#,##0</c:formatCode>
                <c:ptCount val="2"/>
                <c:pt idx="0">
                  <c:v>0</c:v>
                </c:pt>
                <c:pt idx="1">
                  <c:v>0</c:v>
                </c:pt>
              </c:numCache>
            </c:numRef>
          </c:val>
          <c:extLst>
            <c:ext xmlns:c16="http://schemas.microsoft.com/office/drawing/2014/chart" uri="{C3380CC4-5D6E-409C-BE32-E72D297353CC}">
              <c16:uniqueId val="{00000002-0E06-4BBC-B2C5-BBF9BEF54B51}"/>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Normierte Verläufe</a:t>
            </a:r>
          </a:p>
        </c:rich>
      </c:tx>
      <c:layout>
        <c:manualLayout>
          <c:xMode val="edge"/>
          <c:yMode val="edge"/>
          <c:x val="0.65860465116279054"/>
          <c:y val="5.0955414012738856E-2"/>
        </c:manualLayout>
      </c:layout>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0609358543557851"/>
          <c:w val="0.56212193348981487"/>
          <c:h val="0.64606516542120129"/>
        </c:manualLayout>
      </c:layout>
      <c:lineChart>
        <c:grouping val="standard"/>
        <c:varyColors val="0"/>
        <c:ser>
          <c:idx val="0"/>
          <c:order val="0"/>
          <c:tx>
            <c:strRef>
              <c:f>'Plausi EVU'!$B$85</c:f>
              <c:strCache>
                <c:ptCount val="1"/>
                <c:pt idx="0">
                  <c:v>Betriebsleistung</c:v>
                </c:pt>
              </c:strCache>
            </c:strRef>
          </c:tx>
          <c:spPr>
            <a:ln w="28575" cap="rnd">
              <a:solidFill>
                <a:schemeClr val="accent1"/>
              </a:solidFill>
              <a:round/>
            </a:ln>
            <a:effectLst/>
          </c:spPr>
          <c:marker>
            <c:symbol val="none"/>
          </c:marker>
          <c:val>
            <c:numRef>
              <c:f>'Plausi EVU'!$D$85:$O$85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8E8F-428D-957C-23A463F6F298}"/>
            </c:ext>
          </c:extLst>
        </c:ser>
        <c:ser>
          <c:idx val="1"/>
          <c:order val="1"/>
          <c:tx>
            <c:strRef>
              <c:f>'Plausi EVU'!$B$86</c:f>
              <c:strCache>
                <c:ptCount val="1"/>
                <c:pt idx="0">
                  <c:v>Verkehrsleistung</c:v>
                </c:pt>
              </c:strCache>
            </c:strRef>
          </c:tx>
          <c:spPr>
            <a:ln w="28575" cap="rnd">
              <a:solidFill>
                <a:schemeClr val="accent2"/>
              </a:solidFill>
              <a:round/>
            </a:ln>
            <a:effectLst/>
          </c:spPr>
          <c:marker>
            <c:symbol val="none"/>
          </c:marker>
          <c:val>
            <c:numRef>
              <c:f>'Plausi EVU'!$D$86:$O$86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1-8E8F-428D-957C-23A463F6F298}"/>
            </c:ext>
          </c:extLst>
        </c:ser>
        <c:ser>
          <c:idx val="2"/>
          <c:order val="2"/>
          <c:tx>
            <c:strRef>
              <c:f>'Plausi EVU'!$B$87</c:f>
              <c:strCache>
                <c:ptCount val="1"/>
                <c:pt idx="0">
                  <c:v>Umsatz</c:v>
                </c:pt>
              </c:strCache>
            </c:strRef>
          </c:tx>
          <c:spPr>
            <a:ln w="28575" cap="rnd">
              <a:solidFill>
                <a:schemeClr val="accent4"/>
              </a:solidFill>
              <a:round/>
            </a:ln>
            <a:effectLst/>
          </c:spPr>
          <c:marker>
            <c:symbol val="none"/>
          </c:marker>
          <c:val>
            <c:numRef>
              <c:f>'Plausi EVU'!$D$87:$O$87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2-8E8F-428D-957C-23A463F6F298}"/>
            </c:ext>
          </c:extLst>
        </c:ser>
        <c:ser>
          <c:idx val="3"/>
          <c:order val="3"/>
          <c:tx>
            <c:strRef>
              <c:f>'Plausi EVU'!$B$88</c:f>
              <c:strCache>
                <c:ptCount val="1"/>
                <c:pt idx="0">
                  <c:v>Aufwendungen</c:v>
                </c:pt>
              </c:strCache>
            </c:strRef>
          </c:tx>
          <c:spPr>
            <a:ln w="28575" cap="rnd">
              <a:solidFill>
                <a:schemeClr val="accent3"/>
              </a:solidFill>
              <a:round/>
            </a:ln>
            <a:effectLst/>
          </c:spPr>
          <c:marker>
            <c:symbol val="none"/>
          </c:marker>
          <c:val>
            <c:numRef>
              <c:f>'Plausi EVU'!$D$88:$O$88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3-8E8F-428D-957C-23A463F6F298}"/>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Algn val="ctr"/>
        <c:lblOffset val="100"/>
        <c:noMultiLvlLbl val="0"/>
      </c:catAx>
      <c:valAx>
        <c:axId val="768110896"/>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08928"/>
        <c:crosses val="autoZero"/>
        <c:crossBetween val="between"/>
      </c:valAx>
      <c:spPr>
        <a:noFill/>
        <a:ln>
          <a:noFill/>
        </a:ln>
        <a:effectLst/>
      </c:spPr>
    </c:plotArea>
    <c:legend>
      <c:legendPos val="r"/>
      <c:layout>
        <c:manualLayout>
          <c:xMode val="edge"/>
          <c:yMode val="edge"/>
          <c:x val="0.6743475775887422"/>
          <c:y val="0.26538943778524499"/>
          <c:w val="0.30592021663254038"/>
          <c:h val="0.545653576742397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legend>
    <c:plotVisOnly val="1"/>
    <c:dispBlanksAs val="gap"/>
    <c:showDLblsOverMax val="0"/>
  </c:chart>
  <c:spPr>
    <a:solidFill>
      <a:schemeClr val="bg1"/>
    </a:solidFill>
    <a:ln w="9525" cap="flat" cmpd="sng" algn="ctr">
      <a:solidFill>
        <a:schemeClr val="accent2"/>
      </a:solid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sz="1400" b="0" i="0" u="none" strike="noStrike" baseline="0">
                <a:effectLst/>
              </a:rPr>
              <a:t>Betriebsleistung</a:t>
            </a:r>
            <a:r>
              <a:rPr lang="de-DE"/>
              <a: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875035310361079"/>
          <c:w val="0.92636080307313184"/>
          <c:h val="0.73220244506312049"/>
        </c:manualLayout>
      </c:layout>
      <c:lineChart>
        <c:grouping val="standard"/>
        <c:varyColors val="0"/>
        <c:ser>
          <c:idx val="0"/>
          <c:order val="0"/>
          <c:spPr>
            <a:ln w="28575" cap="rnd">
              <a:solidFill>
                <a:schemeClr val="accent1"/>
              </a:solidFill>
              <a:round/>
            </a:ln>
            <a:effectLst/>
          </c:spPr>
          <c:marker>
            <c:symbol val="none"/>
          </c:marker>
          <c:val>
            <c:numRef>
              <c:f>'Plausi EVU'!$D$76:$O$76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BBA0-4E42-906E-F1F07D760603}"/>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Umsatz</a:t>
            </a:r>
            <a:r>
              <a:rPr lang="de-DE" baseline="0"/>
              <a:t> 2020</a:t>
            </a:r>
            <a:endParaRPr lang="de-DE"/>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241545893719807"/>
          <c:w val="0.92636080307313184"/>
          <c:h val="0.74792270531400962"/>
        </c:manualLayout>
      </c:layout>
      <c:lineChart>
        <c:grouping val="standard"/>
        <c:varyColors val="0"/>
        <c:ser>
          <c:idx val="0"/>
          <c:order val="0"/>
          <c:spPr>
            <a:ln w="28575" cap="rnd">
              <a:solidFill>
                <a:schemeClr val="accent4"/>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EVU'!$D$70:$O$70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C35-4916-8A2C-1570714F3F78}"/>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Umsatz</a:t>
            </a:r>
            <a:r>
              <a:rPr lang="de-DE" baseline="0"/>
              <a:t> 2020</a:t>
            </a:r>
            <a:endParaRPr lang="de-DE"/>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241545893719807"/>
          <c:w val="0.92636080307313184"/>
          <c:h val="0.74792270531400962"/>
        </c:manualLayout>
      </c:layout>
      <c:lineChart>
        <c:grouping val="standard"/>
        <c:varyColors val="0"/>
        <c:ser>
          <c:idx val="0"/>
          <c:order val="0"/>
          <c:spPr>
            <a:ln w="28575" cap="rnd">
              <a:solidFill>
                <a:schemeClr val="accent4"/>
              </a:solidFill>
              <a:round/>
            </a:ln>
            <a:effectLst/>
          </c:spPr>
          <c:marker>
            <c:symbol val="none"/>
          </c:marker>
          <c:val>
            <c:numRef>
              <c:f>'Plausi EVU'!$D$78:$O$78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4A47-4AC9-8DD3-84556B97C1AE}"/>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Aufwendungen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1307855626326969"/>
          <c:w val="0.93305527552102896"/>
          <c:h val="0.57893714927048257"/>
        </c:manualLayout>
      </c:layout>
      <c:lineChart>
        <c:grouping val="standard"/>
        <c:varyColors val="0"/>
        <c:ser>
          <c:idx val="0"/>
          <c:order val="0"/>
          <c:spPr>
            <a:ln w="28575" cap="rnd">
              <a:solidFill>
                <a:schemeClr val="accent3"/>
              </a:solidFill>
              <a:round/>
            </a:ln>
            <a:effectLst/>
          </c:spPr>
          <c:marker>
            <c:symbol val="none"/>
          </c:marker>
          <c:val>
            <c:numRef>
              <c:f>'Plausi EVU'!$D$79:$O$79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FDA8-428F-9264-958C44353805}"/>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sz="1400" b="0" i="0" u="none" strike="noStrike" baseline="0">
                <a:effectLst/>
              </a:rPr>
              <a:t>Verkehrsleistung</a:t>
            </a:r>
            <a:r>
              <a:rPr lang="de-DE"/>
              <a: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902811061660771"/>
          <c:w val="0.92636080307313184"/>
          <c:h val="0.73192437901784013"/>
        </c:manualLayout>
      </c:layout>
      <c:lineChart>
        <c:grouping val="standard"/>
        <c:varyColors val="0"/>
        <c:ser>
          <c:idx val="0"/>
          <c:order val="0"/>
          <c:spPr>
            <a:ln w="28575" cap="rnd">
              <a:solidFill>
                <a:schemeClr val="accent2"/>
              </a:solidFill>
              <a:round/>
            </a:ln>
            <a:effectLst/>
          </c:spPr>
          <c:marker>
            <c:symbol val="none"/>
          </c:marker>
          <c:val>
            <c:numRef>
              <c:f>'Plausi EVU'!$D$77:$O$77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CFAF-4131-B44F-046EC1FFA8A8}"/>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Algn val="ctr"/>
        <c:lblOffset val="100"/>
        <c:noMultiLvlLbl val="1"/>
      </c:cat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Trkm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9523809523809524"/>
          <c:w val="0.82113821138211385"/>
          <c:h val="0.65641319835020617"/>
        </c:manualLayout>
      </c:layout>
      <c:barChart>
        <c:barDir val="col"/>
        <c:grouping val="clustered"/>
        <c:varyColors val="0"/>
        <c:ser>
          <c:idx val="0"/>
          <c:order val="0"/>
          <c:spPr>
            <a:solidFill>
              <a:schemeClr val="accent1"/>
            </a:solidFill>
            <a:ln>
              <a:noFill/>
            </a:ln>
            <a:effectLst/>
          </c:spPr>
          <c:invertIfNegative val="0"/>
          <c:dLbls>
            <c:dLbl>
              <c:idx val="1"/>
              <c:layout/>
              <c:numFmt formatCode="#,##0.00" sourceLinked="0"/>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extLst>
                <c:ext xmlns:c15="http://schemas.microsoft.com/office/drawing/2012/chart" uri="{CE6537A1-D6FC-4f65-9D91-7224C49458BB}">
                  <c15:layout>
                    <c:manualLayout>
                      <c:w val="0.24"/>
                      <c:h val="0.10290513685789276"/>
                    </c:manualLayout>
                  </c15:layout>
                </c:ext>
                <c:ext xmlns:c16="http://schemas.microsoft.com/office/drawing/2014/chart" uri="{C3380CC4-5D6E-409C-BE32-E72D297353CC}">
                  <c16:uniqueId val="{00000000-143D-4856-9A20-542CC1267B09}"/>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'Plausi EVU'!$P$76:$Q$76</c:f>
              <c:numCache>
                <c:formatCode>#,##0</c:formatCode>
                <c:ptCount val="2"/>
                <c:pt idx="0">
                  <c:v>0</c:v>
                </c:pt>
                <c:pt idx="1">
                  <c:v>0</c:v>
                </c:pt>
              </c:numCache>
            </c:numRef>
          </c:val>
          <c:extLst>
            <c:ext xmlns:c15="http://schemas.microsoft.com/office/drawing/2012/chart" uri="{02D57815-91ED-43cb-92C2-25804820EDAC}">
              <c15:filteredCategoryTitle>
                <c15:cat>
                  <c:strRef>
                    <c:extLst>
                      <c:ext uri="{02D57815-91ED-43cb-92C2-25804820EDAC}">
                        <c15:formulaRef>
                          <c15:sqref>'Plausi EVU'!$P$67:$Q$67</c15:sqref>
                        </c15:formulaRef>
                      </c:ext>
                    </c:extLst>
                    <c:strCache>
                      <c:ptCount val="2"/>
                      <c:pt idx="0">
                        <c:v>gesamt 2020</c:v>
                      </c:pt>
                      <c:pt idx="1">
                        <c:v>gesamt 2019</c:v>
                      </c:pt>
                    </c:strCache>
                  </c:strRef>
                </c15:cat>
              </c15:filteredCategoryTitle>
            </c:ext>
            <c:ext xmlns:c16="http://schemas.microsoft.com/office/drawing/2014/chart" uri="{C3380CC4-5D6E-409C-BE32-E72D297353CC}">
              <c16:uniqueId val="{00000000-0F52-46A6-BC21-187BAD87652D}"/>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000" sourceLinked="0"/>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tkm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1904761904761905"/>
          <c:w val="0.82113821138211385"/>
          <c:h val="0.75165129358830152"/>
        </c:manualLayout>
      </c:layout>
      <c:barChart>
        <c:barDir val="col"/>
        <c:grouping val="clustered"/>
        <c:varyColors val="0"/>
        <c:ser>
          <c:idx val="0"/>
          <c:order val="0"/>
          <c:spPr>
            <a:solidFill>
              <a:schemeClr val="accent2"/>
            </a:solidFill>
            <a:ln>
              <a:noFill/>
            </a:ln>
            <a:effectLst/>
          </c:spPr>
          <c:invertIfNegative val="0"/>
          <c:dLbls>
            <c:dLbl>
              <c:idx val="1"/>
              <c:layout/>
              <c:showLegendKey val="0"/>
              <c:showVal val="1"/>
              <c:showCatName val="0"/>
              <c:showSerName val="0"/>
              <c:showPercent val="0"/>
              <c:showBubbleSize val="0"/>
              <c:extLst>
                <c:ext xmlns:c15="http://schemas.microsoft.com/office/drawing/2012/chart" uri="{CE6537A1-D6FC-4f65-9D91-7224C49458BB}">
                  <c15:layout>
                    <c:manualLayout>
                      <c:w val="0.23186991869918699"/>
                      <c:h val="0.21533333333333332"/>
                    </c:manualLayout>
                  </c15:layout>
                </c:ext>
                <c:ext xmlns:c16="http://schemas.microsoft.com/office/drawing/2014/chart" uri="{C3380CC4-5D6E-409C-BE32-E72D297353CC}">
                  <c16:uniqueId val="{00000000-E2DB-428C-92EC-4E69F1F5D27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'Plausi EVU'!$P$77:$Q$77</c:f>
              <c:numCache>
                <c:formatCode>#,##0</c:formatCode>
                <c:ptCount val="2"/>
                <c:pt idx="0">
                  <c:v>0</c:v>
                </c:pt>
                <c:pt idx="1">
                  <c:v>0</c:v>
                </c:pt>
              </c:numCache>
            </c:numRef>
          </c:val>
          <c:extLst>
            <c:ext xmlns:c15="http://schemas.microsoft.com/office/drawing/2012/chart" uri="{02D57815-91ED-43cb-92C2-25804820EDAC}">
              <c15:filteredCategoryTitle>
                <c15:cat>
                  <c:strRef>
                    <c:extLst>
                      <c:ext uri="{02D57815-91ED-43cb-92C2-25804820EDAC}">
                        <c15:formulaRef>
                          <c15:sqref>'Plausi EVU'!$P$67:$Q$67</c15:sqref>
                        </c15:formulaRef>
                      </c:ext>
                    </c:extLst>
                    <c:strCache>
                      <c:ptCount val="2"/>
                      <c:pt idx="0">
                        <c:v>gesamt 2020</c:v>
                      </c:pt>
                      <c:pt idx="1">
                        <c:v>gesamt 2019</c:v>
                      </c:pt>
                    </c:strCache>
                  </c:strRef>
                </c15:cat>
              </c15:filteredCategoryTitle>
            </c:ext>
            <c:ext xmlns:c16="http://schemas.microsoft.com/office/drawing/2014/chart" uri="{C3380CC4-5D6E-409C-BE32-E72D297353CC}">
              <c16:uniqueId val="{00000000-1366-4B27-8250-993FE21F3CB6}"/>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5238095238095235"/>
          <c:w val="0.82113821138211385"/>
          <c:h val="0.59927034120734912"/>
        </c:manualLayout>
      </c:layout>
      <c:barChart>
        <c:barDir val="col"/>
        <c:grouping val="clustered"/>
        <c:varyColors val="0"/>
        <c:ser>
          <c:idx val="0"/>
          <c:order val="0"/>
          <c:spPr>
            <a:solidFill>
              <a:schemeClr val="accent4"/>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7252032520325198"/>
                      <c:h val="0.21533333333333332"/>
                    </c:manualLayout>
                  </c15:layout>
                </c:ext>
                <c:ext xmlns:c16="http://schemas.microsoft.com/office/drawing/2014/chart" uri="{C3380CC4-5D6E-409C-BE32-E72D297353CC}">
                  <c16:uniqueId val="{00000000-9373-4A01-9E2E-A744693B6B24}"/>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9691056910569102"/>
                      <c:h val="0.21533333333333332"/>
                    </c:manualLayout>
                  </c15:layout>
                </c:ext>
                <c:ext xmlns:c16="http://schemas.microsoft.com/office/drawing/2014/chart" uri="{C3380CC4-5D6E-409C-BE32-E72D297353CC}">
                  <c16:uniqueId val="{00000001-9373-4A01-9E2E-A744693B6B24}"/>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'Plausi EVU'!$P$78:$Q$78</c:f>
              <c:numCache>
                <c:formatCode>#,##0</c:formatCode>
                <c:ptCount val="2"/>
                <c:pt idx="0">
                  <c:v>0</c:v>
                </c:pt>
                <c:pt idx="1">
                  <c:v>0</c:v>
                </c:pt>
              </c:numCache>
            </c:numRef>
          </c:val>
          <c:extLst>
            <c:ext xmlns:c15="http://schemas.microsoft.com/office/drawing/2012/chart" uri="{02D57815-91ED-43cb-92C2-25804820EDAC}">
              <c15:filteredCategoryTitle>
                <c15:cat>
                  <c:strRef>
                    <c:extLst>
                      <c:ext uri="{02D57815-91ED-43cb-92C2-25804820EDAC}">
                        <c15:formulaRef>
                          <c15:sqref>'Plausi EVU'!$P$67:$Q$67</c15:sqref>
                        </c15:formulaRef>
                      </c:ext>
                    </c:extLst>
                    <c:strCache>
                      <c:ptCount val="2"/>
                      <c:pt idx="0">
                        <c:v>gesamt 2020</c:v>
                      </c:pt>
                      <c:pt idx="1">
                        <c:v>gesamt 2019</c:v>
                      </c:pt>
                    </c:strCache>
                  </c:strRef>
                </c15:cat>
              </c15:filteredCategoryTitle>
            </c:ext>
            <c:ext xmlns:c16="http://schemas.microsoft.com/office/drawing/2014/chart" uri="{C3380CC4-5D6E-409C-BE32-E72D297353CC}">
              <c16:uniqueId val="{00000002-9373-4A01-9E2E-A744693B6B24}"/>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19758417508417508"/>
          <c:w val="0.82113821138211385"/>
          <c:h val="0.59519191919191916"/>
        </c:manualLayout>
      </c:layout>
      <c:barChart>
        <c:barDir val="col"/>
        <c:grouping val="clustered"/>
        <c:varyColors val="0"/>
        <c:ser>
          <c:idx val="0"/>
          <c:order val="0"/>
          <c:spPr>
            <a:solidFill>
              <a:schemeClr val="accent3"/>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7252032520325198"/>
                      <c:h val="0.19201698513800425"/>
                    </c:manualLayout>
                  </c15:layout>
                </c:ext>
                <c:ext xmlns:c16="http://schemas.microsoft.com/office/drawing/2014/chart" uri="{C3380CC4-5D6E-409C-BE32-E72D297353CC}">
                  <c16:uniqueId val="{00000000-ADCE-48A4-BE81-F7F18FAD40FF}"/>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9691056910569102"/>
                      <c:h val="0.19201698513800425"/>
                    </c:manualLayout>
                  </c15:layout>
                </c:ext>
                <c:ext xmlns:c16="http://schemas.microsoft.com/office/drawing/2014/chart" uri="{C3380CC4-5D6E-409C-BE32-E72D297353CC}">
                  <c16:uniqueId val="{00000001-ADCE-48A4-BE81-F7F18FAD40FF}"/>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EVU'!$P$67:$Q$67</c:f>
              <c:strCache>
                <c:ptCount val="2"/>
                <c:pt idx="0">
                  <c:v>gesamt 2020</c:v>
                </c:pt>
                <c:pt idx="1">
                  <c:v>gesamt 2019</c:v>
                </c:pt>
              </c:strCache>
            </c:strRef>
          </c:cat>
          <c:val>
            <c:numRef>
              <c:f>'Plausi EVU'!$P$79:$Q$79</c:f>
              <c:numCache>
                <c:formatCode>#,##0</c:formatCode>
                <c:ptCount val="2"/>
                <c:pt idx="0">
                  <c:v>0</c:v>
                </c:pt>
                <c:pt idx="1">
                  <c:v>0</c:v>
                </c:pt>
              </c:numCache>
            </c:numRef>
          </c:val>
          <c:extLst>
            <c:ext xmlns:c16="http://schemas.microsoft.com/office/drawing/2014/chart" uri="{C3380CC4-5D6E-409C-BE32-E72D297353CC}">
              <c16:uniqueId val="{00000002-ADCE-48A4-BE81-F7F18FAD40FF}"/>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Normierte Verläufe</a:t>
            </a:r>
          </a:p>
        </c:rich>
      </c:tx>
      <c:layout>
        <c:manualLayout>
          <c:xMode val="edge"/>
          <c:yMode val="edge"/>
          <c:x val="0.65860465116279054"/>
          <c:y val="5.0955414012738856E-2"/>
        </c:manualLayout>
      </c:layout>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0609358543557851"/>
          <c:w val="0.56212193348981487"/>
          <c:h val="0.64606516542120129"/>
        </c:manualLayout>
      </c:layout>
      <c:lineChart>
        <c:grouping val="standard"/>
        <c:varyColors val="0"/>
        <c:ser>
          <c:idx val="0"/>
          <c:order val="0"/>
          <c:tx>
            <c:strRef>
              <c:f>'Plausi EVU'!$B$89</c:f>
              <c:strCache>
                <c:ptCount val="1"/>
                <c:pt idx="0">
                  <c:v>Betriebsleistung</c:v>
                </c:pt>
              </c:strCache>
            </c:strRef>
          </c:tx>
          <c:spPr>
            <a:ln w="28575" cap="rnd">
              <a:solidFill>
                <a:schemeClr val="accent1"/>
              </a:solidFill>
              <a:round/>
            </a:ln>
            <a:effectLst/>
          </c:spPr>
          <c:marker>
            <c:symbol val="none"/>
          </c:marker>
          <c:val>
            <c:numRef>
              <c:f>'Plausi EVU'!$D$89:$O$89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0-2F28-444E-AE4F-D2D6CBCC69A9}"/>
            </c:ext>
          </c:extLst>
        </c:ser>
        <c:ser>
          <c:idx val="1"/>
          <c:order val="1"/>
          <c:tx>
            <c:strRef>
              <c:f>'Plausi EVU'!$B$90</c:f>
              <c:strCache>
                <c:ptCount val="1"/>
                <c:pt idx="0">
                  <c:v>Verkehrsleistung</c:v>
                </c:pt>
              </c:strCache>
            </c:strRef>
          </c:tx>
          <c:spPr>
            <a:ln w="28575" cap="rnd">
              <a:solidFill>
                <a:schemeClr val="accent2"/>
              </a:solidFill>
              <a:round/>
            </a:ln>
            <a:effectLst/>
          </c:spPr>
          <c:marker>
            <c:symbol val="none"/>
          </c:marker>
          <c:val>
            <c:numRef>
              <c:f>'Plausi EVU'!$D$90:$O$90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1-2F28-444E-AE4F-D2D6CBCC69A9}"/>
            </c:ext>
          </c:extLst>
        </c:ser>
        <c:ser>
          <c:idx val="2"/>
          <c:order val="2"/>
          <c:tx>
            <c:strRef>
              <c:f>'Plausi EVU'!$B$91</c:f>
              <c:strCache>
                <c:ptCount val="1"/>
                <c:pt idx="0">
                  <c:v>Umsatz</c:v>
                </c:pt>
              </c:strCache>
            </c:strRef>
          </c:tx>
          <c:spPr>
            <a:ln w="28575" cap="rnd">
              <a:solidFill>
                <a:schemeClr val="accent4"/>
              </a:solidFill>
              <a:round/>
            </a:ln>
            <a:effectLst/>
          </c:spPr>
          <c:marker>
            <c:symbol val="none"/>
          </c:marker>
          <c:val>
            <c:numRef>
              <c:f>'Plausi EVU'!$D$91:$O$91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2-2F28-444E-AE4F-D2D6CBCC69A9}"/>
            </c:ext>
          </c:extLst>
        </c:ser>
        <c:ser>
          <c:idx val="3"/>
          <c:order val="3"/>
          <c:tx>
            <c:strRef>
              <c:f>'Plausi EVU'!$B$92</c:f>
              <c:strCache>
                <c:ptCount val="1"/>
                <c:pt idx="0">
                  <c:v>Aufwendungen</c:v>
                </c:pt>
              </c:strCache>
            </c:strRef>
          </c:tx>
          <c:spPr>
            <a:ln w="28575" cap="rnd">
              <a:solidFill>
                <a:schemeClr val="accent3"/>
              </a:solidFill>
              <a:round/>
            </a:ln>
            <a:effectLst/>
          </c:spPr>
          <c:marker>
            <c:symbol val="none"/>
          </c:marker>
          <c:val>
            <c:numRef>
              <c:f>'Plausi EVU'!$D$92:$O$92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5="http://schemas.microsoft.com/office/drawing/2012/chart" uri="{02D57815-91ED-43cb-92C2-25804820EDAC}">
              <c15:filteredCategoryTitle>
                <c15:cat>
                  <c:numRef>
                    <c:extLst>
                      <c:ext uri="{02D57815-91ED-43cb-92C2-25804820EDAC}">
                        <c15:formulaRef>
                          <c15:sqref>'Plausi EVU'!$D$67:$O$67</c15:sqref>
                        </c15:formulaRef>
                      </c:ext>
                    </c:extLst>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15:cat>
              </c15:filteredCategoryTitle>
            </c:ext>
            <c:ext xmlns:c16="http://schemas.microsoft.com/office/drawing/2014/chart" uri="{C3380CC4-5D6E-409C-BE32-E72D297353CC}">
              <c16:uniqueId val="{00000003-2F28-444E-AE4F-D2D6CBCC69A9}"/>
            </c:ext>
          </c:extLst>
        </c:ser>
        <c:dLbls>
          <c:showLegendKey val="0"/>
          <c:showVal val="0"/>
          <c:showCatName val="0"/>
          <c:showSerName val="0"/>
          <c:showPercent val="0"/>
          <c:showBubbleSize val="0"/>
        </c:dLbls>
        <c:smooth val="0"/>
        <c:axId val="768108928"/>
        <c:axId val="768110896"/>
      </c:lineChart>
      <c:cat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Algn val="ctr"/>
        <c:lblOffset val="100"/>
        <c:noMultiLvlLbl val="0"/>
      </c:catAx>
      <c:valAx>
        <c:axId val="768110896"/>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08928"/>
        <c:crosses val="autoZero"/>
        <c:crossBetween val="between"/>
      </c:valAx>
      <c:spPr>
        <a:noFill/>
        <a:ln>
          <a:noFill/>
        </a:ln>
        <a:effectLst/>
      </c:spPr>
    </c:plotArea>
    <c:legend>
      <c:legendPos val="r"/>
      <c:layout>
        <c:manualLayout>
          <c:xMode val="edge"/>
          <c:yMode val="edge"/>
          <c:x val="0.6743475775887422"/>
          <c:y val="0.26538943778524499"/>
          <c:w val="0.30592021663254038"/>
          <c:h val="0.545653576742397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legend>
    <c:plotVisOnly val="1"/>
    <c:dispBlanksAs val="gap"/>
    <c:showDLblsOverMax val="0"/>
  </c:chart>
  <c:spPr>
    <a:solidFill>
      <a:schemeClr val="bg1"/>
    </a:solidFill>
    <a:ln w="9525" cap="flat" cmpd="sng" algn="ctr">
      <a:solidFill>
        <a:schemeClr val="accent2"/>
      </a:solid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Betriebsleistung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875035310361079"/>
          <c:w val="0.92636080307313184"/>
          <c:h val="0.73220244506312049"/>
        </c:manualLayout>
      </c:layout>
      <c:lineChart>
        <c:grouping val="standard"/>
        <c:varyColors val="0"/>
        <c:ser>
          <c:idx val="0"/>
          <c:order val="0"/>
          <c:tx>
            <c:strRef>
              <c:f>'Plausi BdS'!$B$56</c:f>
              <c:strCache>
                <c:ptCount val="1"/>
                <c:pt idx="0">
                  <c:v>Betriebsleistung</c:v>
                </c:pt>
              </c:strCache>
            </c:strRef>
          </c:tx>
          <c:spPr>
            <a:ln w="28575" cap="rnd">
              <a:solidFill>
                <a:schemeClr val="accent1"/>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BdS'!$D$56:$O$56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0F3-4FE6-96E7-DEFED10D525F}"/>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Trkm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7619047619047621"/>
          <c:w val="0.82113821138211385"/>
          <c:h val="0.67546081739782515"/>
        </c:manualLayout>
      </c:layout>
      <c:barChart>
        <c:barDir val="col"/>
        <c:grouping val="clustered"/>
        <c:varyColors val="0"/>
        <c:ser>
          <c:idx val="0"/>
          <c:order val="0"/>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BdS'!$P$56:$Q$56</c:f>
              <c:numCache>
                <c:formatCode>#,##0</c:formatCode>
                <c:ptCount val="2"/>
                <c:pt idx="0">
                  <c:v>0</c:v>
                </c:pt>
                <c:pt idx="1">
                  <c:v>0</c:v>
                </c:pt>
              </c:numCache>
            </c:numRef>
          </c:val>
          <c:extLst>
            <c:ext xmlns:c16="http://schemas.microsoft.com/office/drawing/2014/chart" uri="{C3380CC4-5D6E-409C-BE32-E72D297353CC}">
              <c16:uniqueId val="{00000000-3546-4F3F-9A4A-273FAD678822}"/>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000" sourceLinked="0"/>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Aufwendungen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981996283738662"/>
          <c:w val="0.93305527552102896"/>
          <c:h val="0.59384981896875311"/>
        </c:manualLayout>
      </c:layout>
      <c:lineChart>
        <c:grouping val="standard"/>
        <c:varyColors val="0"/>
        <c:ser>
          <c:idx val="0"/>
          <c:order val="0"/>
          <c:spPr>
            <a:ln w="28575" cap="rnd">
              <a:solidFill>
                <a:schemeClr val="accent3"/>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EVU'!$D$71:$O$71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CA4-47D0-8AC1-944407C17ABE}"/>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sz="1400" b="0" i="0" u="none" strike="noStrike" baseline="0">
                <a:effectLst/>
              </a:rPr>
              <a:t>Betriebsleistung</a:t>
            </a:r>
            <a:r>
              <a:rPr lang="de-DE"/>
              <a: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875035310361079"/>
          <c:w val="0.92636080307313184"/>
          <c:h val="0.73220244506312049"/>
        </c:manualLayout>
      </c:layout>
      <c:lineChart>
        <c:grouping val="standard"/>
        <c:varyColors val="0"/>
        <c:ser>
          <c:idx val="0"/>
          <c:order val="0"/>
          <c:tx>
            <c:strRef>
              <c:f>'Plausi BdS'!$B$60</c:f>
              <c:strCache>
                <c:ptCount val="1"/>
                <c:pt idx="0">
                  <c:v>Betriebsleistung</c:v>
                </c:pt>
              </c:strCache>
            </c:strRef>
          </c:tx>
          <c:spPr>
            <a:ln w="28575" cap="rnd">
              <a:solidFill>
                <a:schemeClr val="accent1"/>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BdS'!$D$60:$O$60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A742-481B-9D67-C98457B08C71}"/>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Trkm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4761904761904763"/>
          <c:w val="0.82113821138211385"/>
          <c:h val="0.70403224596925384"/>
        </c:manualLayout>
      </c:layout>
      <c:barChart>
        <c:barDir val="col"/>
        <c:grouping val="clustered"/>
        <c:varyColors val="0"/>
        <c:ser>
          <c:idx val="0"/>
          <c:order val="0"/>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BdS'!$P$60:$Q$60</c:f>
              <c:numCache>
                <c:formatCode>#,##0</c:formatCode>
                <c:ptCount val="2"/>
                <c:pt idx="0">
                  <c:v>0</c:v>
                </c:pt>
                <c:pt idx="1">
                  <c:v>0</c:v>
                </c:pt>
              </c:numCache>
            </c:numRef>
          </c:val>
          <c:extLst>
            <c:ext xmlns:c16="http://schemas.microsoft.com/office/drawing/2014/chart" uri="{C3380CC4-5D6E-409C-BE32-E72D297353CC}">
              <c16:uniqueId val="{00000000-0804-49FA-B8F1-FC363EAFC054}"/>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000" sourceLinked="0"/>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sz="1400" b="0" i="0" u="none" strike="noStrike" baseline="0">
                <a:effectLst/>
              </a:rPr>
              <a:t>Betriebsleistung</a:t>
            </a:r>
            <a:r>
              <a:rPr lang="de-DE"/>
              <a:t>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875035310361079"/>
          <c:w val="0.92636080307313184"/>
          <c:h val="0.73220244506312049"/>
        </c:manualLayout>
      </c:layout>
      <c:lineChart>
        <c:grouping val="standard"/>
        <c:varyColors val="0"/>
        <c:ser>
          <c:idx val="0"/>
          <c:order val="0"/>
          <c:tx>
            <c:strRef>
              <c:f>'Plausi BdS'!$B$64</c:f>
              <c:strCache>
                <c:ptCount val="1"/>
                <c:pt idx="0">
                  <c:v>Betriebsleistung</c:v>
                </c:pt>
              </c:strCache>
            </c:strRef>
          </c:tx>
          <c:spPr>
            <a:ln w="28575" cap="rnd">
              <a:solidFill>
                <a:schemeClr val="accent1"/>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BdS'!$D$64:$O$64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D08-42A3-9974-E93BA5C6F27B}"/>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Trkm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5714285714285712"/>
          <c:w val="0.82113821138211385"/>
          <c:h val="0.69450843644544435"/>
        </c:manualLayout>
      </c:layout>
      <c:barChart>
        <c:barDir val="col"/>
        <c:grouping val="clustered"/>
        <c:varyColors val="0"/>
        <c:ser>
          <c:idx val="0"/>
          <c:order val="0"/>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BdS'!$P$64:$Q$64</c:f>
              <c:numCache>
                <c:formatCode>#,##0</c:formatCode>
                <c:ptCount val="2"/>
                <c:pt idx="0">
                  <c:v>0</c:v>
                </c:pt>
                <c:pt idx="1">
                  <c:v>0</c:v>
                </c:pt>
              </c:numCache>
            </c:numRef>
          </c:val>
          <c:extLst>
            <c:ext xmlns:c16="http://schemas.microsoft.com/office/drawing/2014/chart" uri="{C3380CC4-5D6E-409C-BE32-E72D297353CC}">
              <c16:uniqueId val="{00000000-A154-49C1-8380-89DE5217DD15}"/>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000" sourceLinked="0"/>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Umsatz</a:t>
            </a:r>
            <a:r>
              <a:rPr lang="de-DE" baseline="0"/>
              <a:t> 2020</a:t>
            </a:r>
            <a:endParaRPr lang="de-DE"/>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241545893719807"/>
          <c:w val="0.92636080307313184"/>
          <c:h val="0.74792270531400962"/>
        </c:manualLayout>
      </c:layout>
      <c:lineChart>
        <c:grouping val="standard"/>
        <c:varyColors val="0"/>
        <c:ser>
          <c:idx val="0"/>
          <c:order val="0"/>
          <c:tx>
            <c:strRef>
              <c:f>'Plausi BdS'!$B$57</c:f>
              <c:strCache>
                <c:ptCount val="1"/>
                <c:pt idx="0">
                  <c:v>Umsatz</c:v>
                </c:pt>
              </c:strCache>
            </c:strRef>
          </c:tx>
          <c:spPr>
            <a:ln w="28575" cap="rnd">
              <a:solidFill>
                <a:schemeClr val="accent4"/>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BdS'!$D$57:$O$57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A39B-4623-A0CD-DADF3298D7C9}"/>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3333333333333331"/>
          <c:w val="0.82113821138211385"/>
          <c:h val="0.6183179602549681"/>
        </c:manualLayout>
      </c:layout>
      <c:barChart>
        <c:barDir val="col"/>
        <c:grouping val="clustered"/>
        <c:varyColors val="0"/>
        <c:ser>
          <c:idx val="0"/>
          <c:order val="0"/>
          <c:spPr>
            <a:solidFill>
              <a:schemeClr val="accent4"/>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4"/>
                      <c:h val="0.21533333333333332"/>
                    </c:manualLayout>
                  </c15:layout>
                </c:ext>
                <c:ext xmlns:c16="http://schemas.microsoft.com/office/drawing/2014/chart" uri="{C3380CC4-5D6E-409C-BE32-E72D297353CC}">
                  <c16:uniqueId val="{00000001-1493-4FB9-BF70-3127BD2A224C}"/>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4"/>
                      <c:h val="0.21533333333333332"/>
                    </c:manualLayout>
                  </c15:layout>
                </c:ext>
                <c:ext xmlns:c16="http://schemas.microsoft.com/office/drawing/2014/chart" uri="{C3380CC4-5D6E-409C-BE32-E72D297353CC}">
                  <c16:uniqueId val="{00000000-1493-4FB9-BF70-3127BD2A224C}"/>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BdS'!$P$57:$Q$57</c:f>
              <c:numCache>
                <c:formatCode>#,##0</c:formatCode>
                <c:ptCount val="2"/>
                <c:pt idx="0">
                  <c:v>0</c:v>
                </c:pt>
                <c:pt idx="1">
                  <c:v>0</c:v>
                </c:pt>
              </c:numCache>
            </c:numRef>
          </c:val>
          <c:extLst>
            <c:ext xmlns:c16="http://schemas.microsoft.com/office/drawing/2014/chart" uri="{C3380CC4-5D6E-409C-BE32-E72D297353CC}">
              <c16:uniqueId val="{00000002-7512-4FF7-A2CD-6E2EC7AC6121}"/>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Umsatz</a:t>
            </a:r>
            <a:r>
              <a:rPr lang="de-DE" baseline="0"/>
              <a:t> 2020</a:t>
            </a:r>
            <a:endParaRPr lang="de-DE"/>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241545893719807"/>
          <c:w val="0.92636080307313184"/>
          <c:h val="0.74792270531400962"/>
        </c:manualLayout>
      </c:layout>
      <c:lineChart>
        <c:grouping val="standard"/>
        <c:varyColors val="0"/>
        <c:ser>
          <c:idx val="0"/>
          <c:order val="0"/>
          <c:tx>
            <c:strRef>
              <c:f>'Plausi BdS'!$B$61</c:f>
              <c:strCache>
                <c:ptCount val="1"/>
                <c:pt idx="0">
                  <c:v>Umsatz</c:v>
                </c:pt>
              </c:strCache>
            </c:strRef>
          </c:tx>
          <c:spPr>
            <a:ln w="28575" cap="rnd">
              <a:solidFill>
                <a:schemeClr val="accent4"/>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BdS'!$D$61:$O$61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869-4509-8E2B-9B0077D65BE9}"/>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2380952380952382"/>
          <c:w val="0.82113821138211385"/>
          <c:h val="0.62784176977877759"/>
        </c:manualLayout>
      </c:layout>
      <c:barChart>
        <c:barDir val="col"/>
        <c:grouping val="clustered"/>
        <c:varyColors val="0"/>
        <c:ser>
          <c:idx val="0"/>
          <c:order val="0"/>
          <c:spPr>
            <a:solidFill>
              <a:schemeClr val="accent4"/>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6439024390243898"/>
                      <c:h val="0.21533333333333332"/>
                    </c:manualLayout>
                  </c15:layout>
                </c:ext>
                <c:ext xmlns:c16="http://schemas.microsoft.com/office/drawing/2014/chart" uri="{C3380CC4-5D6E-409C-BE32-E72D297353CC}">
                  <c16:uniqueId val="{00000000-B924-4996-A53C-F67E9305729D}"/>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6439024390243898"/>
                      <c:h val="0.21533333333333332"/>
                    </c:manualLayout>
                  </c15:layout>
                </c:ext>
                <c:ext xmlns:c16="http://schemas.microsoft.com/office/drawing/2014/chart" uri="{C3380CC4-5D6E-409C-BE32-E72D297353CC}">
                  <c16:uniqueId val="{00000001-B924-4996-A53C-F67E9305729D}"/>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BdS'!$P$61:$Q$61</c:f>
              <c:numCache>
                <c:formatCode>#,##0</c:formatCode>
                <c:ptCount val="2"/>
                <c:pt idx="0">
                  <c:v>0</c:v>
                </c:pt>
                <c:pt idx="1">
                  <c:v>0</c:v>
                </c:pt>
              </c:numCache>
            </c:numRef>
          </c:val>
          <c:extLst>
            <c:ext xmlns:c16="http://schemas.microsoft.com/office/drawing/2014/chart" uri="{C3380CC4-5D6E-409C-BE32-E72D297353CC}">
              <c16:uniqueId val="{00000002-A836-49C9-8AB9-02EAFE2FEBF4}"/>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Umsatz</a:t>
            </a:r>
            <a:r>
              <a:rPr lang="de-DE" baseline="0"/>
              <a:t> 2020</a:t>
            </a:r>
            <a:endParaRPr lang="de-DE"/>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241545893719807"/>
          <c:w val="0.92636080307313184"/>
          <c:h val="0.74792270531400962"/>
        </c:manualLayout>
      </c:layout>
      <c:lineChart>
        <c:grouping val="standard"/>
        <c:varyColors val="0"/>
        <c:ser>
          <c:idx val="0"/>
          <c:order val="0"/>
          <c:tx>
            <c:strRef>
              <c:f>'Plausi BdS'!$B$65</c:f>
              <c:strCache>
                <c:ptCount val="1"/>
                <c:pt idx="0">
                  <c:v>Umsatz</c:v>
                </c:pt>
              </c:strCache>
            </c:strRef>
          </c:tx>
          <c:spPr>
            <a:ln w="28575" cap="rnd">
              <a:solidFill>
                <a:schemeClr val="accent4"/>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BdS'!$D$65:$O$65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1A8-4427-9211-050AB77153D5}"/>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5238095238095235"/>
          <c:w val="0.82113821138211385"/>
          <c:h val="0.59927034120734912"/>
        </c:manualLayout>
      </c:layout>
      <c:barChart>
        <c:barDir val="col"/>
        <c:grouping val="clustered"/>
        <c:varyColors val="0"/>
        <c:ser>
          <c:idx val="0"/>
          <c:order val="0"/>
          <c:spPr>
            <a:solidFill>
              <a:schemeClr val="accent4"/>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6439024390243898"/>
                      <c:h val="0.21533333333333332"/>
                    </c:manualLayout>
                  </c15:layout>
                </c:ext>
                <c:ext xmlns:c16="http://schemas.microsoft.com/office/drawing/2014/chart" uri="{C3380CC4-5D6E-409C-BE32-E72D297353CC}">
                  <c16:uniqueId val="{00000000-FA75-426B-AFE4-7CAA5C0E7702}"/>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9691056910569102"/>
                      <c:h val="0.21533333333333332"/>
                    </c:manualLayout>
                  </c15:layout>
                </c:ext>
                <c:ext xmlns:c16="http://schemas.microsoft.com/office/drawing/2014/chart" uri="{C3380CC4-5D6E-409C-BE32-E72D297353CC}">
                  <c16:uniqueId val="{00000001-FA75-426B-AFE4-7CAA5C0E7702}"/>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BdS'!$P$65:$Q$65</c:f>
              <c:numCache>
                <c:formatCode>#,##0</c:formatCode>
                <c:ptCount val="2"/>
                <c:pt idx="0">
                  <c:v>0</c:v>
                </c:pt>
                <c:pt idx="1">
                  <c:v>0</c:v>
                </c:pt>
              </c:numCache>
            </c:numRef>
          </c:val>
          <c:extLst>
            <c:ext xmlns:c16="http://schemas.microsoft.com/office/drawing/2014/chart" uri="{C3380CC4-5D6E-409C-BE32-E72D297353CC}">
              <c16:uniqueId val="{00000002-F974-4EB3-ABC6-309F72A8D5D0}"/>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Verkehrsleistung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4902811061660771"/>
          <c:w val="0.92636080307313184"/>
          <c:h val="0.73192437901784013"/>
        </c:manualLayout>
      </c:layout>
      <c:lineChart>
        <c:grouping val="standard"/>
        <c:varyColors val="0"/>
        <c:ser>
          <c:idx val="0"/>
          <c:order val="0"/>
          <c:spPr>
            <a:ln w="28575" cap="rnd">
              <a:solidFill>
                <a:schemeClr val="accent2"/>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EVU'!$D$69:$O$69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D4A-482F-8B16-7450BBB0D739}"/>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1"/>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Aufwendungen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981996283738662"/>
          <c:w val="0.93305527552102896"/>
          <c:h val="0.59384981896875311"/>
        </c:manualLayout>
      </c:layout>
      <c:lineChart>
        <c:grouping val="standard"/>
        <c:varyColors val="0"/>
        <c:ser>
          <c:idx val="0"/>
          <c:order val="0"/>
          <c:tx>
            <c:strRef>
              <c:f>'Plausi BdS'!$B$59</c:f>
              <c:strCache>
                <c:ptCount val="1"/>
                <c:pt idx="0">
                  <c:v>Aufwendungen</c:v>
                </c:pt>
              </c:strCache>
            </c:strRef>
          </c:tx>
          <c:spPr>
            <a:ln w="28575" cap="rnd">
              <a:solidFill>
                <a:schemeClr val="accent3"/>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BdS'!$D$59:$O$59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C2E-45FE-A38D-8D8BE66CE4CB}"/>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3321829405162739"/>
          <c:w val="0.82113821138211385"/>
          <c:h val="0.55913019079685744"/>
        </c:manualLayout>
      </c:layout>
      <c:barChart>
        <c:barDir val="col"/>
        <c:grouping val="clustered"/>
        <c:varyColors val="0"/>
        <c:ser>
          <c:idx val="0"/>
          <c:order val="0"/>
          <c:spPr>
            <a:solidFill>
              <a:schemeClr val="accent3"/>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4813008130081302"/>
                      <c:h val="0.16113748597081931"/>
                    </c:manualLayout>
                  </c15:layout>
                </c:ext>
                <c:ext xmlns:c16="http://schemas.microsoft.com/office/drawing/2014/chart" uri="{C3380CC4-5D6E-409C-BE32-E72D297353CC}">
                  <c16:uniqueId val="{00000000-3609-4139-8B7C-2E8CD486D953}"/>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5626016260162604"/>
                      <c:h val="0.16113748597081931"/>
                    </c:manualLayout>
                  </c15:layout>
                </c:ext>
                <c:ext xmlns:c16="http://schemas.microsoft.com/office/drawing/2014/chart" uri="{C3380CC4-5D6E-409C-BE32-E72D297353CC}">
                  <c16:uniqueId val="{00000001-3609-4139-8B7C-2E8CD486D953}"/>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BdS'!$P$59:$Q$59</c:f>
              <c:numCache>
                <c:formatCode>#,##0</c:formatCode>
                <c:ptCount val="2"/>
                <c:pt idx="0">
                  <c:v>0</c:v>
                </c:pt>
                <c:pt idx="1">
                  <c:v>0</c:v>
                </c:pt>
              </c:numCache>
            </c:numRef>
          </c:val>
          <c:extLst>
            <c:ext xmlns:c16="http://schemas.microsoft.com/office/drawing/2014/chart" uri="{C3380CC4-5D6E-409C-BE32-E72D297353CC}">
              <c16:uniqueId val="{00000002-7378-4AB7-A831-442D5AF57EE6}"/>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Aufwendungen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1307855626326969"/>
          <c:w val="0.93305527552102896"/>
          <c:h val="0.57893714927048257"/>
        </c:manualLayout>
      </c:layout>
      <c:lineChart>
        <c:grouping val="standard"/>
        <c:varyColors val="0"/>
        <c:ser>
          <c:idx val="0"/>
          <c:order val="0"/>
          <c:tx>
            <c:strRef>
              <c:f>'Plausi BdS'!$B$63</c:f>
              <c:strCache>
                <c:ptCount val="1"/>
                <c:pt idx="0">
                  <c:v>Aufwendungen</c:v>
                </c:pt>
              </c:strCache>
            </c:strRef>
          </c:tx>
          <c:spPr>
            <a:ln w="28575" cap="rnd">
              <a:solidFill>
                <a:schemeClr val="accent3"/>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BdS'!$D$63:$O$63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A2D-4379-80F5-9D73DD9DFBE4}"/>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5459876543209875"/>
          <c:w val="0.82113821138211385"/>
          <c:h val="0.53817732884399549"/>
        </c:manualLayout>
      </c:layout>
      <c:barChart>
        <c:barDir val="col"/>
        <c:grouping val="clustered"/>
        <c:varyColors val="0"/>
        <c:ser>
          <c:idx val="0"/>
          <c:order val="0"/>
          <c:spPr>
            <a:solidFill>
              <a:schemeClr val="accent3"/>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4813008130081302"/>
                      <c:h val="0.16113748597081931"/>
                    </c:manualLayout>
                  </c15:layout>
                </c:ext>
                <c:ext xmlns:c16="http://schemas.microsoft.com/office/drawing/2014/chart" uri="{C3380CC4-5D6E-409C-BE32-E72D297353CC}">
                  <c16:uniqueId val="{00000000-CD0B-473D-A023-8F62D5AA87E9}"/>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5626016260162604"/>
                      <c:h val="0.16113748597081931"/>
                    </c:manualLayout>
                  </c15:layout>
                </c:ext>
                <c:ext xmlns:c16="http://schemas.microsoft.com/office/drawing/2014/chart" uri="{C3380CC4-5D6E-409C-BE32-E72D297353CC}">
                  <c16:uniqueId val="{00000001-CD0B-473D-A023-8F62D5AA87E9}"/>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BdS'!$P$63:$Q$63</c:f>
              <c:numCache>
                <c:formatCode>#,##0</c:formatCode>
                <c:ptCount val="2"/>
                <c:pt idx="0">
                  <c:v>0</c:v>
                </c:pt>
                <c:pt idx="1">
                  <c:v>0</c:v>
                </c:pt>
              </c:numCache>
            </c:numRef>
          </c:val>
          <c:extLst>
            <c:ext xmlns:c16="http://schemas.microsoft.com/office/drawing/2014/chart" uri="{C3380CC4-5D6E-409C-BE32-E72D297353CC}">
              <c16:uniqueId val="{00000002-8E7D-4B01-B1E7-A7522257C4D5}"/>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Aufwendungen 2020</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21307855626326969"/>
          <c:w val="0.93305527552102896"/>
          <c:h val="0.57893714927048257"/>
        </c:manualLayout>
      </c:layout>
      <c:lineChart>
        <c:grouping val="standard"/>
        <c:varyColors val="0"/>
        <c:ser>
          <c:idx val="0"/>
          <c:order val="0"/>
          <c:tx>
            <c:strRef>
              <c:f>'Plausi BdS'!$B$67</c:f>
              <c:strCache>
                <c:ptCount val="1"/>
                <c:pt idx="0">
                  <c:v>Aufwendungen</c:v>
                </c:pt>
              </c:strCache>
            </c:strRef>
          </c:tx>
          <c:spPr>
            <a:ln w="28575" cap="rnd">
              <a:solidFill>
                <a:schemeClr val="accent3"/>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BdS'!$D$67:$O$67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562-4105-BDB9-950C5C907355}"/>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1"/>
        <c:axPos val="l"/>
        <c:numFmt formatCode="#,##0" sourceLinked="1"/>
        <c:majorTickMark val="none"/>
        <c:minorTickMark val="none"/>
        <c:tickLblPos val="nextTo"/>
        <c:crossAx val="7681089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8310606060606058"/>
          <c:w val="0.82113821138211385"/>
          <c:h val="0.50967003367003372"/>
        </c:manualLayout>
      </c:layout>
      <c:barChart>
        <c:barDir val="col"/>
        <c:grouping val="clustered"/>
        <c:varyColors val="0"/>
        <c:ser>
          <c:idx val="0"/>
          <c:order val="0"/>
          <c:spPr>
            <a:solidFill>
              <a:schemeClr val="accent3"/>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3186991869918699"/>
                      <c:h val="0.16113748597081931"/>
                    </c:manualLayout>
                  </c15:layout>
                </c:ext>
                <c:ext xmlns:c16="http://schemas.microsoft.com/office/drawing/2014/chart" uri="{C3380CC4-5D6E-409C-BE32-E72D297353CC}">
                  <c16:uniqueId val="{00000000-FAB4-4F8B-9A1B-5AFA7C772137}"/>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4"/>
                      <c:h val="0.16113748597081931"/>
                    </c:manualLayout>
                  </c15:layout>
                </c:ext>
                <c:ext xmlns:c16="http://schemas.microsoft.com/office/drawing/2014/chart" uri="{C3380CC4-5D6E-409C-BE32-E72D297353CC}">
                  <c16:uniqueId val="{00000001-FAB4-4F8B-9A1B-5AFA7C772137}"/>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BdS'!$P$55:$Q$55</c:f>
              <c:strCache>
                <c:ptCount val="2"/>
                <c:pt idx="0">
                  <c:v>gesamt 2020</c:v>
                </c:pt>
                <c:pt idx="1">
                  <c:v>gesamt 2019</c:v>
                </c:pt>
              </c:strCache>
            </c:strRef>
          </c:cat>
          <c:val>
            <c:numRef>
              <c:f>'Plausi BdS'!$P$67:$Q$67</c:f>
              <c:numCache>
                <c:formatCode>#,##0</c:formatCode>
                <c:ptCount val="2"/>
                <c:pt idx="0">
                  <c:v>0</c:v>
                </c:pt>
                <c:pt idx="1">
                  <c:v>0</c:v>
                </c:pt>
              </c:numCache>
            </c:numRef>
          </c:val>
          <c:extLst>
            <c:ext xmlns:c16="http://schemas.microsoft.com/office/drawing/2014/chart" uri="{C3380CC4-5D6E-409C-BE32-E72D297353CC}">
              <c16:uniqueId val="{00000002-ECF8-4235-89E1-AAFD6877523E}"/>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Normierte Verläufe</a:t>
            </a:r>
          </a:p>
        </c:rich>
      </c:tx>
      <c:layout>
        <c:manualLayout>
          <c:xMode val="edge"/>
          <c:yMode val="edge"/>
          <c:x val="0.65860465116279054"/>
          <c:y val="5.0955414012738856E-2"/>
        </c:manualLayout>
      </c:layout>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0609358543557851"/>
          <c:w val="0.56212193348981487"/>
          <c:h val="0.64606516542120129"/>
        </c:manualLayout>
      </c:layout>
      <c:lineChart>
        <c:grouping val="standard"/>
        <c:varyColors val="0"/>
        <c:ser>
          <c:idx val="0"/>
          <c:order val="0"/>
          <c:tx>
            <c:strRef>
              <c:f>'Plausi BdS'!$B$69</c:f>
              <c:strCache>
                <c:ptCount val="1"/>
                <c:pt idx="0">
                  <c:v>Betriebsleistung</c:v>
                </c:pt>
              </c:strCache>
            </c:strRef>
          </c:tx>
          <c:spPr>
            <a:ln w="28575" cap="rnd">
              <a:solidFill>
                <a:schemeClr val="accent1"/>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BdS'!$D$69:$O$69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ECE-4CCF-8224-DBF5B58421C1}"/>
            </c:ext>
          </c:extLst>
        </c:ser>
        <c:ser>
          <c:idx val="1"/>
          <c:order val="1"/>
          <c:tx>
            <c:strRef>
              <c:f>'Plausi BdS'!$B$70</c:f>
              <c:strCache>
                <c:ptCount val="1"/>
                <c:pt idx="0">
                  <c:v>Umsatz</c:v>
                </c:pt>
              </c:strCache>
            </c:strRef>
          </c:tx>
          <c:spPr>
            <a:ln w="28575" cap="rnd">
              <a:solidFill>
                <a:schemeClr val="accent2">
                  <a:lumMod val="75000"/>
                </a:schemeClr>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BdS'!$D$70:$O$70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3ECE-4CCF-8224-DBF5B58421C1}"/>
            </c:ext>
          </c:extLst>
        </c:ser>
        <c:ser>
          <c:idx val="3"/>
          <c:order val="2"/>
          <c:tx>
            <c:strRef>
              <c:f>'Plausi BdS'!$B$72</c:f>
              <c:strCache>
                <c:ptCount val="1"/>
                <c:pt idx="0">
                  <c:v>Aufwendungen</c:v>
                </c:pt>
              </c:strCache>
            </c:strRef>
          </c:tx>
          <c:spPr>
            <a:ln w="28575" cap="rnd">
              <a:solidFill>
                <a:schemeClr val="accent3"/>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BdS'!$D$72:$O$72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3ECE-4CCF-8224-DBF5B58421C1}"/>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08928"/>
        <c:crosses val="autoZero"/>
        <c:crossBetween val="between"/>
      </c:valAx>
      <c:spPr>
        <a:noFill/>
        <a:ln>
          <a:noFill/>
        </a:ln>
        <a:effectLst/>
      </c:spPr>
    </c:plotArea>
    <c:legend>
      <c:legendPos val="r"/>
      <c:layout>
        <c:manualLayout>
          <c:xMode val="edge"/>
          <c:yMode val="edge"/>
          <c:x val="0.6743475775887422"/>
          <c:y val="0.26538943778524499"/>
          <c:w val="0.30592021663254038"/>
          <c:h val="0.545653576742397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legend>
    <c:plotVisOnly val="1"/>
    <c:dispBlanksAs val="gap"/>
    <c:showDLblsOverMax val="0"/>
  </c:chart>
  <c:spPr>
    <a:solidFill>
      <a:schemeClr val="bg1"/>
    </a:solidFill>
    <a:ln w="9525" cap="flat" cmpd="sng" algn="ctr">
      <a:solidFill>
        <a:schemeClr val="accent2"/>
      </a:solid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Normierte Verläufe</a:t>
            </a:r>
          </a:p>
        </c:rich>
      </c:tx>
      <c:layout>
        <c:manualLayout>
          <c:xMode val="edge"/>
          <c:yMode val="edge"/>
          <c:x val="0.65860465116279054"/>
          <c:y val="5.0955414012738856E-2"/>
        </c:manualLayout>
      </c:layout>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0609358543557851"/>
          <c:w val="0.56212193348981487"/>
          <c:h val="0.64606516542120129"/>
        </c:manualLayout>
      </c:layout>
      <c:lineChart>
        <c:grouping val="standard"/>
        <c:varyColors val="0"/>
        <c:ser>
          <c:idx val="0"/>
          <c:order val="0"/>
          <c:tx>
            <c:strRef>
              <c:f>'Plausi BdS'!$B$73</c:f>
              <c:strCache>
                <c:ptCount val="1"/>
                <c:pt idx="0">
                  <c:v>Betriebsleistung</c:v>
                </c:pt>
              </c:strCache>
            </c:strRef>
          </c:tx>
          <c:spPr>
            <a:ln w="28575" cap="rnd">
              <a:solidFill>
                <a:schemeClr val="accent1"/>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BdS'!$D$73:$O$73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1F3-4552-859C-0EB92DEB8BEB}"/>
            </c:ext>
          </c:extLst>
        </c:ser>
        <c:ser>
          <c:idx val="2"/>
          <c:order val="1"/>
          <c:tx>
            <c:strRef>
              <c:f>'Plausi BdS'!$B$74</c:f>
              <c:strCache>
                <c:ptCount val="1"/>
                <c:pt idx="0">
                  <c:v>Umsatz</c:v>
                </c:pt>
              </c:strCache>
            </c:strRef>
          </c:tx>
          <c:spPr>
            <a:ln w="28575" cap="rnd">
              <a:solidFill>
                <a:schemeClr val="accent4"/>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BdS'!$D$74:$O$74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31F3-4552-859C-0EB92DEB8BEB}"/>
            </c:ext>
          </c:extLst>
        </c:ser>
        <c:ser>
          <c:idx val="3"/>
          <c:order val="2"/>
          <c:tx>
            <c:strRef>
              <c:f>'Plausi BdS'!$B$76</c:f>
              <c:strCache>
                <c:ptCount val="1"/>
                <c:pt idx="0">
                  <c:v>Aufwendungen</c:v>
                </c:pt>
              </c:strCache>
            </c:strRef>
          </c:tx>
          <c:spPr>
            <a:ln w="28575" cap="rnd">
              <a:solidFill>
                <a:schemeClr val="accent3"/>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BdS'!$D$76:$O$76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31F3-4552-859C-0EB92DEB8BEB}"/>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08928"/>
        <c:crosses val="autoZero"/>
        <c:crossBetween val="between"/>
      </c:valAx>
      <c:spPr>
        <a:noFill/>
        <a:ln>
          <a:noFill/>
        </a:ln>
        <a:effectLst/>
      </c:spPr>
    </c:plotArea>
    <c:legend>
      <c:legendPos val="r"/>
      <c:layout>
        <c:manualLayout>
          <c:xMode val="edge"/>
          <c:yMode val="edge"/>
          <c:x val="0.6743475775887422"/>
          <c:y val="0.26538943778524499"/>
          <c:w val="0.30592021663254038"/>
          <c:h val="0.545653576742397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legend>
    <c:plotVisOnly val="1"/>
    <c:dispBlanksAs val="gap"/>
    <c:showDLblsOverMax val="0"/>
  </c:chart>
  <c:spPr>
    <a:solidFill>
      <a:schemeClr val="bg1"/>
    </a:solidFill>
    <a:ln w="9525" cap="flat" cmpd="sng" algn="ctr">
      <a:solidFill>
        <a:schemeClr val="accent2"/>
      </a:solid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Normierte Verläufe</a:t>
            </a:r>
          </a:p>
        </c:rich>
      </c:tx>
      <c:layout>
        <c:manualLayout>
          <c:xMode val="edge"/>
          <c:yMode val="edge"/>
          <c:x val="0.65860465116279054"/>
          <c:y val="5.0955414012738856E-2"/>
        </c:manualLayout>
      </c:layout>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0609358543557851"/>
          <c:w val="0.56212193348981487"/>
          <c:h val="0.64606516542120129"/>
        </c:manualLayout>
      </c:layout>
      <c:lineChart>
        <c:grouping val="standard"/>
        <c:varyColors val="0"/>
        <c:ser>
          <c:idx val="0"/>
          <c:order val="0"/>
          <c:tx>
            <c:strRef>
              <c:f>'Plausi BdS'!$B$77</c:f>
              <c:strCache>
                <c:ptCount val="1"/>
                <c:pt idx="0">
                  <c:v>Betriebsleistung</c:v>
                </c:pt>
              </c:strCache>
            </c:strRef>
          </c:tx>
          <c:spPr>
            <a:ln w="28575" cap="rnd">
              <a:solidFill>
                <a:schemeClr val="accent1"/>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BdS'!$D$77:$O$77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2BC-40A7-8198-4B45C556EF00}"/>
            </c:ext>
          </c:extLst>
        </c:ser>
        <c:ser>
          <c:idx val="2"/>
          <c:order val="1"/>
          <c:tx>
            <c:strRef>
              <c:f>'Plausi BdS'!$B$78</c:f>
              <c:strCache>
                <c:ptCount val="1"/>
                <c:pt idx="0">
                  <c:v>Umsatz</c:v>
                </c:pt>
              </c:strCache>
            </c:strRef>
          </c:tx>
          <c:spPr>
            <a:ln w="28575" cap="rnd">
              <a:solidFill>
                <a:schemeClr val="accent4"/>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BdS'!$D$78:$O$78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C2BC-40A7-8198-4B45C556EF00}"/>
            </c:ext>
          </c:extLst>
        </c:ser>
        <c:ser>
          <c:idx val="3"/>
          <c:order val="2"/>
          <c:tx>
            <c:strRef>
              <c:f>'Plausi BdS'!$B$80</c:f>
              <c:strCache>
                <c:ptCount val="1"/>
                <c:pt idx="0">
                  <c:v>Aufwendungen</c:v>
                </c:pt>
              </c:strCache>
            </c:strRef>
          </c:tx>
          <c:spPr>
            <a:ln w="28575" cap="rnd">
              <a:solidFill>
                <a:schemeClr val="accent3"/>
              </a:solidFill>
              <a:round/>
            </a:ln>
            <a:effectLst/>
          </c:spPr>
          <c:marker>
            <c:symbol val="none"/>
          </c:marker>
          <c:cat>
            <c:numRef>
              <c:f>'Plausi BdS'!$D$55:$O$55</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BdS'!$D$80:$O$80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C2BC-40A7-8198-4B45C556EF00}"/>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08928"/>
        <c:crosses val="autoZero"/>
        <c:crossBetween val="between"/>
      </c:valAx>
      <c:spPr>
        <a:noFill/>
        <a:ln>
          <a:noFill/>
        </a:ln>
        <a:effectLst/>
      </c:spPr>
    </c:plotArea>
    <c:legend>
      <c:legendPos val="r"/>
      <c:layout>
        <c:manualLayout>
          <c:xMode val="edge"/>
          <c:yMode val="edge"/>
          <c:x val="0.6743475775887422"/>
          <c:y val="0.26538943778524499"/>
          <c:w val="0.30592021663254038"/>
          <c:h val="0.545653576742397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legend>
    <c:plotVisOnly val="1"/>
    <c:dispBlanksAs val="gap"/>
    <c:showDLblsOverMax val="0"/>
  </c:chart>
  <c:spPr>
    <a:solidFill>
      <a:schemeClr val="bg1"/>
    </a:solidFill>
    <a:ln w="9525" cap="flat" cmpd="sng" algn="ctr">
      <a:solidFill>
        <a:schemeClr val="accent2"/>
      </a:solid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Trkm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2380952380952382"/>
          <c:w val="0.82113821138211385"/>
          <c:h val="0.62784176977877759"/>
        </c:manualLayout>
      </c:layout>
      <c:barChart>
        <c:barDir val="col"/>
        <c:grouping val="clustered"/>
        <c:varyColors val="0"/>
        <c:ser>
          <c:idx val="0"/>
          <c:order val="0"/>
          <c:spPr>
            <a:solidFill>
              <a:schemeClr val="accent1"/>
            </a:solidFill>
            <a:ln>
              <a:noFill/>
            </a:ln>
            <a:effectLst/>
          </c:spPr>
          <c:invertIfNegative val="0"/>
          <c:dLbls>
            <c:dLbl>
              <c:idx val="1"/>
              <c:layout/>
              <c:numFmt formatCode="#,##0.00" sourceLinked="0"/>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extLst>
                <c:ext xmlns:c15="http://schemas.microsoft.com/office/drawing/2012/chart" uri="{CE6537A1-D6FC-4f65-9D91-7224C49458BB}">
                  <c15:layout>
                    <c:manualLayout>
                      <c:w val="0.26439024390243898"/>
                      <c:h val="0.10290513685789276"/>
                    </c:manualLayout>
                  </c15:layout>
                </c:ext>
                <c:ext xmlns:c16="http://schemas.microsoft.com/office/drawing/2014/chart" uri="{C3380CC4-5D6E-409C-BE32-E72D297353CC}">
                  <c16:uniqueId val="{00000000-9B40-4ACC-ADFB-88DF89E4A100}"/>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'Plausi EVU'!$P$67:$Q$67</c:f>
              <c:strCache>
                <c:ptCount val="2"/>
                <c:pt idx="0">
                  <c:v>gesamt 2020</c:v>
                </c:pt>
                <c:pt idx="1">
                  <c:v>gesamt 2019</c:v>
                </c:pt>
              </c:strCache>
            </c:strRef>
          </c:cat>
          <c:val>
            <c:numRef>
              <c:f>'Plausi EVU'!$P$68:$Q$68</c:f>
              <c:numCache>
                <c:formatCode>#,##0</c:formatCode>
                <c:ptCount val="2"/>
                <c:pt idx="0">
                  <c:v>0</c:v>
                </c:pt>
                <c:pt idx="1">
                  <c:v>0</c:v>
                </c:pt>
              </c:numCache>
            </c:numRef>
          </c:val>
          <c:extLst>
            <c:ext xmlns:c16="http://schemas.microsoft.com/office/drawing/2014/chart" uri="{C3380CC4-5D6E-409C-BE32-E72D297353CC}">
              <c16:uniqueId val="{00000002-5A38-4BC5-858B-44DEB96D70E1}"/>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000" sourceLinked="0"/>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Pkm</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21904761904761905"/>
          <c:w val="0.82113821138211385"/>
          <c:h val="0.75165129358830152"/>
        </c:manualLayout>
      </c:layout>
      <c:barChart>
        <c:barDir val="col"/>
        <c:grouping val="clustered"/>
        <c:varyColors val="0"/>
        <c:ser>
          <c:idx val="0"/>
          <c:order val="0"/>
          <c:spPr>
            <a:solidFill>
              <a:schemeClr val="accent2"/>
            </a:solidFill>
            <a:ln>
              <a:noFill/>
            </a:ln>
            <a:effectLst/>
          </c:spPr>
          <c:invertIfNegative val="0"/>
          <c:dLbls>
            <c:dLbl>
              <c:idx val="0"/>
              <c:layout/>
              <c:numFmt formatCode="#,##0.0" sourceLinked="0"/>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extLst>
                <c:ext xmlns:c15="http://schemas.microsoft.com/office/drawing/2012/chart" uri="{CE6537A1-D6FC-4f65-9D91-7224C49458BB}">
                  <c15:layout>
                    <c:manualLayout>
                      <c:w val="0.24813008130081302"/>
                      <c:h val="9.3381327334083233E-2"/>
                    </c:manualLayout>
                  </c15:layout>
                </c:ext>
                <c:ext xmlns:c16="http://schemas.microsoft.com/office/drawing/2014/chart" uri="{C3380CC4-5D6E-409C-BE32-E72D297353CC}">
                  <c16:uniqueId val="{00000000-535D-4BE1-865E-2CA9043B2BDC}"/>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8878048780487803"/>
                      <c:h val="0.21533333333333332"/>
                    </c:manualLayout>
                  </c15:layout>
                </c:ext>
                <c:ext xmlns:c16="http://schemas.microsoft.com/office/drawing/2014/chart" uri="{C3380CC4-5D6E-409C-BE32-E72D297353CC}">
                  <c16:uniqueId val="{00000001-535D-4BE1-865E-2CA9043B2BD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EVU'!$P$67:$Q$67</c:f>
              <c:strCache>
                <c:ptCount val="2"/>
                <c:pt idx="0">
                  <c:v>gesamt 2020</c:v>
                </c:pt>
                <c:pt idx="1">
                  <c:v>gesamt 2019</c:v>
                </c:pt>
              </c:strCache>
            </c:strRef>
          </c:cat>
          <c:val>
            <c:numRef>
              <c:f>'Plausi EVU'!$P$69:$Q$69</c:f>
              <c:numCache>
                <c:formatCode>#,##0</c:formatCode>
                <c:ptCount val="2"/>
                <c:pt idx="0">
                  <c:v>0</c:v>
                </c:pt>
                <c:pt idx="1">
                  <c:v>0</c:v>
                </c:pt>
              </c:numCache>
            </c:numRef>
          </c:val>
          <c:extLst>
            <c:ext xmlns:c16="http://schemas.microsoft.com/office/drawing/2014/chart" uri="{C3380CC4-5D6E-409C-BE32-E72D297353CC}">
              <c16:uniqueId val="{00000000-CC71-48C9-AE48-A507594FFE32}"/>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33333333333333331"/>
          <c:w val="0.82113821138211385"/>
          <c:h val="0.6183179602549681"/>
        </c:manualLayout>
      </c:layout>
      <c:barChart>
        <c:barDir val="col"/>
        <c:grouping val="clustered"/>
        <c:varyColors val="0"/>
        <c:ser>
          <c:idx val="0"/>
          <c:order val="0"/>
          <c:spPr>
            <a:solidFill>
              <a:schemeClr val="accent4"/>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5626016260162604"/>
                      <c:h val="0.21533333333333332"/>
                    </c:manualLayout>
                  </c15:layout>
                </c:ext>
                <c:ext xmlns:c16="http://schemas.microsoft.com/office/drawing/2014/chart" uri="{C3380CC4-5D6E-409C-BE32-E72D297353CC}">
                  <c16:uniqueId val="{00000000-5681-4CA4-8F41-0E4EA3018C10}"/>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5626016260162604"/>
                      <c:h val="0.21533333333333332"/>
                    </c:manualLayout>
                  </c15:layout>
                </c:ext>
                <c:ext xmlns:c16="http://schemas.microsoft.com/office/drawing/2014/chart" uri="{C3380CC4-5D6E-409C-BE32-E72D297353CC}">
                  <c16:uniqueId val="{00000001-5681-4CA4-8F41-0E4EA3018C10}"/>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EVU'!$P$67:$Q$67</c:f>
              <c:strCache>
                <c:ptCount val="2"/>
                <c:pt idx="0">
                  <c:v>gesamt 2020</c:v>
                </c:pt>
                <c:pt idx="1">
                  <c:v>gesamt 2019</c:v>
                </c:pt>
              </c:strCache>
            </c:strRef>
          </c:cat>
          <c:val>
            <c:numRef>
              <c:f>'Plausi EVU'!$P$70:$Q$70</c:f>
              <c:numCache>
                <c:formatCode>#,##0</c:formatCode>
                <c:ptCount val="2"/>
                <c:pt idx="0">
                  <c:v>0</c:v>
                </c:pt>
                <c:pt idx="1">
                  <c:v>0</c:v>
                </c:pt>
              </c:numCache>
            </c:numRef>
          </c:val>
          <c:extLst>
            <c:ext xmlns:c16="http://schemas.microsoft.com/office/drawing/2014/chart" uri="{C3380CC4-5D6E-409C-BE32-E72D297353CC}">
              <c16:uniqueId val="{00000000-A585-4729-9277-785B98FEE6F9}"/>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1"/>
        <c:axPos val="b"/>
        <c:numFmt formatCode="General" sourceLinked="1"/>
        <c:majorTickMark val="out"/>
        <c:minorTickMark val="none"/>
        <c:tickLblPos val="nextTo"/>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de-DE" sz="1000"/>
              <a:t>Mio. Euro</a:t>
            </a:r>
          </a:p>
        </c:rich>
      </c:tx>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8.943089430894309E-2"/>
          <c:y val="0.19758417508417508"/>
          <c:w val="0.82113821138211385"/>
          <c:h val="0.59476430976430972"/>
        </c:manualLayout>
      </c:layout>
      <c:barChart>
        <c:barDir val="col"/>
        <c:grouping val="clustered"/>
        <c:varyColors val="0"/>
        <c:ser>
          <c:idx val="0"/>
          <c:order val="0"/>
          <c:spPr>
            <a:solidFill>
              <a:schemeClr val="accent3"/>
            </a:solidFill>
            <a:ln>
              <a:noFill/>
            </a:ln>
            <a:effectLst/>
          </c:spPr>
          <c:invertIfNegative val="0"/>
          <c:dLbls>
            <c:dLbl>
              <c:idx val="0"/>
              <c:layout/>
              <c:showLegendKey val="0"/>
              <c:showVal val="1"/>
              <c:showCatName val="0"/>
              <c:showSerName val="0"/>
              <c:showPercent val="0"/>
              <c:showBubbleSize val="0"/>
              <c:extLst>
                <c:ext xmlns:c15="http://schemas.microsoft.com/office/drawing/2012/chart" uri="{CE6537A1-D6FC-4f65-9D91-7224C49458BB}">
                  <c15:layout>
                    <c:manualLayout>
                      <c:w val="0.27252032520325198"/>
                      <c:h val="0.19201698513800425"/>
                    </c:manualLayout>
                  </c15:layout>
                </c:ext>
                <c:ext xmlns:c16="http://schemas.microsoft.com/office/drawing/2014/chart" uri="{C3380CC4-5D6E-409C-BE32-E72D297353CC}">
                  <c16:uniqueId val="{00000000-50C6-40FA-BD73-DAEDD5B7FF46}"/>
                </c:ext>
              </c:extLst>
            </c:dLbl>
            <c:dLbl>
              <c:idx val="1"/>
              <c:layout/>
              <c:showLegendKey val="0"/>
              <c:showVal val="1"/>
              <c:showCatName val="0"/>
              <c:showSerName val="0"/>
              <c:showPercent val="0"/>
              <c:showBubbleSize val="0"/>
              <c:extLst>
                <c:ext xmlns:c15="http://schemas.microsoft.com/office/drawing/2012/chart" uri="{CE6537A1-D6FC-4f65-9D91-7224C49458BB}">
                  <c15:layout>
                    <c:manualLayout>
                      <c:w val="0.28065040650406503"/>
                      <c:h val="0.19201698513800425"/>
                    </c:manualLayout>
                  </c15:layout>
                </c:ext>
                <c:ext xmlns:c16="http://schemas.microsoft.com/office/drawing/2014/chart" uri="{C3380CC4-5D6E-409C-BE32-E72D297353CC}">
                  <c16:uniqueId val="{00000001-50C6-40FA-BD73-DAEDD5B7FF46}"/>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'Plausi EVU'!$P$67:$Q$67</c:f>
              <c:strCache>
                <c:ptCount val="2"/>
                <c:pt idx="0">
                  <c:v>gesamt 2020</c:v>
                </c:pt>
                <c:pt idx="1">
                  <c:v>gesamt 2019</c:v>
                </c:pt>
              </c:strCache>
            </c:strRef>
          </c:cat>
          <c:val>
            <c:numRef>
              <c:f>'Plausi EVU'!$P$71:$Q$71</c:f>
              <c:numCache>
                <c:formatCode>#,##0</c:formatCode>
                <c:ptCount val="2"/>
                <c:pt idx="0">
                  <c:v>0</c:v>
                </c:pt>
                <c:pt idx="1">
                  <c:v>0</c:v>
                </c:pt>
              </c:numCache>
            </c:numRef>
          </c:val>
          <c:extLst>
            <c:ext xmlns:c16="http://schemas.microsoft.com/office/drawing/2014/chart" uri="{C3380CC4-5D6E-409C-BE32-E72D297353CC}">
              <c16:uniqueId val="{00000000-AE11-427B-9A95-39B05F6AA533}"/>
            </c:ext>
          </c:extLst>
        </c:ser>
        <c:dLbls>
          <c:showLegendKey val="0"/>
          <c:showVal val="0"/>
          <c:showCatName val="0"/>
          <c:showSerName val="0"/>
          <c:showPercent val="0"/>
          <c:showBubbleSize val="0"/>
        </c:dLbls>
        <c:gapWidth val="100"/>
        <c:overlap val="-30"/>
        <c:axId val="510679872"/>
        <c:axId val="510678232"/>
      </c:barChart>
      <c:catAx>
        <c:axId val="510679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10678232"/>
        <c:crosses val="autoZero"/>
        <c:auto val="1"/>
        <c:lblAlgn val="ctr"/>
        <c:lblOffset val="100"/>
        <c:noMultiLvlLbl val="0"/>
      </c:catAx>
      <c:valAx>
        <c:axId val="510678232"/>
        <c:scaling>
          <c:orientation val="minMax"/>
        </c:scaling>
        <c:delete val="1"/>
        <c:axPos val="l"/>
        <c:numFmt formatCode="#,##0" sourceLinked="1"/>
        <c:majorTickMark val="out"/>
        <c:minorTickMark val="none"/>
        <c:tickLblPos val="nextTo"/>
        <c:crossAx val="510679872"/>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de-DE"/>
              <a:t>Normierte Verläufe</a:t>
            </a:r>
          </a:p>
        </c:rich>
      </c:tx>
      <c:layout>
        <c:manualLayout>
          <c:xMode val="edge"/>
          <c:yMode val="edge"/>
          <c:x val="0.65860465116279054"/>
          <c:y val="5.0955414012738856E-2"/>
        </c:manualLayout>
      </c:layout>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title>
    <c:autoTitleDeleted val="0"/>
    <c:plotArea>
      <c:layout>
        <c:manualLayout>
          <c:layoutTarget val="inner"/>
          <c:xMode val="edge"/>
          <c:yMode val="edge"/>
          <c:x val="3.6819598463434078E-2"/>
          <c:y val="0.10609358543557851"/>
          <c:w val="0.56212193348981487"/>
          <c:h val="0.64606516542120129"/>
        </c:manualLayout>
      </c:layout>
      <c:lineChart>
        <c:grouping val="standard"/>
        <c:varyColors val="0"/>
        <c:ser>
          <c:idx val="0"/>
          <c:order val="0"/>
          <c:tx>
            <c:strRef>
              <c:f>'Plausi EVU'!$B$81</c:f>
              <c:strCache>
                <c:ptCount val="1"/>
                <c:pt idx="0">
                  <c:v>Betriebsleistung</c:v>
                </c:pt>
              </c:strCache>
            </c:strRef>
          </c:tx>
          <c:spPr>
            <a:ln w="28575" cap="rnd">
              <a:solidFill>
                <a:schemeClr val="accent1"/>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EVU'!$D$81:$O$81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1DB-4112-B2D0-5FB6339F0208}"/>
            </c:ext>
          </c:extLst>
        </c:ser>
        <c:ser>
          <c:idx val="1"/>
          <c:order val="1"/>
          <c:tx>
            <c:strRef>
              <c:f>'Plausi EVU'!$B$82</c:f>
              <c:strCache>
                <c:ptCount val="1"/>
                <c:pt idx="0">
                  <c:v>Verkehrsleistung</c:v>
                </c:pt>
              </c:strCache>
            </c:strRef>
          </c:tx>
          <c:spPr>
            <a:ln w="28575" cap="rnd">
              <a:solidFill>
                <a:schemeClr val="accent2"/>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EVU'!$D$82:$O$82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D1DB-4112-B2D0-5FB6339F0208}"/>
            </c:ext>
          </c:extLst>
        </c:ser>
        <c:ser>
          <c:idx val="2"/>
          <c:order val="2"/>
          <c:tx>
            <c:strRef>
              <c:f>'Plausi EVU'!$B$83</c:f>
              <c:strCache>
                <c:ptCount val="1"/>
                <c:pt idx="0">
                  <c:v>Umsatz</c:v>
                </c:pt>
              </c:strCache>
            </c:strRef>
          </c:tx>
          <c:spPr>
            <a:ln w="28575" cap="rnd">
              <a:solidFill>
                <a:schemeClr val="accent4"/>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EVU'!$D$83:$O$83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D1DB-4112-B2D0-5FB6339F0208}"/>
            </c:ext>
          </c:extLst>
        </c:ser>
        <c:ser>
          <c:idx val="3"/>
          <c:order val="3"/>
          <c:tx>
            <c:strRef>
              <c:f>'Plausi EVU'!$B$84</c:f>
              <c:strCache>
                <c:ptCount val="1"/>
                <c:pt idx="0">
                  <c:v>Aufwendungen</c:v>
                </c:pt>
              </c:strCache>
            </c:strRef>
          </c:tx>
          <c:spPr>
            <a:ln w="28575" cap="rnd">
              <a:solidFill>
                <a:schemeClr val="accent3"/>
              </a:solidFill>
              <a:round/>
            </a:ln>
            <a:effectLst/>
          </c:spPr>
          <c:marker>
            <c:symbol val="none"/>
          </c:marker>
          <c:cat>
            <c:numRef>
              <c:f>'Plausi EVU'!$D$67:$O$67</c:f>
              <c:numCache>
                <c:formatCode>mmm\-yy</c:formatCode>
                <c:ptCount val="12"/>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numCache>
            </c:numRef>
          </c:cat>
          <c:val>
            <c:numRef>
              <c:f>'Plausi EVU'!$D$84:$O$84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D1DB-4112-B2D0-5FB6339F0208}"/>
            </c:ext>
          </c:extLst>
        </c:ser>
        <c:dLbls>
          <c:showLegendKey val="0"/>
          <c:showVal val="0"/>
          <c:showCatName val="0"/>
          <c:showSerName val="0"/>
          <c:showPercent val="0"/>
          <c:showBubbleSize val="0"/>
        </c:dLbls>
        <c:smooth val="0"/>
        <c:axId val="768108928"/>
        <c:axId val="768110896"/>
      </c:lineChart>
      <c:dateAx>
        <c:axId val="7681089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10896"/>
        <c:crosses val="autoZero"/>
        <c:auto val="1"/>
        <c:lblOffset val="100"/>
        <c:baseTimeUnit val="months"/>
      </c:dateAx>
      <c:valAx>
        <c:axId val="768110896"/>
        <c:scaling>
          <c:orientation val="minMax"/>
        </c:scaling>
        <c:delete val="0"/>
        <c:axPos val="l"/>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crossAx val="768108928"/>
        <c:crosses val="autoZero"/>
        <c:crossBetween val="between"/>
      </c:valAx>
      <c:spPr>
        <a:noFill/>
        <a:ln>
          <a:noFill/>
        </a:ln>
        <a:effectLst/>
      </c:spPr>
    </c:plotArea>
    <c:legend>
      <c:legendPos val="r"/>
      <c:layout>
        <c:manualLayout>
          <c:xMode val="edge"/>
          <c:yMode val="edge"/>
          <c:x val="0.6743475775887422"/>
          <c:y val="0.26538943778524499"/>
          <c:w val="0.30592021663254038"/>
          <c:h val="0.545653576742397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de-DE"/>
        </a:p>
      </c:txPr>
    </c:legend>
    <c:plotVisOnly val="1"/>
    <c:dispBlanksAs val="gap"/>
    <c:showDLblsOverMax val="0"/>
  </c:chart>
  <c:spPr>
    <a:solidFill>
      <a:schemeClr val="bg1"/>
    </a:solidFill>
    <a:ln w="9525" cap="flat" cmpd="sng" algn="ctr">
      <a:solidFill>
        <a:schemeClr val="accent2"/>
      </a:solidFill>
      <a:round/>
    </a:ln>
    <a:effectLst/>
  </c:spPr>
  <c:txPr>
    <a:bodyPr/>
    <a:lstStyle/>
    <a:p>
      <a:pPr>
        <a:defRPr>
          <a:latin typeface="Calibri" panose="020F0502020204030204" pitchFamily="34" charset="0"/>
          <a:cs typeface="Calibri" panose="020F050202020403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chart" Target="../charts/chart1.xml"/><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4.xml"/><Relationship Id="rId13" Type="http://schemas.openxmlformats.org/officeDocument/2006/relationships/chart" Target="../charts/chart39.xml"/><Relationship Id="rId18" Type="http://schemas.openxmlformats.org/officeDocument/2006/relationships/chart" Target="../charts/chart44.xml"/><Relationship Id="rId3" Type="http://schemas.openxmlformats.org/officeDocument/2006/relationships/chart" Target="../charts/chart29.xml"/><Relationship Id="rId21" Type="http://schemas.openxmlformats.org/officeDocument/2006/relationships/chart" Target="../charts/chart47.xml"/><Relationship Id="rId7" Type="http://schemas.openxmlformats.org/officeDocument/2006/relationships/chart" Target="../charts/chart33.xml"/><Relationship Id="rId12" Type="http://schemas.openxmlformats.org/officeDocument/2006/relationships/chart" Target="../charts/chart38.xml"/><Relationship Id="rId17" Type="http://schemas.openxmlformats.org/officeDocument/2006/relationships/chart" Target="../charts/chart43.xml"/><Relationship Id="rId2" Type="http://schemas.openxmlformats.org/officeDocument/2006/relationships/chart" Target="../charts/chart28.xml"/><Relationship Id="rId16" Type="http://schemas.openxmlformats.org/officeDocument/2006/relationships/chart" Target="../charts/chart42.xml"/><Relationship Id="rId20" Type="http://schemas.openxmlformats.org/officeDocument/2006/relationships/chart" Target="../charts/chart46.xml"/><Relationship Id="rId1" Type="http://schemas.openxmlformats.org/officeDocument/2006/relationships/image" Target="../media/image1.png"/><Relationship Id="rId6" Type="http://schemas.openxmlformats.org/officeDocument/2006/relationships/chart" Target="../charts/chart32.xml"/><Relationship Id="rId11" Type="http://schemas.openxmlformats.org/officeDocument/2006/relationships/chart" Target="../charts/chart37.xml"/><Relationship Id="rId5" Type="http://schemas.openxmlformats.org/officeDocument/2006/relationships/chart" Target="../charts/chart31.xml"/><Relationship Id="rId15" Type="http://schemas.openxmlformats.org/officeDocument/2006/relationships/chart" Target="../charts/chart41.xml"/><Relationship Id="rId10" Type="http://schemas.openxmlformats.org/officeDocument/2006/relationships/chart" Target="../charts/chart36.xml"/><Relationship Id="rId19" Type="http://schemas.openxmlformats.org/officeDocument/2006/relationships/chart" Target="../charts/chart45.xml"/><Relationship Id="rId4" Type="http://schemas.openxmlformats.org/officeDocument/2006/relationships/chart" Target="../charts/chart30.xml"/><Relationship Id="rId9" Type="http://schemas.openxmlformats.org/officeDocument/2006/relationships/chart" Target="../charts/chart35.xml"/><Relationship Id="rId14" Type="http://schemas.openxmlformats.org/officeDocument/2006/relationships/chart" Target="../charts/chart40.xml"/><Relationship Id="rId22" Type="http://schemas.openxmlformats.org/officeDocument/2006/relationships/chart" Target="../charts/chart48.xml"/></Relationships>
</file>

<file path=xl/drawings/drawing1.xml><?xml version="1.0" encoding="utf-8"?>
<xdr:wsDr xmlns:xdr="http://schemas.openxmlformats.org/drawingml/2006/spreadsheetDrawing" xmlns:a="http://schemas.openxmlformats.org/drawingml/2006/main">
  <xdr:twoCellAnchor>
    <xdr:from>
      <xdr:col>4</xdr:col>
      <xdr:colOff>19050</xdr:colOff>
      <xdr:row>9</xdr:row>
      <xdr:rowOff>19050</xdr:rowOff>
    </xdr:from>
    <xdr:to>
      <xdr:col>15</xdr:col>
      <xdr:colOff>857250</xdr:colOff>
      <xdr:row>25</xdr:row>
      <xdr:rowOff>355050</xdr:rowOff>
    </xdr:to>
    <xdr:sp macro="" textlink="">
      <xdr:nvSpPr>
        <xdr:cNvPr id="7" name="Abgerundetes Rechteck 6"/>
        <xdr:cNvSpPr/>
      </xdr:nvSpPr>
      <xdr:spPr>
        <a:xfrm>
          <a:off x="7010400" y="2085975"/>
          <a:ext cx="12363450" cy="3384000"/>
        </a:xfrm>
        <a:prstGeom prst="roundRect">
          <a:avLst>
            <a:gd name="adj" fmla="val 2223"/>
          </a:avLst>
        </a:prstGeom>
        <a:solidFill>
          <a:schemeClr val="accent1">
            <a:alpha val="3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0</xdr:col>
      <xdr:colOff>0</xdr:colOff>
      <xdr:row>0</xdr:row>
      <xdr:rowOff>0</xdr:rowOff>
    </xdr:from>
    <xdr:to>
      <xdr:col>0</xdr:col>
      <xdr:colOff>1216161</xdr:colOff>
      <xdr:row>3</xdr:row>
      <xdr:rowOff>181362</xdr:rowOff>
    </xdr:to>
    <xdr:pic>
      <xdr:nvPicPr>
        <xdr:cNvPr id="3" name="Bundesnetzagenturlogo" descr="H:\Vorlagen_BNetzA_Neu\Word\Z120-6_Vorlagen_Word\2017-12-11\BnetzA_2017_Office_Farbe_de.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16161" cy="752862"/>
        </a:xfrm>
        <a:prstGeom prst="rect">
          <a:avLst/>
        </a:prstGeom>
        <a:noFill/>
        <a:ln>
          <a:noFill/>
        </a:ln>
      </xdr:spPr>
    </xdr:pic>
    <xdr:clientData/>
  </xdr:twoCellAnchor>
  <xdr:twoCellAnchor>
    <xdr:from>
      <xdr:col>10</xdr:col>
      <xdr:colOff>657225</xdr:colOff>
      <xdr:row>10</xdr:row>
      <xdr:rowOff>219075</xdr:rowOff>
    </xdr:from>
    <xdr:to>
      <xdr:col>15</xdr:col>
      <xdr:colOff>428626</xdr:colOff>
      <xdr:row>23</xdr:row>
      <xdr:rowOff>161925</xdr:rowOff>
    </xdr:to>
    <xdr:sp macro="" textlink="">
      <xdr:nvSpPr>
        <xdr:cNvPr id="4" name="Textfeld 3"/>
        <xdr:cNvSpPr txBox="1"/>
      </xdr:nvSpPr>
      <xdr:spPr>
        <a:xfrm>
          <a:off x="12420600" y="2324100"/>
          <a:ext cx="4676776" cy="2457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latin typeface="Calibri" panose="020F0502020204030204" pitchFamily="34" charset="0"/>
              <a:cs typeface="Calibri" panose="020F0502020204030204" pitchFamily="34" charset="0"/>
            </a:rPr>
            <a:t>Links finden</a:t>
          </a:r>
          <a:r>
            <a:rPr lang="de-DE" sz="1100" baseline="0">
              <a:latin typeface="Calibri" panose="020F0502020204030204" pitchFamily="34" charset="0"/>
              <a:cs typeface="Calibri" panose="020F0502020204030204" pitchFamily="34" charset="0"/>
            </a:rPr>
            <a:t> Sie Ihre zugelieferten Werte für das erste Halbjahr 2020. Die Werte sind in die untenstehende Tabelle übernommen. Sollten nachträglich noch Änderungen für Jan-Jun notwendig sein, nehmen Sie diese bitte nur in der untenstehenden Tabelle vor. </a:t>
          </a:r>
        </a:p>
        <a:p>
          <a:endParaRPr lang="de-DE" sz="1100" baseline="0">
            <a:latin typeface="Calibri" panose="020F0502020204030204" pitchFamily="34" charset="0"/>
            <a:cs typeface="Calibri" panose="020F0502020204030204" pitchFamily="34" charset="0"/>
          </a:endParaRPr>
        </a:p>
        <a:p>
          <a:r>
            <a:rPr lang="de-DE" sz="1100" b="1" baseline="0">
              <a:latin typeface="Calibri" panose="020F0502020204030204" pitchFamily="34" charset="0"/>
              <a:cs typeface="Calibri" panose="020F0502020204030204" pitchFamily="34" charset="0"/>
            </a:rPr>
            <a:t>Bitte ergänzen Sie die Monatswerte für das zweite Halbjahr 2020.</a:t>
          </a:r>
        </a:p>
        <a:p>
          <a:endParaRPr lang="de-DE" sz="1100" baseline="0">
            <a:latin typeface="Calibri" panose="020F0502020204030204" pitchFamily="34" charset="0"/>
            <a:cs typeface="Calibri" panose="020F0502020204030204" pitchFamily="34" charset="0"/>
          </a:endParaRPr>
        </a:p>
        <a:p>
          <a:r>
            <a:rPr lang="de-DE" sz="1100" baseline="0">
              <a:latin typeface="Calibri" panose="020F0502020204030204" pitchFamily="34" charset="0"/>
              <a:cs typeface="Calibri" panose="020F0502020204030204" pitchFamily="34" charset="0"/>
            </a:rPr>
            <a:t>Zum Vergleich und zur Plausibilisierung sind in der Tabelle darunter die von Ihnen gemeldeten Werte für 2019 aufgeführt. Bitte erläutern Sie bei hohen Abweichungen zwischen 2019 und 2020 die Gründe im Erläuterungsfeld. Fehlende Werte für 2019 sollten nachgetragen werden.</a:t>
          </a:r>
          <a:endParaRPr lang="de-DE" sz="1100">
            <a:latin typeface="Calibri" panose="020F0502020204030204" pitchFamily="34" charset="0"/>
            <a:cs typeface="Calibri" panose="020F0502020204030204" pitchFamily="34" charset="0"/>
          </a:endParaRPr>
        </a:p>
      </xdr:txBody>
    </xdr:sp>
    <xdr:clientData/>
  </xdr:twoCellAnchor>
  <xdr:twoCellAnchor>
    <xdr:from>
      <xdr:col>10</xdr:col>
      <xdr:colOff>171451</xdr:colOff>
      <xdr:row>11</xdr:row>
      <xdr:rowOff>95250</xdr:rowOff>
    </xdr:from>
    <xdr:to>
      <xdr:col>10</xdr:col>
      <xdr:colOff>438151</xdr:colOff>
      <xdr:row>23</xdr:row>
      <xdr:rowOff>104775</xdr:rowOff>
    </xdr:to>
    <xdr:sp macro="" textlink="">
      <xdr:nvSpPr>
        <xdr:cNvPr id="5" name="Pfeil nach rechts 4"/>
        <xdr:cNvSpPr/>
      </xdr:nvSpPr>
      <xdr:spPr>
        <a:xfrm>
          <a:off x="11934826" y="2428875"/>
          <a:ext cx="266700" cy="22955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11</xdr:col>
      <xdr:colOff>690561</xdr:colOff>
      <xdr:row>24</xdr:row>
      <xdr:rowOff>33339</xdr:rowOff>
    </xdr:from>
    <xdr:to>
      <xdr:col>14</xdr:col>
      <xdr:colOff>42861</xdr:colOff>
      <xdr:row>26</xdr:row>
      <xdr:rowOff>66678</xdr:rowOff>
    </xdr:to>
    <xdr:sp macro="" textlink="">
      <xdr:nvSpPr>
        <xdr:cNvPr id="6" name="Pfeil nach rechts 5"/>
        <xdr:cNvSpPr/>
      </xdr:nvSpPr>
      <xdr:spPr>
        <a:xfrm rot="5400000">
          <a:off x="14332742" y="3983833"/>
          <a:ext cx="500064" cy="2295525"/>
        </a:xfrm>
        <a:prstGeom prst="rightArrow">
          <a:avLst>
            <a:gd name="adj1" fmla="val 50000"/>
            <a:gd name="adj2" fmla="val 652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1216161</xdr:colOff>
      <xdr:row>3</xdr:row>
      <xdr:rowOff>181362</xdr:rowOff>
    </xdr:to>
    <xdr:pic>
      <xdr:nvPicPr>
        <xdr:cNvPr id="2" name="Bundesnetzagenturlogo" descr="H:\Vorlagen_BNetzA_Neu\Word\Z120-6_Vorlagen_Word\2017-12-11\BnetzA_2017_Office_Farbe_de.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16161" cy="752862"/>
        </a:xfrm>
        <a:prstGeom prst="rect">
          <a:avLst/>
        </a:prstGeom>
        <a:noFill/>
        <a:ln>
          <a:noFill/>
        </a:ln>
      </xdr:spPr>
    </xdr:pic>
    <xdr:clientData/>
  </xdr:twoCellAnchor>
  <xdr:twoCellAnchor>
    <xdr:from>
      <xdr:col>4</xdr:col>
      <xdr:colOff>19049</xdr:colOff>
      <xdr:row>9</xdr:row>
      <xdr:rowOff>38100</xdr:rowOff>
    </xdr:from>
    <xdr:to>
      <xdr:col>15</xdr:col>
      <xdr:colOff>971549</xdr:colOff>
      <xdr:row>25</xdr:row>
      <xdr:rowOff>374100</xdr:rowOff>
    </xdr:to>
    <xdr:sp macro="" textlink="">
      <xdr:nvSpPr>
        <xdr:cNvPr id="3" name="Abgerundetes Rechteck 2"/>
        <xdr:cNvSpPr/>
      </xdr:nvSpPr>
      <xdr:spPr>
        <a:xfrm>
          <a:off x="5895974" y="1914525"/>
          <a:ext cx="11744325" cy="3384000"/>
        </a:xfrm>
        <a:prstGeom prst="roundRect">
          <a:avLst>
            <a:gd name="adj" fmla="val 2223"/>
          </a:avLst>
        </a:prstGeom>
        <a:solidFill>
          <a:schemeClr val="accent1">
            <a:alpha val="3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10</xdr:col>
      <xdr:colOff>657225</xdr:colOff>
      <xdr:row>10</xdr:row>
      <xdr:rowOff>219075</xdr:rowOff>
    </xdr:from>
    <xdr:to>
      <xdr:col>15</xdr:col>
      <xdr:colOff>428626</xdr:colOff>
      <xdr:row>23</xdr:row>
      <xdr:rowOff>161925</xdr:rowOff>
    </xdr:to>
    <xdr:sp macro="" textlink="">
      <xdr:nvSpPr>
        <xdr:cNvPr id="4" name="Textfeld 3"/>
        <xdr:cNvSpPr txBox="1"/>
      </xdr:nvSpPr>
      <xdr:spPr>
        <a:xfrm>
          <a:off x="12420600" y="2324100"/>
          <a:ext cx="4676776" cy="2457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latin typeface="Calibri" panose="020F0502020204030204" pitchFamily="34" charset="0"/>
              <a:cs typeface="Calibri" panose="020F0502020204030204" pitchFamily="34" charset="0"/>
            </a:rPr>
            <a:t>Links finden</a:t>
          </a:r>
          <a:r>
            <a:rPr lang="de-DE" sz="1100" baseline="0">
              <a:latin typeface="Calibri" panose="020F0502020204030204" pitchFamily="34" charset="0"/>
              <a:cs typeface="Calibri" panose="020F0502020204030204" pitchFamily="34" charset="0"/>
            </a:rPr>
            <a:t> Sie Ihre zugelieferten Werte für das erste Halbjahr 2020. Die Werte sind in die untenstehende Tabelle übernommen. Sollten nachträglich noch Änderungen für Jan-Jun notwendig sein, nehmen Sie diese bitte nur in der untenstehenden Tabelle vor. </a:t>
          </a:r>
        </a:p>
        <a:p>
          <a:endParaRPr lang="de-DE" sz="1100" baseline="0">
            <a:latin typeface="Calibri" panose="020F0502020204030204" pitchFamily="34" charset="0"/>
            <a:cs typeface="Calibri" panose="020F0502020204030204" pitchFamily="34" charset="0"/>
          </a:endParaRPr>
        </a:p>
        <a:p>
          <a:r>
            <a:rPr lang="de-DE" sz="1100" b="1" baseline="0">
              <a:latin typeface="Calibri" panose="020F0502020204030204" pitchFamily="34" charset="0"/>
              <a:cs typeface="Calibri" panose="020F0502020204030204" pitchFamily="34" charset="0"/>
            </a:rPr>
            <a:t>Bitte ergänzen Sie die Monatswerte für das zweite Halbjahr 2020.</a:t>
          </a:r>
        </a:p>
        <a:p>
          <a:endParaRPr lang="de-DE" sz="1100" baseline="0">
            <a:latin typeface="Calibri" panose="020F0502020204030204" pitchFamily="34" charset="0"/>
            <a:cs typeface="Calibri" panose="020F0502020204030204" pitchFamily="34" charset="0"/>
          </a:endParaRPr>
        </a:p>
        <a:p>
          <a:r>
            <a:rPr lang="de-DE" sz="1100" baseline="0">
              <a:latin typeface="Calibri" panose="020F0502020204030204" pitchFamily="34" charset="0"/>
              <a:cs typeface="Calibri" panose="020F0502020204030204" pitchFamily="34" charset="0"/>
            </a:rPr>
            <a:t>Zum Vergleich und zur Plausibilisierung sind die von Ihnen gemeldeten Werte für 2019 aufgeführt. Bitte erläutern Sie bei hohen Abweichungen zwischen 2019 und 2020 die Gründe im Erläuterungsfeld. Fehlende Werte für 2019 sollten nachgetragen werden.</a:t>
          </a:r>
        </a:p>
      </xdr:txBody>
    </xdr:sp>
    <xdr:clientData/>
  </xdr:twoCellAnchor>
  <xdr:twoCellAnchor>
    <xdr:from>
      <xdr:col>10</xdr:col>
      <xdr:colOff>171451</xdr:colOff>
      <xdr:row>11</xdr:row>
      <xdr:rowOff>95250</xdr:rowOff>
    </xdr:from>
    <xdr:to>
      <xdr:col>10</xdr:col>
      <xdr:colOff>438151</xdr:colOff>
      <xdr:row>23</xdr:row>
      <xdr:rowOff>104775</xdr:rowOff>
    </xdr:to>
    <xdr:sp macro="" textlink="">
      <xdr:nvSpPr>
        <xdr:cNvPr id="5" name="Pfeil nach rechts 4"/>
        <xdr:cNvSpPr/>
      </xdr:nvSpPr>
      <xdr:spPr>
        <a:xfrm>
          <a:off x="11934826" y="2428875"/>
          <a:ext cx="266700" cy="22955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11</xdr:col>
      <xdr:colOff>690561</xdr:colOff>
      <xdr:row>24</xdr:row>
      <xdr:rowOff>33339</xdr:rowOff>
    </xdr:from>
    <xdr:to>
      <xdr:col>14</xdr:col>
      <xdr:colOff>42861</xdr:colOff>
      <xdr:row>26</xdr:row>
      <xdr:rowOff>66678</xdr:rowOff>
    </xdr:to>
    <xdr:sp macro="" textlink="">
      <xdr:nvSpPr>
        <xdr:cNvPr id="6" name="Pfeil nach rechts 5"/>
        <xdr:cNvSpPr/>
      </xdr:nvSpPr>
      <xdr:spPr>
        <a:xfrm rot="5400000">
          <a:off x="14332742" y="3983833"/>
          <a:ext cx="500064" cy="2295525"/>
        </a:xfrm>
        <a:prstGeom prst="rightArrow">
          <a:avLst>
            <a:gd name="adj1" fmla="val 50000"/>
            <a:gd name="adj2" fmla="val 652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1216161</xdr:colOff>
      <xdr:row>3</xdr:row>
      <xdr:rowOff>181362</xdr:rowOff>
    </xdr:to>
    <xdr:pic>
      <xdr:nvPicPr>
        <xdr:cNvPr id="3" name="Bundesnetzagenturlogo" descr="H:\Vorlagen_BNetzA_Neu\Word\Z120-6_Vorlagen_Word\2017-12-11\BnetzA_2017_Office_Farbe_de.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16161" cy="752862"/>
        </a:xfrm>
        <a:prstGeom prst="rect">
          <a:avLst/>
        </a:prstGeom>
        <a:noFill/>
        <a:ln>
          <a:noFill/>
        </a:ln>
      </xdr:spPr>
    </xdr:pic>
    <xdr:clientData/>
  </xdr:twoCellAnchor>
  <xdr:twoCellAnchor>
    <xdr:from>
      <xdr:col>0</xdr:col>
      <xdr:colOff>37042</xdr:colOff>
      <xdr:row>9</xdr:row>
      <xdr:rowOff>9526</xdr:rowOff>
    </xdr:from>
    <xdr:to>
      <xdr:col>1</xdr:col>
      <xdr:colOff>1058333</xdr:colOff>
      <xdr:row>16</xdr:row>
      <xdr:rowOff>0</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37042</xdr:colOff>
      <xdr:row>23</xdr:row>
      <xdr:rowOff>5291</xdr:rowOff>
    </xdr:from>
    <xdr:to>
      <xdr:col>1</xdr:col>
      <xdr:colOff>1054101</xdr:colOff>
      <xdr:row>30</xdr:row>
      <xdr:rowOff>4233</xdr:rowOff>
    </xdr:to>
    <xdr:graphicFrame macro="">
      <xdr:nvGraphicFramePr>
        <xdr:cNvPr id="10" name="Diagramm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43391</xdr:colOff>
      <xdr:row>30</xdr:row>
      <xdr:rowOff>7407</xdr:rowOff>
    </xdr:from>
    <xdr:to>
      <xdr:col>1</xdr:col>
      <xdr:colOff>1053041</xdr:colOff>
      <xdr:row>39</xdr:row>
      <xdr:rowOff>75196</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31750</xdr:colOff>
      <xdr:row>15</xdr:row>
      <xdr:rowOff>190499</xdr:rowOff>
    </xdr:from>
    <xdr:to>
      <xdr:col>1</xdr:col>
      <xdr:colOff>1053042</xdr:colOff>
      <xdr:row>23</xdr:row>
      <xdr:rowOff>10583</xdr:rowOff>
    </xdr:to>
    <xdr:graphicFrame macro="">
      <xdr:nvGraphicFramePr>
        <xdr:cNvPr id="17" name="Diagramm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1047750</xdr:colOff>
      <xdr:row>9</xdr:row>
      <xdr:rowOff>9525</xdr:rowOff>
    </xdr:from>
    <xdr:to>
      <xdr:col>2</xdr:col>
      <xdr:colOff>695325</xdr:colOff>
      <xdr:row>16</xdr:row>
      <xdr:rowOff>9525</xdr:rowOff>
    </xdr:to>
    <xdr:graphicFrame macro="">
      <xdr:nvGraphicFramePr>
        <xdr:cNvPr id="18" name="Diagramm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1047750</xdr:colOff>
      <xdr:row>16</xdr:row>
      <xdr:rowOff>0</xdr:rowOff>
    </xdr:from>
    <xdr:to>
      <xdr:col>2</xdr:col>
      <xdr:colOff>695325</xdr:colOff>
      <xdr:row>23</xdr:row>
      <xdr:rowOff>0</xdr:rowOff>
    </xdr:to>
    <xdr:graphicFrame macro="">
      <xdr:nvGraphicFramePr>
        <xdr:cNvPr id="19" name="Diagramm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1046692</xdr:colOff>
      <xdr:row>23</xdr:row>
      <xdr:rowOff>3175</xdr:rowOff>
    </xdr:from>
    <xdr:to>
      <xdr:col>2</xdr:col>
      <xdr:colOff>694267</xdr:colOff>
      <xdr:row>30</xdr:row>
      <xdr:rowOff>3175</xdr:rowOff>
    </xdr:to>
    <xdr:graphicFrame macro="">
      <xdr:nvGraphicFramePr>
        <xdr:cNvPr id="20" name="Diagramm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1047750</xdr:colOff>
      <xdr:row>30</xdr:row>
      <xdr:rowOff>7696</xdr:rowOff>
    </xdr:from>
    <xdr:to>
      <xdr:col>2</xdr:col>
      <xdr:colOff>695325</xdr:colOff>
      <xdr:row>39</xdr:row>
      <xdr:rowOff>75196</xdr:rowOff>
    </xdr:to>
    <xdr:graphicFrame macro="">
      <xdr:nvGraphicFramePr>
        <xdr:cNvPr id="21" name="Diagramm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28759</xdr:colOff>
      <xdr:row>39</xdr:row>
      <xdr:rowOff>107260</xdr:rowOff>
    </xdr:from>
    <xdr:to>
      <xdr:col>2</xdr:col>
      <xdr:colOff>696567</xdr:colOff>
      <xdr:row>47</xdr:row>
      <xdr:rowOff>78685</xdr:rowOff>
    </xdr:to>
    <xdr:graphicFrame macro="">
      <xdr:nvGraphicFramePr>
        <xdr:cNvPr id="12" name="Diagramm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18899</xdr:colOff>
      <xdr:row>9</xdr:row>
      <xdr:rowOff>6804</xdr:rowOff>
    </xdr:from>
    <xdr:to>
      <xdr:col>5</xdr:col>
      <xdr:colOff>1040190</xdr:colOff>
      <xdr:row>15</xdr:row>
      <xdr:rowOff>187778</xdr:rowOff>
    </xdr:to>
    <xdr:graphicFrame macro="">
      <xdr:nvGraphicFramePr>
        <xdr:cNvPr id="14" name="Diagram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18899</xdr:colOff>
      <xdr:row>23</xdr:row>
      <xdr:rowOff>2569</xdr:rowOff>
    </xdr:from>
    <xdr:to>
      <xdr:col>5</xdr:col>
      <xdr:colOff>1035958</xdr:colOff>
      <xdr:row>30</xdr:row>
      <xdr:rowOff>1511</xdr:rowOff>
    </xdr:to>
    <xdr:graphicFrame macro="">
      <xdr:nvGraphicFramePr>
        <xdr:cNvPr id="15" name="Diagram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25248</xdr:colOff>
      <xdr:row>30</xdr:row>
      <xdr:rowOff>4685</xdr:rowOff>
    </xdr:from>
    <xdr:to>
      <xdr:col>5</xdr:col>
      <xdr:colOff>1034898</xdr:colOff>
      <xdr:row>39</xdr:row>
      <xdr:rowOff>72185</xdr:rowOff>
    </xdr:to>
    <xdr:graphicFrame macro="">
      <xdr:nvGraphicFramePr>
        <xdr:cNvPr id="16" name="Diagramm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13607</xdr:colOff>
      <xdr:row>15</xdr:row>
      <xdr:rowOff>187777</xdr:rowOff>
    </xdr:from>
    <xdr:to>
      <xdr:col>5</xdr:col>
      <xdr:colOff>1034899</xdr:colOff>
      <xdr:row>23</xdr:row>
      <xdr:rowOff>7861</xdr:rowOff>
    </xdr:to>
    <xdr:graphicFrame macro="">
      <xdr:nvGraphicFramePr>
        <xdr:cNvPr id="22" name="Diagramm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1029607</xdr:colOff>
      <xdr:row>9</xdr:row>
      <xdr:rowOff>6803</xdr:rowOff>
    </xdr:from>
    <xdr:to>
      <xdr:col>6</xdr:col>
      <xdr:colOff>677182</xdr:colOff>
      <xdr:row>16</xdr:row>
      <xdr:rowOff>6803</xdr:rowOff>
    </xdr:to>
    <xdr:graphicFrame macro="">
      <xdr:nvGraphicFramePr>
        <xdr:cNvPr id="23" name="Diagramm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1029607</xdr:colOff>
      <xdr:row>15</xdr:row>
      <xdr:rowOff>187778</xdr:rowOff>
    </xdr:from>
    <xdr:to>
      <xdr:col>6</xdr:col>
      <xdr:colOff>677182</xdr:colOff>
      <xdr:row>22</xdr:row>
      <xdr:rowOff>187778</xdr:rowOff>
    </xdr:to>
    <xdr:graphicFrame macro="">
      <xdr:nvGraphicFramePr>
        <xdr:cNvPr id="24" name="Diagramm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1028549</xdr:colOff>
      <xdr:row>23</xdr:row>
      <xdr:rowOff>453</xdr:rowOff>
    </xdr:from>
    <xdr:to>
      <xdr:col>6</xdr:col>
      <xdr:colOff>676124</xdr:colOff>
      <xdr:row>30</xdr:row>
      <xdr:rowOff>453</xdr:rowOff>
    </xdr:to>
    <xdr:graphicFrame macro="">
      <xdr:nvGraphicFramePr>
        <xdr:cNvPr id="25" name="Diagramm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1029607</xdr:colOff>
      <xdr:row>30</xdr:row>
      <xdr:rowOff>3626</xdr:rowOff>
    </xdr:from>
    <xdr:to>
      <xdr:col>6</xdr:col>
      <xdr:colOff>677182</xdr:colOff>
      <xdr:row>39</xdr:row>
      <xdr:rowOff>71126</xdr:rowOff>
    </xdr:to>
    <xdr:graphicFrame macro="">
      <xdr:nvGraphicFramePr>
        <xdr:cNvPr id="26" name="Diagramm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18899</xdr:colOff>
      <xdr:row>39</xdr:row>
      <xdr:rowOff>107260</xdr:rowOff>
    </xdr:from>
    <xdr:to>
      <xdr:col>6</xdr:col>
      <xdr:colOff>686707</xdr:colOff>
      <xdr:row>47</xdr:row>
      <xdr:rowOff>78685</xdr:rowOff>
    </xdr:to>
    <xdr:graphicFrame macro="">
      <xdr:nvGraphicFramePr>
        <xdr:cNvPr id="27" name="Diagramm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8</xdr:col>
      <xdr:colOff>39310</xdr:colOff>
      <xdr:row>9</xdr:row>
      <xdr:rowOff>6805</xdr:rowOff>
    </xdr:from>
    <xdr:to>
      <xdr:col>9</xdr:col>
      <xdr:colOff>1060601</xdr:colOff>
      <xdr:row>15</xdr:row>
      <xdr:rowOff>187779</xdr:rowOff>
    </xdr:to>
    <xdr:graphicFrame macro="">
      <xdr:nvGraphicFramePr>
        <xdr:cNvPr id="28" name="Diagramm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8</xdr:col>
      <xdr:colOff>39310</xdr:colOff>
      <xdr:row>23</xdr:row>
      <xdr:rowOff>2570</xdr:rowOff>
    </xdr:from>
    <xdr:to>
      <xdr:col>9</xdr:col>
      <xdr:colOff>1056369</xdr:colOff>
      <xdr:row>30</xdr:row>
      <xdr:rowOff>1512</xdr:rowOff>
    </xdr:to>
    <xdr:graphicFrame macro="">
      <xdr:nvGraphicFramePr>
        <xdr:cNvPr id="29" name="Diagramm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xdr:col>
      <xdr:colOff>45659</xdr:colOff>
      <xdr:row>30</xdr:row>
      <xdr:rowOff>4686</xdr:rowOff>
    </xdr:from>
    <xdr:to>
      <xdr:col>9</xdr:col>
      <xdr:colOff>1055309</xdr:colOff>
      <xdr:row>39</xdr:row>
      <xdr:rowOff>72186</xdr:rowOff>
    </xdr:to>
    <xdr:graphicFrame macro="">
      <xdr:nvGraphicFramePr>
        <xdr:cNvPr id="30" name="Diagramm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xdr:col>
      <xdr:colOff>34018</xdr:colOff>
      <xdr:row>15</xdr:row>
      <xdr:rowOff>187778</xdr:rowOff>
    </xdr:from>
    <xdr:to>
      <xdr:col>9</xdr:col>
      <xdr:colOff>1055310</xdr:colOff>
      <xdr:row>23</xdr:row>
      <xdr:rowOff>7862</xdr:rowOff>
    </xdr:to>
    <xdr:graphicFrame macro="">
      <xdr:nvGraphicFramePr>
        <xdr:cNvPr id="31" name="Diagramm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xdr:col>
      <xdr:colOff>1050018</xdr:colOff>
      <xdr:row>9</xdr:row>
      <xdr:rowOff>6804</xdr:rowOff>
    </xdr:from>
    <xdr:to>
      <xdr:col>10</xdr:col>
      <xdr:colOff>697593</xdr:colOff>
      <xdr:row>16</xdr:row>
      <xdr:rowOff>6804</xdr:rowOff>
    </xdr:to>
    <xdr:graphicFrame macro="">
      <xdr:nvGraphicFramePr>
        <xdr:cNvPr id="32" name="Diagramm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9</xdr:col>
      <xdr:colOff>1050018</xdr:colOff>
      <xdr:row>15</xdr:row>
      <xdr:rowOff>187779</xdr:rowOff>
    </xdr:from>
    <xdr:to>
      <xdr:col>10</xdr:col>
      <xdr:colOff>697593</xdr:colOff>
      <xdr:row>22</xdr:row>
      <xdr:rowOff>187779</xdr:rowOff>
    </xdr:to>
    <xdr:graphicFrame macro="">
      <xdr:nvGraphicFramePr>
        <xdr:cNvPr id="33" name="Diagramm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9</xdr:col>
      <xdr:colOff>1048960</xdr:colOff>
      <xdr:row>23</xdr:row>
      <xdr:rowOff>454</xdr:rowOff>
    </xdr:from>
    <xdr:to>
      <xdr:col>10</xdr:col>
      <xdr:colOff>696535</xdr:colOff>
      <xdr:row>30</xdr:row>
      <xdr:rowOff>454</xdr:rowOff>
    </xdr:to>
    <xdr:graphicFrame macro="">
      <xdr:nvGraphicFramePr>
        <xdr:cNvPr id="34" name="Diagramm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9</xdr:col>
      <xdr:colOff>1050018</xdr:colOff>
      <xdr:row>30</xdr:row>
      <xdr:rowOff>3627</xdr:rowOff>
    </xdr:from>
    <xdr:to>
      <xdr:col>10</xdr:col>
      <xdr:colOff>697593</xdr:colOff>
      <xdr:row>39</xdr:row>
      <xdr:rowOff>71127</xdr:rowOff>
    </xdr:to>
    <xdr:graphicFrame macro="">
      <xdr:nvGraphicFramePr>
        <xdr:cNvPr id="35" name="Diagramm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8</xdr:col>
      <xdr:colOff>39310</xdr:colOff>
      <xdr:row>39</xdr:row>
      <xdr:rowOff>107260</xdr:rowOff>
    </xdr:from>
    <xdr:to>
      <xdr:col>10</xdr:col>
      <xdr:colOff>707118</xdr:colOff>
      <xdr:row>47</xdr:row>
      <xdr:rowOff>78685</xdr:rowOff>
    </xdr:to>
    <xdr:graphicFrame macro="">
      <xdr:nvGraphicFramePr>
        <xdr:cNvPr id="36" name="Diagramm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1216161</xdr:colOff>
      <xdr:row>3</xdr:row>
      <xdr:rowOff>181362</xdr:rowOff>
    </xdr:to>
    <xdr:pic>
      <xdr:nvPicPr>
        <xdr:cNvPr id="2" name="Bundesnetzagenturlogo" descr="H:\Vorlagen_BNetzA_Neu\Word\Z120-6_Vorlagen_Word\2017-12-11\BnetzA_2017_Office_Farbe_de.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16161" cy="752862"/>
        </a:xfrm>
        <a:prstGeom prst="rect">
          <a:avLst/>
        </a:prstGeom>
        <a:noFill/>
        <a:ln>
          <a:noFill/>
        </a:ln>
      </xdr:spPr>
    </xdr:pic>
    <xdr:clientData/>
  </xdr:twoCellAnchor>
  <xdr:twoCellAnchor>
    <xdr:from>
      <xdr:col>0</xdr:col>
      <xdr:colOff>0</xdr:colOff>
      <xdr:row>9</xdr:row>
      <xdr:rowOff>2723</xdr:rowOff>
    </xdr:from>
    <xdr:to>
      <xdr:col>1</xdr:col>
      <xdr:colOff>1021291</xdr:colOff>
      <xdr:row>15</xdr:row>
      <xdr:rowOff>183697</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1010708</xdr:colOff>
      <xdr:row>9</xdr:row>
      <xdr:rowOff>2722</xdr:rowOff>
    </xdr:from>
    <xdr:to>
      <xdr:col>2</xdr:col>
      <xdr:colOff>658283</xdr:colOff>
      <xdr:row>16</xdr:row>
      <xdr:rowOff>0</xdr:rowOff>
    </xdr:to>
    <xdr:graphicFrame macro="">
      <xdr:nvGraphicFramePr>
        <xdr:cNvPr id="12" name="Diagramm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29482</xdr:colOff>
      <xdr:row>9</xdr:row>
      <xdr:rowOff>1</xdr:rowOff>
    </xdr:from>
    <xdr:to>
      <xdr:col>5</xdr:col>
      <xdr:colOff>1050773</xdr:colOff>
      <xdr:row>15</xdr:row>
      <xdr:rowOff>180975</xdr:rowOff>
    </xdr:to>
    <xdr:graphicFrame macro="">
      <xdr:nvGraphicFramePr>
        <xdr:cNvPr id="13" name="Diagramm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1202115</xdr:colOff>
      <xdr:row>9</xdr:row>
      <xdr:rowOff>0</xdr:rowOff>
    </xdr:from>
    <xdr:to>
      <xdr:col>7</xdr:col>
      <xdr:colOff>135315</xdr:colOff>
      <xdr:row>16</xdr:row>
      <xdr:rowOff>0</xdr:rowOff>
    </xdr:to>
    <xdr:graphicFrame macro="">
      <xdr:nvGraphicFramePr>
        <xdr:cNvPr id="14" name="Diagram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49893</xdr:colOff>
      <xdr:row>9</xdr:row>
      <xdr:rowOff>2</xdr:rowOff>
    </xdr:from>
    <xdr:to>
      <xdr:col>9</xdr:col>
      <xdr:colOff>1071184</xdr:colOff>
      <xdr:row>15</xdr:row>
      <xdr:rowOff>180976</xdr:rowOff>
    </xdr:to>
    <xdr:graphicFrame macro="">
      <xdr:nvGraphicFramePr>
        <xdr:cNvPr id="15" name="Diagram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1060601</xdr:colOff>
      <xdr:row>9</xdr:row>
      <xdr:rowOff>1</xdr:rowOff>
    </xdr:from>
    <xdr:to>
      <xdr:col>10</xdr:col>
      <xdr:colOff>708176</xdr:colOff>
      <xdr:row>16</xdr:row>
      <xdr:rowOff>0</xdr:rowOff>
    </xdr:to>
    <xdr:graphicFrame macro="">
      <xdr:nvGraphicFramePr>
        <xdr:cNvPr id="16" name="Diagramm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16</xdr:row>
      <xdr:rowOff>4838</xdr:rowOff>
    </xdr:from>
    <xdr:to>
      <xdr:col>1</xdr:col>
      <xdr:colOff>1017059</xdr:colOff>
      <xdr:row>23</xdr:row>
      <xdr:rowOff>3780</xdr:rowOff>
    </xdr:to>
    <xdr:graphicFrame macro="">
      <xdr:nvGraphicFramePr>
        <xdr:cNvPr id="17" name="Diagramm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1009650</xdr:colOff>
      <xdr:row>16</xdr:row>
      <xdr:rowOff>2722</xdr:rowOff>
    </xdr:from>
    <xdr:to>
      <xdr:col>2</xdr:col>
      <xdr:colOff>657225</xdr:colOff>
      <xdr:row>23</xdr:row>
      <xdr:rowOff>2722</xdr:rowOff>
    </xdr:to>
    <xdr:graphicFrame macro="">
      <xdr:nvGraphicFramePr>
        <xdr:cNvPr id="18" name="Diagramm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29482</xdr:colOff>
      <xdr:row>16</xdr:row>
      <xdr:rowOff>2116</xdr:rowOff>
    </xdr:from>
    <xdr:to>
      <xdr:col>5</xdr:col>
      <xdr:colOff>1046541</xdr:colOff>
      <xdr:row>23</xdr:row>
      <xdr:rowOff>1058</xdr:rowOff>
    </xdr:to>
    <xdr:graphicFrame macro="">
      <xdr:nvGraphicFramePr>
        <xdr:cNvPr id="19" name="Diagramm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1201057</xdr:colOff>
      <xdr:row>16</xdr:row>
      <xdr:rowOff>0</xdr:rowOff>
    </xdr:from>
    <xdr:to>
      <xdr:col>7</xdr:col>
      <xdr:colOff>134257</xdr:colOff>
      <xdr:row>23</xdr:row>
      <xdr:rowOff>0</xdr:rowOff>
    </xdr:to>
    <xdr:graphicFrame macro="">
      <xdr:nvGraphicFramePr>
        <xdr:cNvPr id="20" name="Diagramm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49893</xdr:colOff>
      <xdr:row>16</xdr:row>
      <xdr:rowOff>2117</xdr:rowOff>
    </xdr:from>
    <xdr:to>
      <xdr:col>9</xdr:col>
      <xdr:colOff>1066952</xdr:colOff>
      <xdr:row>23</xdr:row>
      <xdr:rowOff>1059</xdr:rowOff>
    </xdr:to>
    <xdr:graphicFrame macro="">
      <xdr:nvGraphicFramePr>
        <xdr:cNvPr id="21" name="Diagramm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1059543</xdr:colOff>
      <xdr:row>16</xdr:row>
      <xdr:rowOff>1</xdr:rowOff>
    </xdr:from>
    <xdr:to>
      <xdr:col>10</xdr:col>
      <xdr:colOff>707118</xdr:colOff>
      <xdr:row>23</xdr:row>
      <xdr:rowOff>1</xdr:rowOff>
    </xdr:to>
    <xdr:graphicFrame macro="">
      <xdr:nvGraphicFramePr>
        <xdr:cNvPr id="22" name="Diagramm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23</xdr:row>
      <xdr:rowOff>3781</xdr:rowOff>
    </xdr:from>
    <xdr:to>
      <xdr:col>1</xdr:col>
      <xdr:colOff>1009650</xdr:colOff>
      <xdr:row>32</xdr:row>
      <xdr:rowOff>71570</xdr:rowOff>
    </xdr:to>
    <xdr:graphicFrame macro="">
      <xdr:nvGraphicFramePr>
        <xdr:cNvPr id="23" name="Diagramm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1004359</xdr:colOff>
      <xdr:row>23</xdr:row>
      <xdr:rowOff>4070</xdr:rowOff>
    </xdr:from>
    <xdr:to>
      <xdr:col>2</xdr:col>
      <xdr:colOff>651934</xdr:colOff>
      <xdr:row>32</xdr:row>
      <xdr:rowOff>71570</xdr:rowOff>
    </xdr:to>
    <xdr:graphicFrame macro="">
      <xdr:nvGraphicFramePr>
        <xdr:cNvPr id="24" name="Diagramm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29482</xdr:colOff>
      <xdr:row>23</xdr:row>
      <xdr:rowOff>1059</xdr:rowOff>
    </xdr:from>
    <xdr:to>
      <xdr:col>5</xdr:col>
      <xdr:colOff>1039132</xdr:colOff>
      <xdr:row>32</xdr:row>
      <xdr:rowOff>68559</xdr:rowOff>
    </xdr:to>
    <xdr:graphicFrame macro="">
      <xdr:nvGraphicFramePr>
        <xdr:cNvPr id="25" name="Diagramm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1195766</xdr:colOff>
      <xdr:row>23</xdr:row>
      <xdr:rowOff>0</xdr:rowOff>
    </xdr:from>
    <xdr:to>
      <xdr:col>7</xdr:col>
      <xdr:colOff>128966</xdr:colOff>
      <xdr:row>32</xdr:row>
      <xdr:rowOff>67500</xdr:rowOff>
    </xdr:to>
    <xdr:graphicFrame macro="">
      <xdr:nvGraphicFramePr>
        <xdr:cNvPr id="26" name="Diagramm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49893</xdr:colOff>
      <xdr:row>23</xdr:row>
      <xdr:rowOff>1060</xdr:rowOff>
    </xdr:from>
    <xdr:to>
      <xdr:col>9</xdr:col>
      <xdr:colOff>1059543</xdr:colOff>
      <xdr:row>32</xdr:row>
      <xdr:rowOff>68560</xdr:rowOff>
    </xdr:to>
    <xdr:graphicFrame macro="">
      <xdr:nvGraphicFramePr>
        <xdr:cNvPr id="27" name="Diagramm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9</xdr:col>
      <xdr:colOff>1054252</xdr:colOff>
      <xdr:row>23</xdr:row>
      <xdr:rowOff>1</xdr:rowOff>
    </xdr:from>
    <xdr:to>
      <xdr:col>10</xdr:col>
      <xdr:colOff>701827</xdr:colOff>
      <xdr:row>32</xdr:row>
      <xdr:rowOff>67501</xdr:rowOff>
    </xdr:to>
    <xdr:graphicFrame macro="">
      <xdr:nvGraphicFramePr>
        <xdr:cNvPr id="28" name="Diagramm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33</xdr:row>
      <xdr:rowOff>0</xdr:rowOff>
    </xdr:from>
    <xdr:to>
      <xdr:col>2</xdr:col>
      <xdr:colOff>667808</xdr:colOff>
      <xdr:row>40</xdr:row>
      <xdr:rowOff>161925</xdr:rowOff>
    </xdr:to>
    <xdr:graphicFrame macro="">
      <xdr:nvGraphicFramePr>
        <xdr:cNvPr id="29" name="Diagramm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xdr:col>
      <xdr:colOff>37765</xdr:colOff>
      <xdr:row>33</xdr:row>
      <xdr:rowOff>0</xdr:rowOff>
    </xdr:from>
    <xdr:to>
      <xdr:col>6</xdr:col>
      <xdr:colOff>705573</xdr:colOff>
      <xdr:row>40</xdr:row>
      <xdr:rowOff>161925</xdr:rowOff>
    </xdr:to>
    <xdr:graphicFrame macro="">
      <xdr:nvGraphicFramePr>
        <xdr:cNvPr id="30" name="Diagramm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xdr:col>
      <xdr:colOff>58176</xdr:colOff>
      <xdr:row>33</xdr:row>
      <xdr:rowOff>0</xdr:rowOff>
    </xdr:from>
    <xdr:to>
      <xdr:col>11</xdr:col>
      <xdr:colOff>11609</xdr:colOff>
      <xdr:row>40</xdr:row>
      <xdr:rowOff>161925</xdr:rowOff>
    </xdr:to>
    <xdr:graphicFrame macro="">
      <xdr:nvGraphicFramePr>
        <xdr:cNvPr id="31" name="Diagramm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hèmeART2020_tab">
  <a:themeElements>
    <a:clrScheme name="Personnalisé 4">
      <a:dk1>
        <a:sysClr val="windowText" lastClr="000000"/>
      </a:dk1>
      <a:lt1>
        <a:sysClr val="window" lastClr="FFFFFF"/>
      </a:lt1>
      <a:dk2>
        <a:srgbClr val="24356D"/>
      </a:dk2>
      <a:lt2>
        <a:srgbClr val="E7E6E6"/>
      </a:lt2>
      <a:accent1>
        <a:srgbClr val="6C8A99"/>
      </a:accent1>
      <a:accent2>
        <a:srgbClr val="F39200"/>
      </a:accent2>
      <a:accent3>
        <a:srgbClr val="9CC5C4"/>
      </a:accent3>
      <a:accent4>
        <a:srgbClr val="C66C61"/>
      </a:accent4>
      <a:accent5>
        <a:srgbClr val="0084AD"/>
      </a:accent5>
      <a:accent6>
        <a:srgbClr val="815374"/>
      </a:accent6>
      <a:hlink>
        <a:srgbClr val="0563C1"/>
      </a:hlink>
      <a:folHlink>
        <a:srgbClr val="0563C1"/>
      </a:folHlink>
    </a:clrScheme>
    <a:fontScheme name="ART2020">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3"/>
  <sheetViews>
    <sheetView showGridLines="0" tabSelected="1" zoomScaleNormal="100" workbookViewId="0">
      <selection activeCell="A7" sqref="A7"/>
    </sheetView>
  </sheetViews>
  <sheetFormatPr baseColWidth="10" defaultRowHeight="15" x14ac:dyDescent="0.25"/>
  <cols>
    <col min="1" max="1" width="33.7109375" style="1" customWidth="1"/>
    <col min="2" max="2" width="51.7109375" style="1" customWidth="1"/>
    <col min="3" max="4" width="16.7109375" style="1" customWidth="1"/>
    <col min="5" max="19" width="15.7109375" style="1" customWidth="1"/>
    <col min="20" max="20" width="26.140625" style="1" customWidth="1"/>
    <col min="21" max="16384" width="11.42578125" style="1"/>
  </cols>
  <sheetData>
    <row r="1" spans="1:20" ht="15" customHeight="1" x14ac:dyDescent="0.25">
      <c r="C1" s="24"/>
      <c r="D1" s="24"/>
      <c r="E1" s="24"/>
      <c r="F1" s="130" t="s">
        <v>17</v>
      </c>
      <c r="G1" s="131"/>
      <c r="H1" s="25"/>
      <c r="I1" s="26" t="s">
        <v>18</v>
      </c>
      <c r="J1" s="23"/>
    </row>
    <row r="2" spans="1:20" ht="15" customHeight="1" x14ac:dyDescent="0.25">
      <c r="B2" s="138" t="s">
        <v>14</v>
      </c>
      <c r="C2" s="138"/>
      <c r="D2" s="138"/>
      <c r="E2" s="139"/>
      <c r="F2" s="132"/>
      <c r="G2" s="133"/>
      <c r="H2" s="144"/>
      <c r="I2" s="145"/>
      <c r="J2" s="145"/>
      <c r="K2" s="145"/>
      <c r="L2" s="145"/>
      <c r="M2" s="145"/>
      <c r="N2" s="145"/>
      <c r="O2" s="145"/>
      <c r="P2" s="146"/>
    </row>
    <row r="3" spans="1:20" ht="15" customHeight="1" x14ac:dyDescent="0.25">
      <c r="B3" s="138"/>
      <c r="C3" s="138"/>
      <c r="D3" s="138"/>
      <c r="E3" s="139"/>
      <c r="F3" s="134"/>
      <c r="G3" s="135"/>
      <c r="H3" s="147"/>
      <c r="I3" s="148"/>
      <c r="J3" s="148"/>
      <c r="K3" s="148"/>
      <c r="L3" s="148"/>
      <c r="M3" s="148"/>
      <c r="N3" s="148"/>
      <c r="O3" s="148"/>
      <c r="P3" s="149"/>
    </row>
    <row r="4" spans="1:20" ht="15" customHeight="1" x14ac:dyDescent="0.25">
      <c r="B4" s="138"/>
      <c r="C4" s="138"/>
      <c r="D4" s="138"/>
      <c r="E4" s="139"/>
      <c r="F4" s="136"/>
      <c r="G4" s="137"/>
      <c r="H4" s="150"/>
      <c r="I4" s="151"/>
      <c r="J4" s="151"/>
      <c r="K4" s="151"/>
      <c r="L4" s="151"/>
      <c r="M4" s="151"/>
      <c r="N4" s="151"/>
      <c r="O4" s="151"/>
      <c r="P4" s="152"/>
    </row>
    <row r="5" spans="1:20" ht="15" customHeight="1" x14ac:dyDescent="0.25">
      <c r="A5" s="2"/>
      <c r="B5" s="2"/>
      <c r="C5" s="2"/>
      <c r="D5" s="2"/>
      <c r="E5" s="2"/>
      <c r="F5" s="2"/>
      <c r="G5" s="2"/>
      <c r="H5" s="2"/>
      <c r="I5" s="2"/>
      <c r="J5" s="2"/>
    </row>
    <row r="6" spans="1:20" ht="45" customHeight="1" x14ac:dyDescent="0.25">
      <c r="A6" s="153" t="s">
        <v>34</v>
      </c>
      <c r="B6" s="154"/>
      <c r="C6" s="154"/>
      <c r="D6" s="154"/>
      <c r="E6" s="154"/>
      <c r="F6" s="154"/>
      <c r="G6" s="154"/>
      <c r="H6" s="154"/>
      <c r="I6" s="154"/>
      <c r="J6" s="154"/>
      <c r="K6" s="154"/>
      <c r="L6" s="154"/>
      <c r="M6" s="154"/>
      <c r="N6" s="154"/>
      <c r="O6" s="154"/>
      <c r="P6" s="154"/>
    </row>
    <row r="8" spans="1:20" s="3" customFormat="1" ht="21.75" customHeight="1" x14ac:dyDescent="0.25">
      <c r="A8" s="10" t="s">
        <v>8</v>
      </c>
      <c r="B8" s="10" t="s">
        <v>10</v>
      </c>
      <c r="C8" s="11" t="s">
        <v>9</v>
      </c>
      <c r="D8" s="11"/>
      <c r="E8" s="12">
        <v>43831</v>
      </c>
      <c r="F8" s="12">
        <v>43862</v>
      </c>
      <c r="G8" s="12">
        <v>43891</v>
      </c>
      <c r="H8" s="12">
        <v>43922</v>
      </c>
      <c r="I8" s="12">
        <v>43952</v>
      </c>
      <c r="J8" s="12">
        <v>43983</v>
      </c>
      <c r="T8" s="38"/>
    </row>
    <row r="9" spans="1:20" ht="6" customHeight="1" x14ac:dyDescent="0.25">
      <c r="T9" s="30"/>
    </row>
    <row r="10" spans="1:20" ht="18" customHeight="1" x14ac:dyDescent="0.25">
      <c r="A10" s="16" t="s">
        <v>4</v>
      </c>
      <c r="B10" s="17" t="s">
        <v>3</v>
      </c>
      <c r="C10" s="7" t="s">
        <v>0</v>
      </c>
      <c r="D10" s="7"/>
      <c r="E10" s="21"/>
      <c r="F10" s="21"/>
      <c r="G10" s="21"/>
      <c r="H10" s="21"/>
      <c r="I10" s="21"/>
      <c r="J10" s="21"/>
      <c r="T10" s="30"/>
    </row>
    <row r="11" spans="1:20" ht="18" customHeight="1" x14ac:dyDescent="0.25">
      <c r="A11" s="18" t="s">
        <v>15</v>
      </c>
      <c r="B11" s="5"/>
      <c r="C11" s="7" t="s">
        <v>2</v>
      </c>
      <c r="D11" s="7"/>
      <c r="E11" s="21"/>
      <c r="F11" s="21"/>
      <c r="G11" s="21"/>
      <c r="H11" s="21"/>
      <c r="I11" s="21"/>
      <c r="J11" s="21"/>
      <c r="T11" s="30"/>
    </row>
    <row r="12" spans="1:20" ht="18" customHeight="1" x14ac:dyDescent="0.25">
      <c r="A12" s="19" t="s">
        <v>16</v>
      </c>
      <c r="B12" s="9"/>
      <c r="C12" s="7" t="s">
        <v>1</v>
      </c>
      <c r="D12" s="7"/>
      <c r="E12" s="21"/>
      <c r="F12" s="21"/>
      <c r="G12" s="21"/>
      <c r="H12" s="21"/>
      <c r="I12" s="21"/>
      <c r="J12" s="21"/>
      <c r="T12" s="30"/>
    </row>
    <row r="13" spans="1:20" ht="6" customHeight="1" x14ac:dyDescent="0.25">
      <c r="E13" s="20"/>
      <c r="F13" s="20"/>
      <c r="G13" s="20"/>
      <c r="H13" s="20"/>
      <c r="I13" s="20"/>
      <c r="J13" s="20"/>
      <c r="T13" s="30"/>
    </row>
    <row r="14" spans="1:20" ht="18" customHeight="1" x14ac:dyDescent="0.25">
      <c r="A14" s="13" t="s">
        <v>6</v>
      </c>
      <c r="B14" s="14" t="s">
        <v>5</v>
      </c>
      <c r="C14" s="6" t="s">
        <v>0</v>
      </c>
      <c r="D14" s="6"/>
      <c r="E14" s="46"/>
      <c r="F14" s="46"/>
      <c r="G14" s="46"/>
      <c r="H14" s="46"/>
      <c r="I14" s="46"/>
      <c r="J14" s="46"/>
      <c r="T14" s="30"/>
    </row>
    <row r="15" spans="1:20" ht="18" customHeight="1" x14ac:dyDescent="0.25">
      <c r="A15" s="15" t="s">
        <v>20</v>
      </c>
      <c r="B15" s="4" t="s">
        <v>5</v>
      </c>
      <c r="C15" s="6" t="s">
        <v>2</v>
      </c>
      <c r="D15" s="6"/>
      <c r="E15" s="46"/>
      <c r="F15" s="46"/>
      <c r="G15" s="46"/>
      <c r="H15" s="46"/>
      <c r="I15" s="46"/>
      <c r="J15" s="46"/>
      <c r="T15" s="30"/>
    </row>
    <row r="16" spans="1:20" ht="18" customHeight="1" x14ac:dyDescent="0.25">
      <c r="A16" s="29" t="s">
        <v>21</v>
      </c>
      <c r="B16" s="8" t="s">
        <v>19</v>
      </c>
      <c r="C16" s="6" t="s">
        <v>1</v>
      </c>
      <c r="D16" s="6"/>
      <c r="E16" s="48"/>
      <c r="F16" s="48"/>
      <c r="G16" s="48"/>
      <c r="H16" s="48"/>
      <c r="I16" s="48"/>
      <c r="J16" s="48"/>
      <c r="T16" s="30"/>
    </row>
    <row r="17" spans="1:20" ht="6" customHeight="1" x14ac:dyDescent="0.25">
      <c r="E17" s="20"/>
      <c r="F17" s="20"/>
      <c r="G17" s="20"/>
      <c r="H17" s="20"/>
      <c r="I17" s="20"/>
      <c r="J17" s="20"/>
      <c r="T17" s="30"/>
    </row>
    <row r="18" spans="1:20" ht="18" customHeight="1" x14ac:dyDescent="0.25">
      <c r="A18" s="5" t="s">
        <v>13</v>
      </c>
      <c r="B18" s="5" t="s">
        <v>22</v>
      </c>
      <c r="C18" s="7" t="s">
        <v>0</v>
      </c>
      <c r="D18" s="7"/>
      <c r="E18" s="22"/>
      <c r="F18" s="22"/>
      <c r="G18" s="22"/>
      <c r="H18" s="22"/>
      <c r="I18" s="22"/>
      <c r="J18" s="22"/>
      <c r="T18" s="30"/>
    </row>
    <row r="19" spans="1:20" ht="18" customHeight="1" x14ac:dyDescent="0.25">
      <c r="A19" s="5"/>
      <c r="B19" s="5" t="s">
        <v>22</v>
      </c>
      <c r="C19" s="7" t="s">
        <v>2</v>
      </c>
      <c r="D19" s="7"/>
      <c r="E19" s="22"/>
      <c r="F19" s="22"/>
      <c r="G19" s="22"/>
      <c r="H19" s="22"/>
      <c r="I19" s="22"/>
      <c r="J19" s="22"/>
      <c r="T19" s="30"/>
    </row>
    <row r="20" spans="1:20" ht="18" customHeight="1" x14ac:dyDescent="0.25">
      <c r="A20" s="9"/>
      <c r="B20" s="9" t="s">
        <v>7</v>
      </c>
      <c r="C20" s="7" t="s">
        <v>1</v>
      </c>
      <c r="D20" s="7"/>
      <c r="E20" s="22"/>
      <c r="F20" s="22"/>
      <c r="G20" s="22"/>
      <c r="H20" s="22"/>
      <c r="I20" s="22"/>
      <c r="J20" s="22"/>
      <c r="T20" s="30"/>
    </row>
    <row r="21" spans="1:20" ht="6" customHeight="1" x14ac:dyDescent="0.25">
      <c r="E21" s="20"/>
      <c r="F21" s="20"/>
      <c r="G21" s="20"/>
      <c r="H21" s="20"/>
      <c r="I21" s="20"/>
      <c r="J21" s="20"/>
      <c r="T21" s="30"/>
    </row>
    <row r="22" spans="1:20" ht="18" customHeight="1" x14ac:dyDescent="0.25">
      <c r="A22" s="4" t="s">
        <v>12</v>
      </c>
      <c r="B22" s="4" t="s">
        <v>7</v>
      </c>
      <c r="C22" s="6" t="s">
        <v>0</v>
      </c>
      <c r="D22" s="6"/>
      <c r="E22" s="22"/>
      <c r="F22" s="22"/>
      <c r="G22" s="22"/>
      <c r="H22" s="22"/>
      <c r="I22" s="22"/>
      <c r="J22" s="22"/>
      <c r="T22" s="30"/>
    </row>
    <row r="23" spans="1:20" ht="18" customHeight="1" x14ac:dyDescent="0.25">
      <c r="A23" s="28" t="s">
        <v>23</v>
      </c>
      <c r="B23" s="4"/>
      <c r="C23" s="6" t="s">
        <v>2</v>
      </c>
      <c r="D23" s="6"/>
      <c r="E23" s="22"/>
      <c r="F23" s="22"/>
      <c r="G23" s="22"/>
      <c r="H23" s="22"/>
      <c r="I23" s="22"/>
      <c r="J23" s="22"/>
      <c r="T23" s="30"/>
    </row>
    <row r="24" spans="1:20" ht="18" customHeight="1" x14ac:dyDescent="0.25">
      <c r="A24" s="29" t="s">
        <v>24</v>
      </c>
      <c r="B24" s="8"/>
      <c r="C24" s="6" t="s">
        <v>1</v>
      </c>
      <c r="D24" s="6"/>
      <c r="E24" s="22"/>
      <c r="F24" s="22"/>
      <c r="G24" s="22"/>
      <c r="H24" s="22"/>
      <c r="I24" s="22"/>
      <c r="J24" s="22"/>
      <c r="T24" s="30"/>
    </row>
    <row r="25" spans="1:20" ht="6" customHeight="1" x14ac:dyDescent="0.25">
      <c r="T25" s="30"/>
    </row>
    <row r="26" spans="1:20" ht="30.75" customHeight="1" x14ac:dyDescent="0.25">
      <c r="A26" s="140" t="s">
        <v>11</v>
      </c>
      <c r="B26" s="141"/>
      <c r="C26" s="141"/>
      <c r="D26" s="40"/>
      <c r="E26" s="155"/>
      <c r="F26" s="155"/>
      <c r="G26" s="155"/>
      <c r="H26" s="155"/>
      <c r="I26" s="155"/>
      <c r="J26" s="156"/>
      <c r="T26" s="30"/>
    </row>
    <row r="27" spans="1:20" x14ac:dyDescent="0.25">
      <c r="T27" s="30"/>
    </row>
    <row r="28" spans="1:20" s="3" customFormat="1" ht="21.75" customHeight="1" x14ac:dyDescent="0.25">
      <c r="A28" s="10" t="s">
        <v>8</v>
      </c>
      <c r="B28" s="10" t="s">
        <v>10</v>
      </c>
      <c r="C28" s="11" t="s">
        <v>9</v>
      </c>
      <c r="D28" s="31" t="s">
        <v>37</v>
      </c>
      <c r="E28" s="12">
        <v>43831</v>
      </c>
      <c r="F28" s="12">
        <v>43862</v>
      </c>
      <c r="G28" s="12">
        <v>43891</v>
      </c>
      <c r="H28" s="12">
        <v>43922</v>
      </c>
      <c r="I28" s="12">
        <v>43952</v>
      </c>
      <c r="J28" s="12">
        <v>43983</v>
      </c>
      <c r="K28" s="12">
        <v>44013</v>
      </c>
      <c r="L28" s="12">
        <v>44044</v>
      </c>
      <c r="M28" s="12">
        <v>44075</v>
      </c>
      <c r="N28" s="12">
        <v>44105</v>
      </c>
      <c r="O28" s="12">
        <v>44136</v>
      </c>
      <c r="P28" s="12">
        <v>44166</v>
      </c>
      <c r="Q28" s="31" t="s">
        <v>31</v>
      </c>
      <c r="R28" s="31" t="s">
        <v>32</v>
      </c>
      <c r="S28" s="31" t="s">
        <v>36</v>
      </c>
      <c r="T28" s="31" t="s">
        <v>35</v>
      </c>
    </row>
    <row r="29" spans="1:20" ht="6" customHeight="1" x14ac:dyDescent="0.25">
      <c r="R29" s="35"/>
      <c r="T29" s="30"/>
    </row>
    <row r="30" spans="1:20" ht="18" customHeight="1" x14ac:dyDescent="0.25">
      <c r="A30" s="16" t="s">
        <v>4</v>
      </c>
      <c r="B30" s="17" t="s">
        <v>3</v>
      </c>
      <c r="C30" s="7" t="s">
        <v>0</v>
      </c>
      <c r="D30" s="41">
        <f>R30/12</f>
        <v>0</v>
      </c>
      <c r="E30" s="21"/>
      <c r="F30" s="21"/>
      <c r="G30" s="21"/>
      <c r="H30" s="21"/>
      <c r="I30" s="21"/>
      <c r="J30" s="21"/>
      <c r="K30" s="21"/>
      <c r="L30" s="21"/>
      <c r="M30" s="21"/>
      <c r="N30" s="21"/>
      <c r="O30" s="21"/>
      <c r="P30" s="21"/>
      <c r="Q30" s="32">
        <f>SUM(E30:P30)</f>
        <v>0</v>
      </c>
      <c r="R30" s="32"/>
      <c r="S30" s="37" t="str">
        <f>IF(P30="","",IFERROR((Q30-R30)/R30,""))</f>
        <v/>
      </c>
      <c r="T30" s="39" t="str">
        <f t="shared" ref="T30:T32" si="0">IF(S30="","",IF(OR(S30&lt;-20%,S30&gt;20%),"hohes Delta, bitte prüfen",""))</f>
        <v/>
      </c>
    </row>
    <row r="31" spans="1:20" ht="18" customHeight="1" x14ac:dyDescent="0.25">
      <c r="A31" s="18" t="s">
        <v>15</v>
      </c>
      <c r="B31" s="5"/>
      <c r="C31" s="7" t="s">
        <v>2</v>
      </c>
      <c r="D31" s="41">
        <f t="shared" ref="D31:D32" si="1">R31/12</f>
        <v>0</v>
      </c>
      <c r="E31" s="21"/>
      <c r="F31" s="21"/>
      <c r="G31" s="21"/>
      <c r="H31" s="21"/>
      <c r="I31" s="21"/>
      <c r="J31" s="21"/>
      <c r="K31" s="21"/>
      <c r="L31" s="21"/>
      <c r="M31" s="21"/>
      <c r="N31" s="21"/>
      <c r="O31" s="21"/>
      <c r="P31" s="21"/>
      <c r="Q31" s="32">
        <f t="shared" ref="Q31:Q32" si="2">SUM(E31:P31)</f>
        <v>0</v>
      </c>
      <c r="R31" s="32"/>
      <c r="S31" s="37" t="str">
        <f>IF(P31="","",IFERROR((Q31-R31)/R31,""))</f>
        <v/>
      </c>
      <c r="T31" s="39" t="str">
        <f t="shared" si="0"/>
        <v/>
      </c>
    </row>
    <row r="32" spans="1:20" ht="18" customHeight="1" x14ac:dyDescent="0.25">
      <c r="A32" s="19" t="s">
        <v>16</v>
      </c>
      <c r="B32" s="9"/>
      <c r="C32" s="7" t="s">
        <v>1</v>
      </c>
      <c r="D32" s="41">
        <f t="shared" si="1"/>
        <v>0</v>
      </c>
      <c r="E32" s="21"/>
      <c r="F32" s="21"/>
      <c r="G32" s="21"/>
      <c r="H32" s="21"/>
      <c r="I32" s="21"/>
      <c r="J32" s="21"/>
      <c r="K32" s="21"/>
      <c r="L32" s="21"/>
      <c r="M32" s="21"/>
      <c r="N32" s="21"/>
      <c r="O32" s="21"/>
      <c r="P32" s="21"/>
      <c r="Q32" s="32">
        <f t="shared" si="2"/>
        <v>0</v>
      </c>
      <c r="R32" s="32"/>
      <c r="S32" s="37" t="str">
        <f>IF(P32="","",IFERROR((Q32-R32)/R32,""))</f>
        <v/>
      </c>
      <c r="T32" s="39" t="str">
        <f t="shared" si="0"/>
        <v/>
      </c>
    </row>
    <row r="33" spans="1:20" ht="6" customHeight="1" x14ac:dyDescent="0.25">
      <c r="D33" s="42"/>
      <c r="E33" s="20"/>
      <c r="F33" s="20"/>
      <c r="G33" s="20"/>
      <c r="H33" s="20"/>
      <c r="I33" s="20"/>
      <c r="J33" s="20"/>
      <c r="K33" s="20"/>
      <c r="L33" s="20"/>
      <c r="M33" s="20"/>
      <c r="N33" s="20"/>
      <c r="O33" s="20"/>
      <c r="P33" s="20"/>
      <c r="Q33" s="33"/>
      <c r="R33" s="33"/>
      <c r="S33" s="36"/>
      <c r="T33" s="39"/>
    </row>
    <row r="34" spans="1:20" ht="18" customHeight="1" x14ac:dyDescent="0.25">
      <c r="A34" s="13" t="s">
        <v>6</v>
      </c>
      <c r="B34" s="14" t="s">
        <v>5</v>
      </c>
      <c r="C34" s="6" t="s">
        <v>0</v>
      </c>
      <c r="D34" s="45">
        <f t="shared" ref="D34:D36" si="3">R34/12</f>
        <v>0</v>
      </c>
      <c r="E34" s="46"/>
      <c r="F34" s="46"/>
      <c r="G34" s="46"/>
      <c r="H34" s="46"/>
      <c r="I34" s="46"/>
      <c r="J34" s="46"/>
      <c r="K34" s="46"/>
      <c r="L34" s="46"/>
      <c r="M34" s="46"/>
      <c r="N34" s="46"/>
      <c r="O34" s="46"/>
      <c r="P34" s="46"/>
      <c r="Q34" s="47">
        <f>SUM(E34:P34)</f>
        <v>0</v>
      </c>
      <c r="R34" s="47"/>
      <c r="S34" s="37" t="str">
        <f>IF(P34="","",IFERROR((Q34-R34)/R34,""))</f>
        <v/>
      </c>
      <c r="T34" s="39" t="str">
        <f t="shared" ref="T34:T40" si="4">IF(S34="","",IF(OR(S34&lt;-20%,S34&gt;20%),"hohes Delta, bitte prüfen",""))</f>
        <v/>
      </c>
    </row>
    <row r="35" spans="1:20" ht="18" customHeight="1" x14ac:dyDescent="0.25">
      <c r="A35" s="15" t="s">
        <v>20</v>
      </c>
      <c r="B35" s="4" t="s">
        <v>5</v>
      </c>
      <c r="C35" s="6" t="s">
        <v>2</v>
      </c>
      <c r="D35" s="45">
        <f t="shared" si="3"/>
        <v>0</v>
      </c>
      <c r="E35" s="46"/>
      <c r="F35" s="46"/>
      <c r="G35" s="46"/>
      <c r="H35" s="46"/>
      <c r="I35" s="46"/>
      <c r="J35" s="46"/>
      <c r="K35" s="46"/>
      <c r="L35" s="46"/>
      <c r="M35" s="46"/>
      <c r="N35" s="46"/>
      <c r="O35" s="46"/>
      <c r="P35" s="46"/>
      <c r="Q35" s="47">
        <f t="shared" ref="Q35:Q36" si="5">SUM(E35:P35)</f>
        <v>0</v>
      </c>
      <c r="R35" s="47"/>
      <c r="S35" s="37" t="str">
        <f>IF(P35="","",IFERROR((Q35-R35)/R35,""))</f>
        <v/>
      </c>
      <c r="T35" s="39" t="str">
        <f t="shared" si="4"/>
        <v/>
      </c>
    </row>
    <row r="36" spans="1:20" ht="18" customHeight="1" x14ac:dyDescent="0.25">
      <c r="A36" s="29" t="s">
        <v>21</v>
      </c>
      <c r="B36" s="8" t="s">
        <v>19</v>
      </c>
      <c r="C36" s="6" t="s">
        <v>1</v>
      </c>
      <c r="D36" s="79">
        <f t="shared" si="3"/>
        <v>0</v>
      </c>
      <c r="E36" s="78"/>
      <c r="F36" s="78"/>
      <c r="G36" s="78"/>
      <c r="H36" s="78"/>
      <c r="I36" s="78"/>
      <c r="J36" s="78"/>
      <c r="K36" s="78"/>
      <c r="L36" s="78"/>
      <c r="M36" s="78"/>
      <c r="N36" s="78"/>
      <c r="O36" s="78"/>
      <c r="P36" s="78"/>
      <c r="Q36" s="80">
        <f t="shared" si="5"/>
        <v>0</v>
      </c>
      <c r="R36" s="80"/>
      <c r="S36" s="37" t="str">
        <f>IF(P36="","",IFERROR((Q36-R36)/R36,""))</f>
        <v/>
      </c>
      <c r="T36" s="39" t="str">
        <f t="shared" si="4"/>
        <v/>
      </c>
    </row>
    <row r="37" spans="1:20" ht="6" customHeight="1" x14ac:dyDescent="0.25">
      <c r="D37" s="44"/>
      <c r="E37" s="20"/>
      <c r="F37" s="20"/>
      <c r="G37" s="20"/>
      <c r="H37" s="20"/>
      <c r="I37" s="20"/>
      <c r="J37" s="20"/>
      <c r="K37" s="20"/>
      <c r="L37" s="20"/>
      <c r="M37" s="20"/>
      <c r="N37" s="20"/>
      <c r="O37" s="20"/>
      <c r="P37" s="20"/>
      <c r="Q37" s="33"/>
      <c r="R37" s="33"/>
      <c r="S37" s="36"/>
      <c r="T37" s="39"/>
    </row>
    <row r="38" spans="1:20" ht="18" customHeight="1" x14ac:dyDescent="0.25">
      <c r="A38" s="16" t="s">
        <v>13</v>
      </c>
      <c r="B38" s="17" t="s">
        <v>22</v>
      </c>
      <c r="C38" s="7" t="s">
        <v>0</v>
      </c>
      <c r="D38" s="43">
        <f t="shared" ref="D38:D40" si="6">R38/12</f>
        <v>0</v>
      </c>
      <c r="E38" s="22"/>
      <c r="F38" s="22"/>
      <c r="G38" s="22"/>
      <c r="H38" s="22"/>
      <c r="I38" s="22"/>
      <c r="J38" s="22"/>
      <c r="K38" s="22"/>
      <c r="L38" s="22"/>
      <c r="M38" s="22"/>
      <c r="N38" s="22"/>
      <c r="O38" s="22"/>
      <c r="P38" s="22"/>
      <c r="Q38" s="34">
        <f>SUM(E38:P38)</f>
        <v>0</v>
      </c>
      <c r="R38" s="34"/>
      <c r="S38" s="37" t="str">
        <f>IF(P38="","",IFERROR((Q38-R38)/R38,""))</f>
        <v/>
      </c>
      <c r="T38" s="39" t="str">
        <f t="shared" si="4"/>
        <v/>
      </c>
    </row>
    <row r="39" spans="1:20" ht="18" customHeight="1" x14ac:dyDescent="0.25">
      <c r="A39" s="62" t="s">
        <v>62</v>
      </c>
      <c r="B39" s="5" t="s">
        <v>22</v>
      </c>
      <c r="C39" s="7" t="s">
        <v>2</v>
      </c>
      <c r="D39" s="43">
        <f t="shared" si="6"/>
        <v>0</v>
      </c>
      <c r="E39" s="22"/>
      <c r="F39" s="22"/>
      <c r="G39" s="22"/>
      <c r="H39" s="22"/>
      <c r="I39" s="22"/>
      <c r="J39" s="22"/>
      <c r="K39" s="22"/>
      <c r="L39" s="22"/>
      <c r="M39" s="22"/>
      <c r="N39" s="22"/>
      <c r="O39" s="22"/>
      <c r="P39" s="22"/>
      <c r="Q39" s="34">
        <f t="shared" ref="Q39:Q40" si="7">SUM(E39:P39)</f>
        <v>0</v>
      </c>
      <c r="R39" s="34"/>
      <c r="S39" s="37" t="str">
        <f>IF(P39="","",IFERROR((Q39-R39)/R39,""))</f>
        <v/>
      </c>
      <c r="T39" s="39" t="str">
        <f t="shared" si="4"/>
        <v/>
      </c>
    </row>
    <row r="40" spans="1:20" ht="18" customHeight="1" x14ac:dyDescent="0.25">
      <c r="A40" s="63" t="s">
        <v>63</v>
      </c>
      <c r="B40" s="9" t="s">
        <v>7</v>
      </c>
      <c r="C40" s="7" t="s">
        <v>1</v>
      </c>
      <c r="D40" s="43">
        <f t="shared" si="6"/>
        <v>0</v>
      </c>
      <c r="E40" s="22"/>
      <c r="F40" s="22"/>
      <c r="G40" s="22"/>
      <c r="H40" s="22"/>
      <c r="I40" s="22"/>
      <c r="J40" s="22"/>
      <c r="K40" s="22"/>
      <c r="L40" s="22"/>
      <c r="M40" s="22"/>
      <c r="N40" s="22"/>
      <c r="O40" s="22"/>
      <c r="P40" s="22"/>
      <c r="Q40" s="34">
        <f t="shared" si="7"/>
        <v>0</v>
      </c>
      <c r="R40" s="34"/>
      <c r="S40" s="37" t="str">
        <f>IF(P40="","",IFERROR((Q40-R40)/R40,""))</f>
        <v/>
      </c>
      <c r="T40" s="39" t="str">
        <f t="shared" si="4"/>
        <v/>
      </c>
    </row>
    <row r="41" spans="1:20" ht="6" customHeight="1" x14ac:dyDescent="0.25">
      <c r="D41" s="44"/>
      <c r="E41" s="20"/>
      <c r="F41" s="20"/>
      <c r="G41" s="20"/>
      <c r="H41" s="20"/>
      <c r="I41" s="20"/>
      <c r="J41" s="20"/>
      <c r="K41" s="20"/>
      <c r="L41" s="20"/>
      <c r="M41" s="20"/>
      <c r="N41" s="20"/>
      <c r="O41" s="20"/>
      <c r="P41" s="20"/>
      <c r="Q41" s="33"/>
      <c r="R41" s="33"/>
      <c r="S41" s="36"/>
      <c r="T41" s="39"/>
    </row>
    <row r="42" spans="1:20" ht="18" customHeight="1" x14ac:dyDescent="0.25">
      <c r="A42" s="13" t="s">
        <v>12</v>
      </c>
      <c r="B42" s="14" t="s">
        <v>64</v>
      </c>
      <c r="C42" s="6" t="s">
        <v>0</v>
      </c>
      <c r="D42" s="43">
        <f t="shared" ref="D42:D44" si="8">R42/12</f>
        <v>0</v>
      </c>
      <c r="E42" s="22"/>
      <c r="F42" s="22"/>
      <c r="G42" s="22"/>
      <c r="H42" s="22"/>
      <c r="I42" s="22"/>
      <c r="J42" s="22"/>
      <c r="K42" s="22"/>
      <c r="L42" s="22"/>
      <c r="M42" s="22"/>
      <c r="N42" s="22"/>
      <c r="O42" s="22"/>
      <c r="P42" s="22"/>
      <c r="Q42" s="34">
        <f>SUM(E42:P42)</f>
        <v>0</v>
      </c>
      <c r="R42" s="34"/>
      <c r="S42" s="37" t="str">
        <f>IF(P42="","",IFERROR((Q42-R42)/R42,""))</f>
        <v/>
      </c>
      <c r="T42" s="39" t="str">
        <f>IF(S42="","",IF(OR(S42&lt;-20%,S42&gt;20%),"hohes Delta, bitte prüfen",""))</f>
        <v/>
      </c>
    </row>
    <row r="43" spans="1:20" ht="18" customHeight="1" x14ac:dyDescent="0.25">
      <c r="A43" s="15" t="s">
        <v>23</v>
      </c>
      <c r="B43" s="4" t="s">
        <v>64</v>
      </c>
      <c r="C43" s="6" t="s">
        <v>2</v>
      </c>
      <c r="D43" s="43">
        <f t="shared" si="8"/>
        <v>0</v>
      </c>
      <c r="E43" s="22"/>
      <c r="F43" s="22"/>
      <c r="G43" s="22"/>
      <c r="H43" s="22"/>
      <c r="I43" s="22"/>
      <c r="J43" s="22"/>
      <c r="K43" s="22"/>
      <c r="L43" s="22"/>
      <c r="M43" s="22"/>
      <c r="N43" s="22"/>
      <c r="O43" s="22"/>
      <c r="P43" s="22"/>
      <c r="Q43" s="34">
        <f t="shared" ref="Q43:Q44" si="9">SUM(E43:P43)</f>
        <v>0</v>
      </c>
      <c r="R43" s="34"/>
      <c r="S43" s="37" t="str">
        <f>IF(P43="","",IFERROR((Q43-R43)/R43,""))</f>
        <v/>
      </c>
      <c r="T43" s="39" t="str">
        <f t="shared" ref="T43:T44" si="10">IF(S43="","",IF(OR(S43&lt;-20%,S43&gt;20%),"hohes Delta, bitte prüfen",""))</f>
        <v/>
      </c>
    </row>
    <row r="44" spans="1:20" ht="18" customHeight="1" x14ac:dyDescent="0.25">
      <c r="A44" s="64" t="s">
        <v>24</v>
      </c>
      <c r="B44" s="8" t="s">
        <v>64</v>
      </c>
      <c r="C44" s="6" t="s">
        <v>1</v>
      </c>
      <c r="D44" s="43">
        <f t="shared" si="8"/>
        <v>0</v>
      </c>
      <c r="E44" s="22"/>
      <c r="F44" s="22"/>
      <c r="G44" s="22"/>
      <c r="H44" s="22"/>
      <c r="I44" s="22"/>
      <c r="J44" s="22"/>
      <c r="K44" s="22"/>
      <c r="L44" s="22"/>
      <c r="M44" s="22"/>
      <c r="N44" s="22"/>
      <c r="O44" s="22"/>
      <c r="P44" s="22"/>
      <c r="Q44" s="34">
        <f t="shared" si="9"/>
        <v>0</v>
      </c>
      <c r="R44" s="34"/>
      <c r="S44" s="37" t="str">
        <f>IF(P44="","",IFERROR((Q44-R44)/R44,""))</f>
        <v/>
      </c>
      <c r="T44" s="39" t="str">
        <f t="shared" si="10"/>
        <v/>
      </c>
    </row>
    <row r="45" spans="1:20" ht="6" customHeight="1" x14ac:dyDescent="0.25">
      <c r="Q45" s="35"/>
      <c r="R45" s="35"/>
      <c r="T45" s="30"/>
    </row>
    <row r="46" spans="1:20" ht="30.75" customHeight="1" x14ac:dyDescent="0.25">
      <c r="A46" s="140" t="s">
        <v>11</v>
      </c>
      <c r="B46" s="141"/>
      <c r="C46" s="141"/>
      <c r="D46" s="40"/>
      <c r="E46" s="142"/>
      <c r="F46" s="142"/>
      <c r="G46" s="142"/>
      <c r="H46" s="142"/>
      <c r="I46" s="142"/>
      <c r="J46" s="142"/>
      <c r="K46" s="142"/>
      <c r="L46" s="142"/>
      <c r="M46" s="142"/>
      <c r="N46" s="142"/>
      <c r="O46" s="142"/>
      <c r="P46" s="143"/>
      <c r="Q46" s="35"/>
      <c r="R46" s="35"/>
      <c r="T46" s="30"/>
    </row>
    <row r="48" spans="1:20" ht="21.75" customHeight="1" x14ac:dyDescent="0.25">
      <c r="A48" s="112" t="s">
        <v>45</v>
      </c>
      <c r="B48" s="112"/>
      <c r="C48" s="112"/>
      <c r="D48" s="112"/>
      <c r="E48" s="112"/>
      <c r="F48" s="112"/>
      <c r="G48" s="112"/>
      <c r="H48" s="112"/>
      <c r="I48" s="112"/>
      <c r="J48" s="112"/>
      <c r="K48" s="112"/>
      <c r="L48" s="112"/>
      <c r="M48" s="112"/>
      <c r="N48" s="112"/>
      <c r="O48" s="112"/>
      <c r="P48" s="112"/>
    </row>
    <row r="49" spans="1:16" ht="9" customHeight="1" x14ac:dyDescent="0.25">
      <c r="D49" s="56"/>
      <c r="F49" s="56"/>
      <c r="G49" s="56"/>
      <c r="H49" s="56"/>
      <c r="I49" s="56"/>
      <c r="J49" s="56"/>
      <c r="K49" s="56"/>
      <c r="L49" s="56"/>
      <c r="M49" s="56"/>
      <c r="N49" s="56"/>
      <c r="O49" s="56"/>
      <c r="P49" s="56"/>
    </row>
    <row r="50" spans="1:16" ht="18" customHeight="1" x14ac:dyDescent="0.25">
      <c r="A50" s="113" t="s">
        <v>46</v>
      </c>
      <c r="B50" s="114"/>
      <c r="C50" s="115"/>
      <c r="D50" s="56"/>
      <c r="E50" s="56" t="s">
        <v>47</v>
      </c>
      <c r="F50" s="57"/>
      <c r="G50" s="56"/>
      <c r="H50" s="58" t="s">
        <v>48</v>
      </c>
      <c r="I50" s="116"/>
      <c r="J50" s="117"/>
      <c r="K50" s="56" t="s">
        <v>49</v>
      </c>
      <c r="L50" s="56"/>
      <c r="M50" s="56"/>
      <c r="N50" s="103" t="s">
        <v>70</v>
      </c>
      <c r="O50" s="103" t="s">
        <v>71</v>
      </c>
      <c r="P50" s="56"/>
    </row>
    <row r="51" spans="1:16" ht="9" customHeight="1" x14ac:dyDescent="0.25">
      <c r="D51" s="56"/>
      <c r="F51" s="56"/>
      <c r="G51" s="56"/>
      <c r="H51" s="56"/>
      <c r="I51" s="56"/>
      <c r="J51" s="56"/>
      <c r="K51" s="56"/>
      <c r="L51" s="56"/>
      <c r="M51" s="56"/>
      <c r="N51" s="56"/>
      <c r="O51" s="56"/>
      <c r="P51" s="56"/>
    </row>
    <row r="52" spans="1:16" ht="18" customHeight="1" x14ac:dyDescent="0.25">
      <c r="A52" s="113" t="s">
        <v>50</v>
      </c>
      <c r="B52" s="114"/>
      <c r="C52" s="115"/>
      <c r="D52" s="56"/>
      <c r="E52" s="56" t="s">
        <v>47</v>
      </c>
      <c r="F52" s="57"/>
      <c r="G52" s="56"/>
      <c r="H52" s="58" t="s">
        <v>48</v>
      </c>
      <c r="I52" s="116"/>
      <c r="J52" s="117"/>
      <c r="K52" s="56" t="s">
        <v>49</v>
      </c>
      <c r="L52" s="56"/>
      <c r="M52" s="56"/>
      <c r="N52" s="56"/>
      <c r="O52" s="56"/>
      <c r="P52" s="56"/>
    </row>
    <row r="53" spans="1:16" ht="9" customHeight="1" x14ac:dyDescent="0.25">
      <c r="D53" s="56"/>
      <c r="F53" s="56"/>
      <c r="G53" s="56"/>
      <c r="H53" s="56"/>
      <c r="I53" s="56"/>
      <c r="J53" s="56"/>
      <c r="K53" s="56"/>
      <c r="L53" s="56"/>
      <c r="M53" s="56"/>
      <c r="N53" s="56"/>
      <c r="O53" s="56"/>
      <c r="P53" s="56"/>
    </row>
    <row r="54" spans="1:16" ht="18" customHeight="1" x14ac:dyDescent="0.25">
      <c r="A54" s="113" t="s">
        <v>51</v>
      </c>
      <c r="B54" s="114"/>
      <c r="C54" s="115"/>
      <c r="D54" s="56"/>
      <c r="E54" s="56" t="s">
        <v>47</v>
      </c>
      <c r="F54" s="57"/>
      <c r="G54" s="56"/>
      <c r="H54" s="58" t="s">
        <v>48</v>
      </c>
      <c r="I54" s="116"/>
      <c r="J54" s="117"/>
      <c r="K54" s="56" t="s">
        <v>49</v>
      </c>
      <c r="L54" s="56"/>
      <c r="M54" s="56"/>
      <c r="N54" s="56"/>
      <c r="O54" s="56"/>
      <c r="P54" s="56"/>
    </row>
    <row r="55" spans="1:16" ht="9" customHeight="1" x14ac:dyDescent="0.25">
      <c r="D55" s="56"/>
      <c r="F55" s="56"/>
      <c r="G55" s="56"/>
      <c r="H55" s="56"/>
      <c r="I55" s="56"/>
      <c r="J55" s="56"/>
      <c r="K55" s="56"/>
      <c r="L55" s="56"/>
      <c r="M55" s="56"/>
      <c r="N55" s="56"/>
      <c r="O55" s="56"/>
      <c r="P55" s="56"/>
    </row>
    <row r="56" spans="1:16" ht="18" customHeight="1" x14ac:dyDescent="0.25">
      <c r="A56" s="113" t="s">
        <v>52</v>
      </c>
      <c r="B56" s="114"/>
      <c r="C56" s="115"/>
      <c r="D56" s="56"/>
      <c r="E56" s="56" t="s">
        <v>47</v>
      </c>
      <c r="F56" s="57"/>
      <c r="G56" s="56"/>
      <c r="H56" s="58" t="s">
        <v>48</v>
      </c>
      <c r="I56" s="116"/>
      <c r="J56" s="117"/>
      <c r="K56" s="56" t="s">
        <v>49</v>
      </c>
      <c r="L56" s="56"/>
      <c r="M56" s="56"/>
      <c r="N56" s="56"/>
      <c r="O56" s="56"/>
      <c r="P56" s="56"/>
    </row>
    <row r="57" spans="1:16" ht="9" customHeight="1" x14ac:dyDescent="0.25">
      <c r="D57" s="56"/>
      <c r="F57" s="56"/>
      <c r="G57" s="56"/>
      <c r="H57" s="56"/>
      <c r="I57" s="56"/>
      <c r="J57" s="56"/>
      <c r="K57" s="56"/>
      <c r="L57" s="56"/>
      <c r="M57" s="56"/>
      <c r="N57" s="56"/>
      <c r="O57" s="56"/>
      <c r="P57" s="56"/>
    </row>
    <row r="58" spans="1:16" ht="18" customHeight="1" x14ac:dyDescent="0.25">
      <c r="A58" s="113" t="s">
        <v>53</v>
      </c>
      <c r="B58" s="114"/>
      <c r="C58" s="115"/>
      <c r="D58" s="56"/>
      <c r="E58" s="56" t="s">
        <v>47</v>
      </c>
      <c r="F58" s="57"/>
      <c r="G58" s="56"/>
      <c r="H58" s="58" t="s">
        <v>48</v>
      </c>
      <c r="I58" s="116"/>
      <c r="J58" s="117"/>
      <c r="K58" s="56" t="s">
        <v>49</v>
      </c>
      <c r="L58" s="56"/>
      <c r="M58" s="56"/>
      <c r="N58" s="56"/>
      <c r="O58" s="56"/>
      <c r="P58" s="56"/>
    </row>
    <row r="59" spans="1:16" ht="9" customHeight="1" x14ac:dyDescent="0.25">
      <c r="D59" s="56"/>
      <c r="F59" s="56"/>
      <c r="G59" s="56"/>
      <c r="H59" s="56"/>
      <c r="I59" s="56"/>
      <c r="J59" s="56"/>
      <c r="K59" s="56"/>
      <c r="L59" s="56"/>
      <c r="M59" s="56"/>
      <c r="N59" s="56"/>
      <c r="O59" s="56"/>
      <c r="P59" s="56"/>
    </row>
    <row r="60" spans="1:16" ht="18" customHeight="1" x14ac:dyDescent="0.25">
      <c r="A60" s="113" t="s">
        <v>54</v>
      </c>
      <c r="B60" s="114"/>
      <c r="C60" s="115"/>
      <c r="D60" s="56"/>
      <c r="E60" s="56" t="s">
        <v>47</v>
      </c>
      <c r="F60" s="57"/>
      <c r="G60" s="56"/>
      <c r="H60" s="58" t="s">
        <v>48</v>
      </c>
      <c r="I60" s="116"/>
      <c r="J60" s="117"/>
      <c r="K60" s="56" t="s">
        <v>49</v>
      </c>
      <c r="L60" s="56"/>
      <c r="M60" s="56"/>
      <c r="N60" s="56"/>
      <c r="O60" s="56"/>
      <c r="P60" s="56"/>
    </row>
    <row r="61" spans="1:16" ht="9" customHeight="1" x14ac:dyDescent="0.25">
      <c r="D61" s="56"/>
      <c r="F61" s="56"/>
      <c r="G61" s="56"/>
      <c r="H61" s="56"/>
      <c r="I61" s="56"/>
      <c r="J61" s="56"/>
      <c r="K61" s="56"/>
      <c r="L61" s="56"/>
      <c r="M61" s="56"/>
      <c r="N61" s="56"/>
      <c r="O61" s="56"/>
      <c r="P61" s="56"/>
    </row>
    <row r="62" spans="1:16" ht="18.75" customHeight="1" x14ac:dyDescent="0.25">
      <c r="A62" s="113" t="s">
        <v>55</v>
      </c>
      <c r="B62" s="114"/>
      <c r="C62" s="115"/>
      <c r="D62" s="56"/>
      <c r="E62" s="56" t="s">
        <v>47</v>
      </c>
      <c r="F62" s="57"/>
      <c r="G62" s="56"/>
      <c r="H62" s="58" t="s">
        <v>48</v>
      </c>
      <c r="I62" s="116"/>
      <c r="J62" s="117"/>
      <c r="K62" s="56" t="s">
        <v>49</v>
      </c>
      <c r="L62" s="118" t="s">
        <v>56</v>
      </c>
      <c r="M62" s="118"/>
      <c r="N62" s="119"/>
      <c r="O62" s="120"/>
      <c r="P62" s="121"/>
    </row>
    <row r="63" spans="1:16" x14ac:dyDescent="0.25">
      <c r="N63" s="122"/>
      <c r="O63" s="123"/>
      <c r="P63" s="124"/>
    </row>
    <row r="64" spans="1:16" ht="9" customHeight="1" x14ac:dyDescent="0.25">
      <c r="D64" s="56"/>
      <c r="F64" s="56"/>
      <c r="G64" s="56"/>
      <c r="H64" s="56"/>
      <c r="I64" s="56"/>
      <c r="J64" s="56"/>
      <c r="K64" s="56"/>
      <c r="L64" s="56"/>
      <c r="M64" s="56"/>
      <c r="N64" s="56"/>
      <c r="O64" s="56"/>
      <c r="P64" s="56"/>
    </row>
    <row r="65" spans="1:16" ht="21.75" customHeight="1" x14ac:dyDescent="0.25">
      <c r="A65" s="112" t="s">
        <v>57</v>
      </c>
      <c r="B65" s="112"/>
      <c r="C65" s="112"/>
      <c r="D65" s="112"/>
      <c r="E65" s="112"/>
      <c r="F65" s="112"/>
      <c r="G65" s="112"/>
      <c r="H65" s="112"/>
      <c r="I65" s="112"/>
      <c r="J65" s="112"/>
      <c r="K65" s="112"/>
      <c r="L65" s="112"/>
      <c r="M65" s="112"/>
      <c r="N65" s="112"/>
      <c r="O65" s="112"/>
      <c r="P65" s="112"/>
    </row>
    <row r="66" spans="1:16" ht="9" customHeight="1" x14ac:dyDescent="0.25"/>
    <row r="67" spans="1:16" ht="18" customHeight="1" x14ac:dyDescent="0.25">
      <c r="A67" s="113" t="s">
        <v>58</v>
      </c>
      <c r="B67" s="114"/>
      <c r="C67" s="115"/>
      <c r="D67" s="56"/>
      <c r="E67" s="56" t="s">
        <v>47</v>
      </c>
      <c r="F67" s="125"/>
      <c r="G67" s="126"/>
      <c r="H67" s="56"/>
      <c r="I67" s="103" t="s">
        <v>72</v>
      </c>
      <c r="J67" s="103" t="s">
        <v>73</v>
      </c>
      <c r="K67" s="103" t="s">
        <v>74</v>
      </c>
      <c r="L67" s="103" t="s">
        <v>75</v>
      </c>
      <c r="M67" s="103" t="s">
        <v>76</v>
      </c>
      <c r="N67" s="103" t="s">
        <v>77</v>
      </c>
      <c r="O67" s="56"/>
      <c r="P67" s="56"/>
    </row>
    <row r="68" spans="1:16" ht="9" customHeight="1" x14ac:dyDescent="0.25">
      <c r="D68" s="56"/>
      <c r="F68" s="56"/>
      <c r="G68" s="56"/>
      <c r="H68" s="56"/>
      <c r="I68" s="56"/>
      <c r="J68" s="56"/>
      <c r="K68" s="56"/>
      <c r="L68" s="56"/>
      <c r="M68" s="56"/>
      <c r="N68" s="56"/>
      <c r="O68" s="56"/>
      <c r="P68" s="56"/>
    </row>
    <row r="69" spans="1:16" ht="51" customHeight="1" x14ac:dyDescent="0.25">
      <c r="A69" s="113" t="s">
        <v>59</v>
      </c>
      <c r="B69" s="114"/>
      <c r="C69" s="115"/>
      <c r="E69" s="127"/>
      <c r="F69" s="128"/>
      <c r="G69" s="128"/>
      <c r="H69" s="128"/>
      <c r="I69" s="128"/>
      <c r="J69" s="128"/>
      <c r="K69" s="128"/>
      <c r="L69" s="128"/>
      <c r="M69" s="128"/>
      <c r="N69" s="128"/>
      <c r="O69" s="128"/>
      <c r="P69" s="129"/>
    </row>
    <row r="71" spans="1:16" ht="21.75" customHeight="1" x14ac:dyDescent="0.25">
      <c r="A71" s="112" t="s">
        <v>60</v>
      </c>
      <c r="B71" s="112"/>
      <c r="C71" s="112"/>
      <c r="D71" s="112"/>
      <c r="E71" s="112"/>
      <c r="F71" s="112"/>
      <c r="G71" s="112"/>
      <c r="H71" s="112"/>
      <c r="I71" s="112"/>
      <c r="J71" s="112"/>
      <c r="K71" s="112"/>
      <c r="L71" s="112"/>
      <c r="M71" s="112"/>
      <c r="N71" s="112"/>
      <c r="O71" s="112"/>
      <c r="P71" s="112"/>
    </row>
    <row r="72" spans="1:16" ht="9" customHeight="1" x14ac:dyDescent="0.25">
      <c r="D72" s="56"/>
      <c r="F72" s="56"/>
      <c r="G72" s="56"/>
      <c r="H72" s="56"/>
      <c r="I72" s="56"/>
      <c r="J72" s="56"/>
      <c r="K72" s="56"/>
      <c r="L72" s="56"/>
      <c r="M72" s="56"/>
      <c r="N72" s="56"/>
      <c r="O72" s="56"/>
      <c r="P72" s="56"/>
    </row>
    <row r="73" spans="1:16" ht="18" customHeight="1" x14ac:dyDescent="0.25">
      <c r="A73" s="113" t="s">
        <v>61</v>
      </c>
      <c r="B73" s="114"/>
      <c r="C73" s="115"/>
      <c r="D73" s="56"/>
      <c r="E73" s="56" t="s">
        <v>47</v>
      </c>
      <c r="F73" s="57"/>
      <c r="G73" s="56"/>
      <c r="H73" s="58" t="s">
        <v>48</v>
      </c>
      <c r="I73" s="116"/>
      <c r="J73" s="117"/>
      <c r="K73" s="56" t="s">
        <v>49</v>
      </c>
      <c r="L73" s="118" t="s">
        <v>35</v>
      </c>
      <c r="M73" s="118"/>
      <c r="N73" s="59"/>
      <c r="O73" s="60"/>
      <c r="P73" s="61"/>
    </row>
  </sheetData>
  <mergeCells count="35">
    <mergeCell ref="F1:G1"/>
    <mergeCell ref="F2:G4"/>
    <mergeCell ref="B2:E4"/>
    <mergeCell ref="A46:C46"/>
    <mergeCell ref="E46:P46"/>
    <mergeCell ref="H2:P4"/>
    <mergeCell ref="A6:P6"/>
    <mergeCell ref="A26:C26"/>
    <mergeCell ref="E26:J26"/>
    <mergeCell ref="A48:P48"/>
    <mergeCell ref="A50:C50"/>
    <mergeCell ref="I50:J50"/>
    <mergeCell ref="A52:C52"/>
    <mergeCell ref="I52:J52"/>
    <mergeCell ref="A54:C54"/>
    <mergeCell ref="I54:J54"/>
    <mergeCell ref="A56:C56"/>
    <mergeCell ref="I56:J56"/>
    <mergeCell ref="A58:C58"/>
    <mergeCell ref="I58:J58"/>
    <mergeCell ref="A60:C60"/>
    <mergeCell ref="I60:J60"/>
    <mergeCell ref="A62:C62"/>
    <mergeCell ref="I62:J62"/>
    <mergeCell ref="L62:M62"/>
    <mergeCell ref="A71:P71"/>
    <mergeCell ref="A73:C73"/>
    <mergeCell ref="I73:J73"/>
    <mergeCell ref="L73:M73"/>
    <mergeCell ref="N62:P63"/>
    <mergeCell ref="A65:P65"/>
    <mergeCell ref="A67:C67"/>
    <mergeCell ref="F67:G67"/>
    <mergeCell ref="A69:C69"/>
    <mergeCell ref="E69:P69"/>
  </mergeCells>
  <dataValidations count="3">
    <dataValidation type="list" allowBlank="1" showInputMessage="1" showErrorMessage="1" sqref="F63">
      <formula1>$L$14:$L$15</formula1>
    </dataValidation>
    <dataValidation type="list" allowBlank="1" showInputMessage="1" showErrorMessage="1" sqref="F50 F52 F54 F56 F58 F60 F62 F73">
      <formula1>dropdown</formula1>
    </dataValidation>
    <dataValidation type="list" allowBlank="1" showInputMessage="1" showErrorMessage="1" sqref="F67:G67">
      <formula1>wertung</formula1>
    </dataValidation>
  </dataValidations>
  <pageMargins left="0.51181102362204722" right="0.51181102362204722" top="0.74803149606299213" bottom="0.74803149606299213" header="0.31496062992125984" footer="0.31496062992125984"/>
  <pageSetup paperSize="9" scale="35" orientation="landscape" r:id="rId1"/>
  <headerFooter>
    <oddFooter>&amp;LBundesnetzagentur, Eisenbahnregulierung, Referat 702&amp;RCovid-19-Datenerhebung</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3"/>
  <sheetViews>
    <sheetView showGridLines="0" zoomScaleNormal="100" workbookViewId="0">
      <selection activeCell="F2" sqref="F2:P4"/>
    </sheetView>
  </sheetViews>
  <sheetFormatPr baseColWidth="10" defaultRowHeight="15" x14ac:dyDescent="0.25"/>
  <cols>
    <col min="1" max="1" width="33.7109375" style="1" customWidth="1"/>
    <col min="2" max="2" width="51.7109375" style="1" customWidth="1"/>
    <col min="3" max="3" width="16.7109375" style="1" customWidth="1"/>
    <col min="4" max="4" width="17.7109375" style="1" customWidth="1"/>
    <col min="5" max="5" width="15.85546875" style="1" bestFit="1" customWidth="1"/>
    <col min="6" max="16" width="14.7109375" style="1" customWidth="1"/>
    <col min="17" max="18" width="16.7109375" style="1" customWidth="1"/>
    <col min="19" max="19" width="20.7109375" style="1" customWidth="1"/>
    <col min="20" max="20" width="23.5703125" style="30" bestFit="1" customWidth="1"/>
    <col min="21" max="16384" width="11.42578125" style="1"/>
  </cols>
  <sheetData>
    <row r="1" spans="1:20" ht="15" customHeight="1" x14ac:dyDescent="0.25">
      <c r="C1" s="24"/>
      <c r="D1" s="24"/>
      <c r="E1" s="24"/>
      <c r="F1" s="130" t="s">
        <v>17</v>
      </c>
      <c r="G1" s="131"/>
      <c r="H1" s="25"/>
      <c r="I1" s="26"/>
      <c r="J1" s="23"/>
    </row>
    <row r="2" spans="1:20" ht="15" customHeight="1" x14ac:dyDescent="0.25">
      <c r="B2" s="138" t="s">
        <v>14</v>
      </c>
      <c r="C2" s="138"/>
      <c r="D2" s="138"/>
      <c r="E2" s="139"/>
      <c r="F2" s="132"/>
      <c r="G2" s="133"/>
      <c r="H2" s="144"/>
      <c r="I2" s="145"/>
      <c r="J2" s="145"/>
      <c r="K2" s="145"/>
      <c r="L2" s="145"/>
      <c r="M2" s="145"/>
      <c r="N2" s="145"/>
      <c r="O2" s="145"/>
      <c r="P2" s="146"/>
    </row>
    <row r="3" spans="1:20" ht="15" customHeight="1" x14ac:dyDescent="0.25">
      <c r="B3" s="138"/>
      <c r="C3" s="138"/>
      <c r="D3" s="138"/>
      <c r="E3" s="139"/>
      <c r="F3" s="134"/>
      <c r="G3" s="135"/>
      <c r="H3" s="147"/>
      <c r="I3" s="148"/>
      <c r="J3" s="148"/>
      <c r="K3" s="148"/>
      <c r="L3" s="148"/>
      <c r="M3" s="148"/>
      <c r="N3" s="148"/>
      <c r="O3" s="148"/>
      <c r="P3" s="149"/>
    </row>
    <row r="4" spans="1:20" ht="15" customHeight="1" x14ac:dyDescent="0.25">
      <c r="B4" s="138"/>
      <c r="C4" s="138"/>
      <c r="D4" s="138"/>
      <c r="E4" s="139"/>
      <c r="F4" s="136"/>
      <c r="G4" s="137"/>
      <c r="H4" s="150"/>
      <c r="I4" s="151"/>
      <c r="J4" s="151"/>
      <c r="K4" s="151"/>
      <c r="L4" s="151"/>
      <c r="M4" s="151"/>
      <c r="N4" s="151"/>
      <c r="O4" s="151"/>
      <c r="P4" s="152"/>
    </row>
    <row r="5" spans="1:20" ht="15" customHeight="1" x14ac:dyDescent="0.25">
      <c r="A5" s="2"/>
      <c r="B5" s="2"/>
      <c r="C5" s="2"/>
      <c r="D5" s="2"/>
      <c r="E5" s="2"/>
      <c r="F5" s="2"/>
      <c r="G5" s="2"/>
      <c r="H5" s="2"/>
      <c r="I5" s="2"/>
      <c r="J5" s="2"/>
    </row>
    <row r="6" spans="1:20" ht="30" customHeight="1" x14ac:dyDescent="0.25">
      <c r="A6" s="153" t="s">
        <v>34</v>
      </c>
      <c r="B6" s="154"/>
      <c r="C6" s="154"/>
      <c r="D6" s="154"/>
      <c r="E6" s="154"/>
      <c r="F6" s="154"/>
      <c r="G6" s="154"/>
      <c r="H6" s="154"/>
      <c r="I6" s="154"/>
      <c r="J6" s="154"/>
      <c r="K6" s="154"/>
      <c r="L6" s="154"/>
      <c r="M6" s="154"/>
      <c r="N6" s="154"/>
      <c r="O6" s="154"/>
      <c r="P6" s="154"/>
    </row>
    <row r="8" spans="1:20" s="3" customFormat="1" ht="21.75" customHeight="1" x14ac:dyDescent="0.25">
      <c r="A8" s="10" t="s">
        <v>8</v>
      </c>
      <c r="B8" s="10" t="s">
        <v>10</v>
      </c>
      <c r="C8" s="11" t="s">
        <v>9</v>
      </c>
      <c r="D8" s="11"/>
      <c r="E8" s="12">
        <v>43831</v>
      </c>
      <c r="F8" s="12">
        <v>43862</v>
      </c>
      <c r="G8" s="12">
        <v>43891</v>
      </c>
      <c r="H8" s="12">
        <v>43922</v>
      </c>
      <c r="I8" s="12">
        <v>43952</v>
      </c>
      <c r="J8" s="12">
        <v>43983</v>
      </c>
      <c r="T8" s="38"/>
    </row>
    <row r="9" spans="1:20" ht="6" customHeight="1" x14ac:dyDescent="0.25"/>
    <row r="10" spans="1:20" ht="18" customHeight="1" x14ac:dyDescent="0.25">
      <c r="A10" s="16" t="s">
        <v>4</v>
      </c>
      <c r="B10" s="17" t="s">
        <v>3</v>
      </c>
      <c r="C10" s="7" t="s">
        <v>0</v>
      </c>
      <c r="D10" s="7"/>
      <c r="E10" s="21"/>
      <c r="F10" s="21"/>
      <c r="G10" s="21"/>
      <c r="H10" s="21"/>
      <c r="I10" s="21"/>
      <c r="J10" s="21"/>
    </row>
    <row r="11" spans="1:20" ht="18" customHeight="1" x14ac:dyDescent="0.25">
      <c r="A11" s="18"/>
      <c r="B11" s="5"/>
      <c r="C11" s="7" t="s">
        <v>2</v>
      </c>
      <c r="D11" s="7"/>
      <c r="E11" s="21"/>
      <c r="F11" s="21"/>
      <c r="G11" s="21"/>
      <c r="H11" s="21"/>
      <c r="I11" s="21"/>
      <c r="J11" s="21"/>
    </row>
    <row r="12" spans="1:20" ht="18" customHeight="1" x14ac:dyDescent="0.25">
      <c r="A12" s="19"/>
      <c r="B12" s="9"/>
      <c r="C12" s="7" t="s">
        <v>1</v>
      </c>
      <c r="D12" s="7"/>
      <c r="E12" s="21"/>
      <c r="F12" s="21"/>
      <c r="G12" s="21"/>
      <c r="H12" s="21"/>
      <c r="I12" s="21"/>
      <c r="J12" s="21"/>
    </row>
    <row r="13" spans="1:20" ht="6" customHeight="1" x14ac:dyDescent="0.25">
      <c r="E13" s="20"/>
      <c r="F13" s="20"/>
      <c r="G13" s="20"/>
      <c r="H13" s="20"/>
      <c r="I13" s="20"/>
      <c r="J13" s="20"/>
    </row>
    <row r="14" spans="1:20" ht="18" customHeight="1" x14ac:dyDescent="0.25">
      <c r="A14" s="13" t="s">
        <v>25</v>
      </c>
      <c r="B14" s="14" t="s">
        <v>7</v>
      </c>
      <c r="C14" s="6" t="s">
        <v>0</v>
      </c>
      <c r="D14" s="6"/>
      <c r="E14" s="22"/>
      <c r="F14" s="22"/>
      <c r="G14" s="22"/>
      <c r="H14" s="22"/>
      <c r="I14" s="22"/>
      <c r="J14" s="22"/>
    </row>
    <row r="15" spans="1:20" ht="18" customHeight="1" x14ac:dyDescent="0.25">
      <c r="A15" s="15" t="s">
        <v>26</v>
      </c>
      <c r="B15" s="4"/>
      <c r="C15" s="6" t="s">
        <v>2</v>
      </c>
      <c r="D15" s="6"/>
      <c r="E15" s="22"/>
      <c r="F15" s="22"/>
      <c r="G15" s="22"/>
      <c r="H15" s="22"/>
      <c r="I15" s="22"/>
      <c r="J15" s="22"/>
    </row>
    <row r="16" spans="1:20" ht="18" customHeight="1" x14ac:dyDescent="0.25">
      <c r="A16" s="27"/>
      <c r="B16" s="8"/>
      <c r="C16" s="6" t="s">
        <v>1</v>
      </c>
      <c r="D16" s="6"/>
      <c r="E16" s="22"/>
      <c r="F16" s="22"/>
      <c r="G16" s="22"/>
      <c r="H16" s="22"/>
      <c r="I16" s="22"/>
      <c r="J16" s="22"/>
    </row>
    <row r="17" spans="1:20" ht="6" customHeight="1" x14ac:dyDescent="0.25">
      <c r="E17" s="20"/>
      <c r="F17" s="20"/>
      <c r="G17" s="20"/>
      <c r="H17" s="20"/>
      <c r="I17" s="20"/>
      <c r="J17" s="20"/>
    </row>
    <row r="18" spans="1:20" ht="18" customHeight="1" x14ac:dyDescent="0.25">
      <c r="A18" s="5" t="s">
        <v>27</v>
      </c>
      <c r="B18" s="5" t="s">
        <v>7</v>
      </c>
      <c r="C18" s="7" t="s">
        <v>0</v>
      </c>
      <c r="D18" s="7"/>
      <c r="E18" s="22"/>
      <c r="F18" s="22"/>
      <c r="G18" s="22"/>
      <c r="H18" s="22"/>
      <c r="I18" s="22"/>
      <c r="J18" s="22"/>
    </row>
    <row r="19" spans="1:20" ht="18" customHeight="1" x14ac:dyDescent="0.25">
      <c r="A19" s="5" t="s">
        <v>28</v>
      </c>
      <c r="B19" s="5"/>
      <c r="C19" s="7" t="s">
        <v>2</v>
      </c>
      <c r="D19" s="7"/>
      <c r="E19" s="22"/>
      <c r="F19" s="22"/>
      <c r="G19" s="22"/>
      <c r="H19" s="22"/>
      <c r="I19" s="22"/>
      <c r="J19" s="22"/>
    </row>
    <row r="20" spans="1:20" ht="18" customHeight="1" x14ac:dyDescent="0.25">
      <c r="A20" s="9"/>
      <c r="B20" s="9"/>
      <c r="C20" s="7" t="s">
        <v>1</v>
      </c>
      <c r="D20" s="7"/>
      <c r="E20" s="22"/>
      <c r="F20" s="22"/>
      <c r="G20" s="22"/>
      <c r="H20" s="22"/>
      <c r="I20" s="22"/>
      <c r="J20" s="22"/>
    </row>
    <row r="21" spans="1:20" ht="6" customHeight="1" x14ac:dyDescent="0.25">
      <c r="E21" s="20"/>
      <c r="F21" s="20"/>
      <c r="G21" s="20"/>
      <c r="H21" s="20"/>
      <c r="I21" s="20"/>
      <c r="J21" s="20"/>
    </row>
    <row r="22" spans="1:20" ht="18" customHeight="1" x14ac:dyDescent="0.25">
      <c r="A22" s="4" t="s">
        <v>12</v>
      </c>
      <c r="B22" s="4" t="s">
        <v>7</v>
      </c>
      <c r="C22" s="6" t="s">
        <v>0</v>
      </c>
      <c r="D22" s="6"/>
      <c r="E22" s="22"/>
      <c r="F22" s="22"/>
      <c r="G22" s="22"/>
      <c r="H22" s="22"/>
      <c r="I22" s="22"/>
      <c r="J22" s="22"/>
    </row>
    <row r="23" spans="1:20" ht="18" customHeight="1" x14ac:dyDescent="0.25">
      <c r="A23" s="28" t="s">
        <v>29</v>
      </c>
      <c r="B23" s="4"/>
      <c r="C23" s="6" t="s">
        <v>2</v>
      </c>
      <c r="D23" s="6"/>
      <c r="E23" s="22"/>
      <c r="F23" s="22"/>
      <c r="G23" s="22"/>
      <c r="H23" s="22"/>
      <c r="I23" s="22"/>
      <c r="J23" s="22"/>
    </row>
    <row r="24" spans="1:20" ht="18" customHeight="1" x14ac:dyDescent="0.25">
      <c r="A24" s="29" t="s">
        <v>30</v>
      </c>
      <c r="B24" s="8"/>
      <c r="C24" s="6" t="s">
        <v>1</v>
      </c>
      <c r="D24" s="6"/>
      <c r="E24" s="22"/>
      <c r="F24" s="22"/>
      <c r="G24" s="22"/>
      <c r="H24" s="22"/>
      <c r="I24" s="22"/>
      <c r="J24" s="22"/>
    </row>
    <row r="25" spans="1:20" ht="6" customHeight="1" x14ac:dyDescent="0.25"/>
    <row r="26" spans="1:20" ht="30.75" customHeight="1" x14ac:dyDescent="0.25">
      <c r="A26" s="140" t="s">
        <v>11</v>
      </c>
      <c r="B26" s="141"/>
      <c r="C26" s="141"/>
      <c r="D26" s="40"/>
      <c r="E26" s="155"/>
      <c r="F26" s="155"/>
      <c r="G26" s="155"/>
      <c r="H26" s="155"/>
      <c r="I26" s="155"/>
      <c r="J26" s="156"/>
    </row>
    <row r="28" spans="1:20" s="3" customFormat="1" ht="21.75" customHeight="1" x14ac:dyDescent="0.25">
      <c r="A28" s="10" t="s">
        <v>8</v>
      </c>
      <c r="B28" s="10" t="s">
        <v>10</v>
      </c>
      <c r="C28" s="11" t="s">
        <v>9</v>
      </c>
      <c r="D28" s="31" t="s">
        <v>37</v>
      </c>
      <c r="E28" s="12">
        <v>43831</v>
      </c>
      <c r="F28" s="12">
        <v>43862</v>
      </c>
      <c r="G28" s="12">
        <v>43891</v>
      </c>
      <c r="H28" s="12">
        <v>43922</v>
      </c>
      <c r="I28" s="12">
        <v>43952</v>
      </c>
      <c r="J28" s="12">
        <v>43983</v>
      </c>
      <c r="K28" s="12">
        <v>44013</v>
      </c>
      <c r="L28" s="12">
        <v>44044</v>
      </c>
      <c r="M28" s="12">
        <v>44075</v>
      </c>
      <c r="N28" s="12">
        <v>44105</v>
      </c>
      <c r="O28" s="12">
        <v>44136</v>
      </c>
      <c r="P28" s="12">
        <v>44166</v>
      </c>
      <c r="Q28" s="31" t="s">
        <v>31</v>
      </c>
      <c r="R28" s="31" t="s">
        <v>32</v>
      </c>
      <c r="S28" s="31" t="s">
        <v>33</v>
      </c>
      <c r="T28" s="31" t="s">
        <v>35</v>
      </c>
    </row>
    <row r="29" spans="1:20" ht="6" customHeight="1" x14ac:dyDescent="0.25">
      <c r="R29" s="35"/>
    </row>
    <row r="30" spans="1:20" ht="18" customHeight="1" x14ac:dyDescent="0.25">
      <c r="A30" s="16" t="s">
        <v>4</v>
      </c>
      <c r="B30" s="17" t="s">
        <v>3</v>
      </c>
      <c r="C30" s="7" t="s">
        <v>0</v>
      </c>
      <c r="D30" s="41">
        <f>R30/12</f>
        <v>0</v>
      </c>
      <c r="E30" s="21"/>
      <c r="F30" s="21"/>
      <c r="G30" s="21"/>
      <c r="H30" s="21"/>
      <c r="I30" s="21"/>
      <c r="J30" s="21"/>
      <c r="K30" s="21"/>
      <c r="L30" s="21"/>
      <c r="M30" s="21"/>
      <c r="N30" s="21"/>
      <c r="O30" s="21"/>
      <c r="P30" s="21"/>
      <c r="Q30" s="32">
        <f>SUM(E30:P30)</f>
        <v>0</v>
      </c>
      <c r="R30" s="32"/>
      <c r="S30" s="37" t="str">
        <f>IF(P30="","",IFERROR((Q30-R30)/R30,""))</f>
        <v/>
      </c>
      <c r="T30" s="39" t="str">
        <f t="shared" ref="T30:T32" si="0">IF(S30="","",IF(OR(S30&lt;-20%,S30&gt;20%),"hohes Delta, bitte prüfen",""))</f>
        <v/>
      </c>
    </row>
    <row r="31" spans="1:20" ht="18" customHeight="1" x14ac:dyDescent="0.25">
      <c r="A31" s="18"/>
      <c r="B31" s="5"/>
      <c r="C31" s="7" t="s">
        <v>2</v>
      </c>
      <c r="D31" s="41">
        <f t="shared" ref="D31:D32" si="1">R31/12</f>
        <v>0</v>
      </c>
      <c r="E31" s="21"/>
      <c r="F31" s="21"/>
      <c r="G31" s="21"/>
      <c r="H31" s="21"/>
      <c r="I31" s="21"/>
      <c r="J31" s="21"/>
      <c r="K31" s="21"/>
      <c r="L31" s="21"/>
      <c r="M31" s="21"/>
      <c r="N31" s="21"/>
      <c r="O31" s="21"/>
      <c r="P31" s="21"/>
      <c r="Q31" s="32">
        <f t="shared" ref="Q31:Q32" si="2">SUM(E31:P31)</f>
        <v>0</v>
      </c>
      <c r="R31" s="32"/>
      <c r="S31" s="37" t="str">
        <f>IF(P31="","",IFERROR((Q31-R31)/R31,""))</f>
        <v/>
      </c>
      <c r="T31" s="39" t="str">
        <f t="shared" si="0"/>
        <v/>
      </c>
    </row>
    <row r="32" spans="1:20" ht="18" customHeight="1" x14ac:dyDescent="0.25">
      <c r="A32" s="19"/>
      <c r="B32" s="9"/>
      <c r="C32" s="7" t="s">
        <v>1</v>
      </c>
      <c r="D32" s="41">
        <f t="shared" si="1"/>
        <v>0</v>
      </c>
      <c r="E32" s="21"/>
      <c r="F32" s="21"/>
      <c r="G32" s="21"/>
      <c r="H32" s="21"/>
      <c r="I32" s="21"/>
      <c r="J32" s="21"/>
      <c r="K32" s="21"/>
      <c r="L32" s="21"/>
      <c r="M32" s="21"/>
      <c r="N32" s="21"/>
      <c r="O32" s="21"/>
      <c r="P32" s="21"/>
      <c r="Q32" s="32">
        <f t="shared" si="2"/>
        <v>0</v>
      </c>
      <c r="R32" s="32"/>
      <c r="S32" s="37" t="str">
        <f>IF(P32="","",IFERROR((Q32-R32)/R32,""))</f>
        <v/>
      </c>
      <c r="T32" s="39" t="str">
        <f t="shared" si="0"/>
        <v/>
      </c>
    </row>
    <row r="33" spans="1:20" ht="6" customHeight="1" x14ac:dyDescent="0.25">
      <c r="D33" s="42"/>
      <c r="E33" s="20"/>
      <c r="F33" s="20"/>
      <c r="G33" s="20"/>
      <c r="H33" s="20"/>
      <c r="I33" s="20"/>
      <c r="J33" s="20"/>
      <c r="K33" s="20"/>
      <c r="L33" s="20"/>
      <c r="M33" s="20"/>
      <c r="N33" s="20"/>
      <c r="O33" s="20"/>
      <c r="P33" s="20"/>
      <c r="Q33" s="33"/>
      <c r="R33" s="33"/>
      <c r="S33" s="36"/>
      <c r="T33" s="39"/>
    </row>
    <row r="34" spans="1:20" ht="18" customHeight="1" x14ac:dyDescent="0.25">
      <c r="A34" s="13" t="s">
        <v>25</v>
      </c>
      <c r="B34" s="14" t="s">
        <v>7</v>
      </c>
      <c r="C34" s="6" t="s">
        <v>0</v>
      </c>
      <c r="D34" s="43">
        <f t="shared" ref="D34:D36" si="3">R34/12</f>
        <v>0</v>
      </c>
      <c r="E34" s="22"/>
      <c r="F34" s="22"/>
      <c r="G34" s="22"/>
      <c r="H34" s="22"/>
      <c r="I34" s="22"/>
      <c r="J34" s="22"/>
      <c r="K34" s="22"/>
      <c r="L34" s="22"/>
      <c r="M34" s="22"/>
      <c r="N34" s="22"/>
      <c r="O34" s="22"/>
      <c r="P34" s="22"/>
      <c r="Q34" s="34">
        <f>SUM(E34:P34)</f>
        <v>0</v>
      </c>
      <c r="R34" s="34"/>
      <c r="S34" s="37" t="str">
        <f>IF(P34="","",IFERROR((Q34-R34)/R34,""))</f>
        <v/>
      </c>
      <c r="T34" s="39" t="str">
        <f t="shared" ref="T34:T36" si="4">IF(S34="","",IF(OR(S34&lt;-20%,S34&gt;20%),"hohes Delta, bitte prüfen",""))</f>
        <v/>
      </c>
    </row>
    <row r="35" spans="1:20" ht="18" customHeight="1" x14ac:dyDescent="0.25">
      <c r="A35" s="95" t="s">
        <v>62</v>
      </c>
      <c r="B35" s="4"/>
      <c r="C35" s="6" t="s">
        <v>2</v>
      </c>
      <c r="D35" s="43">
        <f t="shared" si="3"/>
        <v>0</v>
      </c>
      <c r="E35" s="22"/>
      <c r="F35" s="22"/>
      <c r="G35" s="22"/>
      <c r="H35" s="22"/>
      <c r="I35" s="22"/>
      <c r="J35" s="22"/>
      <c r="K35" s="22"/>
      <c r="L35" s="22"/>
      <c r="M35" s="22"/>
      <c r="N35" s="22"/>
      <c r="O35" s="22"/>
      <c r="P35" s="22"/>
      <c r="Q35" s="34">
        <f t="shared" ref="Q35:Q36" si="5">SUM(E35:P35)</f>
        <v>0</v>
      </c>
      <c r="R35" s="34"/>
      <c r="S35" s="37" t="str">
        <f>IF(P35="","",IFERROR((Q35-R35)/R35,""))</f>
        <v/>
      </c>
      <c r="T35" s="39" t="str">
        <f t="shared" si="4"/>
        <v/>
      </c>
    </row>
    <row r="36" spans="1:20" ht="18" customHeight="1" x14ac:dyDescent="0.25">
      <c r="A36" s="96" t="s">
        <v>63</v>
      </c>
      <c r="B36" s="8"/>
      <c r="C36" s="6" t="s">
        <v>1</v>
      </c>
      <c r="D36" s="43">
        <f t="shared" si="3"/>
        <v>0</v>
      </c>
      <c r="E36" s="22"/>
      <c r="F36" s="22"/>
      <c r="G36" s="22"/>
      <c r="H36" s="22"/>
      <c r="I36" s="22"/>
      <c r="J36" s="22"/>
      <c r="K36" s="22"/>
      <c r="L36" s="22"/>
      <c r="M36" s="22"/>
      <c r="N36" s="22"/>
      <c r="O36" s="22"/>
      <c r="P36" s="22"/>
      <c r="Q36" s="34">
        <f t="shared" si="5"/>
        <v>0</v>
      </c>
      <c r="R36" s="34"/>
      <c r="S36" s="37" t="str">
        <f>IF(P36="","",IFERROR((Q36-R36)/R36,""))</f>
        <v/>
      </c>
      <c r="T36" s="39" t="str">
        <f t="shared" si="4"/>
        <v/>
      </c>
    </row>
    <row r="37" spans="1:20" ht="6" customHeight="1" x14ac:dyDescent="0.25">
      <c r="D37" s="44"/>
      <c r="E37" s="20"/>
      <c r="F37" s="20"/>
      <c r="G37" s="20"/>
      <c r="H37" s="20"/>
      <c r="I37" s="20"/>
      <c r="J37" s="20"/>
      <c r="K37" s="20"/>
      <c r="L37" s="20"/>
      <c r="M37" s="20"/>
      <c r="N37" s="20"/>
      <c r="O37" s="20"/>
      <c r="P37" s="20"/>
      <c r="Q37" s="33"/>
      <c r="R37" s="33"/>
      <c r="S37" s="36"/>
      <c r="T37" s="39"/>
    </row>
    <row r="38" spans="1:20" ht="18" customHeight="1" x14ac:dyDescent="0.25">
      <c r="A38" s="16" t="s">
        <v>27</v>
      </c>
      <c r="B38" s="17" t="s">
        <v>7</v>
      </c>
      <c r="C38" s="109" t="s">
        <v>0</v>
      </c>
      <c r="D38" s="36"/>
      <c r="E38" s="22"/>
      <c r="F38" s="22"/>
      <c r="G38" s="22"/>
      <c r="H38" s="22"/>
      <c r="I38" s="22"/>
      <c r="J38" s="22"/>
      <c r="K38" s="22"/>
      <c r="L38" s="22"/>
      <c r="M38" s="22"/>
      <c r="N38" s="22"/>
      <c r="O38" s="22"/>
      <c r="P38" s="22"/>
      <c r="Q38" s="34">
        <f>SUM(E38:P38)</f>
        <v>0</v>
      </c>
      <c r="R38" s="36"/>
      <c r="S38" s="36"/>
      <c r="T38" s="39"/>
    </row>
    <row r="39" spans="1:20" ht="18" customHeight="1" x14ac:dyDescent="0.25">
      <c r="A39" s="108" t="s">
        <v>28</v>
      </c>
      <c r="B39" s="5"/>
      <c r="C39" s="109" t="s">
        <v>2</v>
      </c>
      <c r="D39" s="36"/>
      <c r="E39" s="22"/>
      <c r="F39" s="22"/>
      <c r="G39" s="22"/>
      <c r="H39" s="22"/>
      <c r="I39" s="22"/>
      <c r="J39" s="22"/>
      <c r="K39" s="22"/>
      <c r="L39" s="22"/>
      <c r="M39" s="22"/>
      <c r="N39" s="22"/>
      <c r="O39" s="22"/>
      <c r="P39" s="22"/>
      <c r="Q39" s="34">
        <f t="shared" ref="Q39:Q40" si="6">SUM(E39:P39)</f>
        <v>0</v>
      </c>
      <c r="R39" s="36"/>
      <c r="S39" s="36"/>
      <c r="T39" s="39"/>
    </row>
    <row r="40" spans="1:20" ht="18" customHeight="1" x14ac:dyDescent="0.25">
      <c r="A40" s="19"/>
      <c r="B40" s="9"/>
      <c r="C40" s="109" t="s">
        <v>1</v>
      </c>
      <c r="D40" s="36"/>
      <c r="E40" s="22"/>
      <c r="F40" s="22"/>
      <c r="G40" s="22"/>
      <c r="H40" s="22"/>
      <c r="I40" s="22"/>
      <c r="J40" s="22"/>
      <c r="K40" s="22"/>
      <c r="L40" s="22"/>
      <c r="M40" s="22"/>
      <c r="N40" s="22"/>
      <c r="O40" s="22"/>
      <c r="P40" s="22"/>
      <c r="Q40" s="34">
        <f t="shared" si="6"/>
        <v>0</v>
      </c>
      <c r="R40" s="36"/>
      <c r="S40" s="36"/>
      <c r="T40" s="39"/>
    </row>
    <row r="41" spans="1:20" ht="6" customHeight="1" x14ac:dyDescent="0.25">
      <c r="D41" s="44"/>
      <c r="E41" s="20"/>
      <c r="F41" s="20"/>
      <c r="G41" s="20"/>
      <c r="H41" s="20"/>
      <c r="I41" s="20"/>
      <c r="J41" s="20"/>
      <c r="K41" s="20"/>
      <c r="L41" s="20"/>
      <c r="M41" s="20"/>
      <c r="N41" s="20"/>
      <c r="O41" s="20"/>
      <c r="P41" s="20"/>
      <c r="Q41" s="33"/>
      <c r="R41" s="33"/>
      <c r="S41" s="36"/>
      <c r="T41" s="39"/>
    </row>
    <row r="42" spans="1:20" ht="18" customHeight="1" x14ac:dyDescent="0.25">
      <c r="A42" s="4" t="s">
        <v>12</v>
      </c>
      <c r="B42" s="14" t="s">
        <v>64</v>
      </c>
      <c r="C42" s="6" t="s">
        <v>0</v>
      </c>
      <c r="D42" s="43">
        <f t="shared" ref="D42:D44" si="7">R42/12</f>
        <v>0</v>
      </c>
      <c r="E42" s="22"/>
      <c r="F42" s="22"/>
      <c r="G42" s="22"/>
      <c r="H42" s="22"/>
      <c r="I42" s="22"/>
      <c r="J42" s="22"/>
      <c r="K42" s="22"/>
      <c r="L42" s="22"/>
      <c r="M42" s="22"/>
      <c r="N42" s="22"/>
      <c r="O42" s="22"/>
      <c r="P42" s="22"/>
      <c r="Q42" s="34">
        <f>SUM(E42:P42)</f>
        <v>0</v>
      </c>
      <c r="R42" s="34"/>
      <c r="S42" s="37" t="str">
        <f>IF(P42="","",IFERROR((Q42-R42)/R42,""))</f>
        <v/>
      </c>
      <c r="T42" s="39" t="str">
        <f>IF(S42="","",IF(OR(S42&lt;-20%,S42&gt;20%),"hohes Delta, bitte prüfen",""))</f>
        <v/>
      </c>
    </row>
    <row r="43" spans="1:20" ht="18" customHeight="1" x14ac:dyDescent="0.25">
      <c r="A43" s="28" t="s">
        <v>29</v>
      </c>
      <c r="B43" s="4" t="s">
        <v>64</v>
      </c>
      <c r="C43" s="6" t="s">
        <v>2</v>
      </c>
      <c r="D43" s="43">
        <f t="shared" si="7"/>
        <v>0</v>
      </c>
      <c r="E43" s="22"/>
      <c r="F43" s="22"/>
      <c r="G43" s="22"/>
      <c r="H43" s="22"/>
      <c r="I43" s="22"/>
      <c r="J43" s="22"/>
      <c r="K43" s="22"/>
      <c r="L43" s="22"/>
      <c r="M43" s="22"/>
      <c r="N43" s="22"/>
      <c r="O43" s="22"/>
      <c r="P43" s="22"/>
      <c r="Q43" s="34">
        <f t="shared" ref="Q43:Q44" si="8">SUM(E43:P43)</f>
        <v>0</v>
      </c>
      <c r="R43" s="34"/>
      <c r="S43" s="37" t="str">
        <f>IF(P43="","",IFERROR((Q43-R43)/R43,""))</f>
        <v/>
      </c>
      <c r="T43" s="39" t="str">
        <f t="shared" ref="T43:T44" si="9">IF(S43="","",IF(OR(S43&lt;-20%,S43&gt;20%),"hohes Delta, bitte prüfen",""))</f>
        <v/>
      </c>
    </row>
    <row r="44" spans="1:20" ht="18" customHeight="1" x14ac:dyDescent="0.25">
      <c r="A44" s="29" t="s">
        <v>30</v>
      </c>
      <c r="B44" s="8" t="s">
        <v>64</v>
      </c>
      <c r="C44" s="6" t="s">
        <v>1</v>
      </c>
      <c r="D44" s="43">
        <f t="shared" si="7"/>
        <v>0</v>
      </c>
      <c r="E44" s="22"/>
      <c r="F44" s="22"/>
      <c r="G44" s="22"/>
      <c r="H44" s="22"/>
      <c r="I44" s="22"/>
      <c r="J44" s="22"/>
      <c r="K44" s="22"/>
      <c r="L44" s="22"/>
      <c r="M44" s="22"/>
      <c r="N44" s="22"/>
      <c r="O44" s="22"/>
      <c r="P44" s="22"/>
      <c r="Q44" s="34">
        <f t="shared" si="8"/>
        <v>0</v>
      </c>
      <c r="R44" s="34"/>
      <c r="S44" s="37" t="str">
        <f>IF(P44="","",IFERROR((Q44-R44)/R44,""))</f>
        <v/>
      </c>
      <c r="T44" s="39" t="str">
        <f t="shared" si="9"/>
        <v/>
      </c>
    </row>
    <row r="45" spans="1:20" ht="6" customHeight="1" x14ac:dyDescent="0.25">
      <c r="Q45" s="35"/>
      <c r="R45" s="35"/>
    </row>
    <row r="46" spans="1:20" ht="30.75" customHeight="1" x14ac:dyDescent="0.25">
      <c r="A46" s="140" t="s">
        <v>11</v>
      </c>
      <c r="B46" s="141"/>
      <c r="C46" s="141"/>
      <c r="D46" s="40"/>
      <c r="E46" s="142"/>
      <c r="F46" s="142"/>
      <c r="G46" s="142"/>
      <c r="H46" s="142"/>
      <c r="I46" s="142"/>
      <c r="J46" s="142"/>
      <c r="K46" s="142"/>
      <c r="L46" s="142"/>
      <c r="M46" s="142"/>
      <c r="N46" s="142"/>
      <c r="O46" s="142"/>
      <c r="P46" s="143"/>
      <c r="Q46" s="35"/>
      <c r="R46" s="35"/>
    </row>
    <row r="47" spans="1:20" x14ac:dyDescent="0.25">
      <c r="Q47" s="35"/>
      <c r="R47" s="35"/>
    </row>
    <row r="48" spans="1:20" ht="21.75" customHeight="1" x14ac:dyDescent="0.25">
      <c r="A48" s="112" t="s">
        <v>45</v>
      </c>
      <c r="B48" s="112"/>
      <c r="C48" s="112"/>
      <c r="D48" s="112"/>
      <c r="E48" s="112"/>
      <c r="F48" s="112"/>
      <c r="G48" s="112"/>
      <c r="H48" s="112"/>
      <c r="I48" s="112"/>
      <c r="J48" s="112"/>
      <c r="K48" s="112"/>
      <c r="L48" s="112"/>
      <c r="M48" s="112"/>
      <c r="N48" s="112"/>
      <c r="O48" s="112"/>
      <c r="P48" s="112"/>
      <c r="T48" s="1"/>
    </row>
    <row r="49" spans="1:20" ht="9" customHeight="1" x14ac:dyDescent="0.25">
      <c r="D49" s="56"/>
      <c r="F49" s="56"/>
      <c r="G49" s="56"/>
      <c r="H49" s="56"/>
      <c r="I49" s="56"/>
      <c r="J49" s="56"/>
      <c r="K49" s="56"/>
      <c r="L49" s="56"/>
      <c r="M49" s="56"/>
      <c r="N49" s="56"/>
      <c r="O49" s="56"/>
      <c r="P49" s="56"/>
      <c r="T49" s="1"/>
    </row>
    <row r="50" spans="1:20" ht="18" customHeight="1" x14ac:dyDescent="0.25">
      <c r="A50" s="113" t="s">
        <v>46</v>
      </c>
      <c r="B50" s="114"/>
      <c r="C50" s="115"/>
      <c r="D50" s="56"/>
      <c r="E50" s="56" t="s">
        <v>47</v>
      </c>
      <c r="F50" s="97"/>
      <c r="G50" s="56"/>
      <c r="H50" s="58" t="s">
        <v>48</v>
      </c>
      <c r="I50" s="116"/>
      <c r="J50" s="117"/>
      <c r="K50" s="56" t="s">
        <v>49</v>
      </c>
      <c r="L50" s="56"/>
      <c r="M50" s="56"/>
      <c r="N50" s="103" t="s">
        <v>70</v>
      </c>
      <c r="O50" s="103" t="s">
        <v>71</v>
      </c>
      <c r="P50" s="56"/>
      <c r="T50" s="1"/>
    </row>
    <row r="51" spans="1:20" ht="9" customHeight="1" x14ac:dyDescent="0.25">
      <c r="D51" s="56"/>
      <c r="F51" s="56"/>
      <c r="G51" s="56"/>
      <c r="H51" s="56"/>
      <c r="I51" s="56"/>
      <c r="J51" s="56"/>
      <c r="K51" s="56"/>
      <c r="L51" s="56"/>
      <c r="M51" s="56"/>
      <c r="N51" s="56"/>
      <c r="O51" s="56"/>
      <c r="P51" s="56"/>
      <c r="T51" s="1"/>
    </row>
    <row r="52" spans="1:20" ht="18" customHeight="1" x14ac:dyDescent="0.25">
      <c r="A52" s="113" t="s">
        <v>50</v>
      </c>
      <c r="B52" s="114"/>
      <c r="C52" s="115"/>
      <c r="D52" s="56"/>
      <c r="E52" s="56" t="s">
        <v>47</v>
      </c>
      <c r="F52" s="97"/>
      <c r="G52" s="56"/>
      <c r="H52" s="58" t="s">
        <v>48</v>
      </c>
      <c r="I52" s="116"/>
      <c r="J52" s="117"/>
      <c r="K52" s="56" t="s">
        <v>49</v>
      </c>
      <c r="L52" s="56"/>
      <c r="M52" s="56"/>
      <c r="N52" s="56"/>
      <c r="O52" s="56"/>
      <c r="P52" s="56"/>
      <c r="T52" s="1"/>
    </row>
    <row r="53" spans="1:20" ht="9" customHeight="1" x14ac:dyDescent="0.25">
      <c r="D53" s="56"/>
      <c r="F53" s="56"/>
      <c r="G53" s="56"/>
      <c r="H53" s="56"/>
      <c r="I53" s="56"/>
      <c r="J53" s="56"/>
      <c r="K53" s="56"/>
      <c r="L53" s="56"/>
      <c r="M53" s="56"/>
      <c r="N53" s="56"/>
      <c r="O53" s="56"/>
      <c r="P53" s="56"/>
      <c r="T53" s="1"/>
    </row>
    <row r="54" spans="1:20" ht="18" customHeight="1" x14ac:dyDescent="0.25">
      <c r="A54" s="113" t="s">
        <v>51</v>
      </c>
      <c r="B54" s="114"/>
      <c r="C54" s="115"/>
      <c r="D54" s="56"/>
      <c r="E54" s="56" t="s">
        <v>47</v>
      </c>
      <c r="F54" s="97"/>
      <c r="G54" s="56"/>
      <c r="H54" s="58" t="s">
        <v>48</v>
      </c>
      <c r="I54" s="116"/>
      <c r="J54" s="117"/>
      <c r="K54" s="56" t="s">
        <v>49</v>
      </c>
      <c r="L54" s="56"/>
      <c r="M54" s="56"/>
      <c r="N54" s="56"/>
      <c r="O54" s="56"/>
      <c r="P54" s="56"/>
      <c r="T54" s="1"/>
    </row>
    <row r="55" spans="1:20" ht="9" customHeight="1" x14ac:dyDescent="0.25">
      <c r="D55" s="56"/>
      <c r="F55" s="56"/>
      <c r="G55" s="56"/>
      <c r="H55" s="56"/>
      <c r="I55" s="56"/>
      <c r="J55" s="56"/>
      <c r="K55" s="56"/>
      <c r="L55" s="56"/>
      <c r="M55" s="56"/>
      <c r="N55" s="56"/>
      <c r="O55" s="56"/>
      <c r="P55" s="56"/>
      <c r="T55" s="1"/>
    </row>
    <row r="56" spans="1:20" ht="18" customHeight="1" x14ac:dyDescent="0.25">
      <c r="A56" s="113" t="s">
        <v>52</v>
      </c>
      <c r="B56" s="114"/>
      <c r="C56" s="115"/>
      <c r="D56" s="56"/>
      <c r="E56" s="56" t="s">
        <v>47</v>
      </c>
      <c r="F56" s="97"/>
      <c r="G56" s="56"/>
      <c r="H56" s="58" t="s">
        <v>48</v>
      </c>
      <c r="I56" s="116"/>
      <c r="J56" s="117"/>
      <c r="K56" s="56" t="s">
        <v>49</v>
      </c>
      <c r="L56" s="56"/>
      <c r="M56" s="56"/>
      <c r="N56" s="56"/>
      <c r="O56" s="56"/>
      <c r="P56" s="56"/>
      <c r="T56" s="1"/>
    </row>
    <row r="57" spans="1:20" ht="9" customHeight="1" x14ac:dyDescent="0.25">
      <c r="D57" s="56"/>
      <c r="F57" s="56"/>
      <c r="G57" s="56"/>
      <c r="H57" s="56"/>
      <c r="I57" s="56"/>
      <c r="J57" s="56"/>
      <c r="K57" s="56"/>
      <c r="L57" s="56"/>
      <c r="M57" s="56"/>
      <c r="N57" s="56"/>
      <c r="O57" s="56"/>
      <c r="P57" s="56"/>
      <c r="T57" s="1"/>
    </row>
    <row r="58" spans="1:20" ht="18" customHeight="1" x14ac:dyDescent="0.25">
      <c r="A58" s="113" t="s">
        <v>53</v>
      </c>
      <c r="B58" s="114"/>
      <c r="C58" s="115"/>
      <c r="D58" s="56"/>
      <c r="E58" s="56" t="s">
        <v>47</v>
      </c>
      <c r="F58" s="97"/>
      <c r="G58" s="56"/>
      <c r="H58" s="58" t="s">
        <v>48</v>
      </c>
      <c r="I58" s="116"/>
      <c r="J58" s="117"/>
      <c r="K58" s="56" t="s">
        <v>49</v>
      </c>
      <c r="L58" s="56"/>
      <c r="M58" s="56"/>
      <c r="N58" s="56"/>
      <c r="O58" s="56"/>
      <c r="P58" s="56"/>
      <c r="T58" s="1"/>
    </row>
    <row r="59" spans="1:20" ht="9" customHeight="1" x14ac:dyDescent="0.25">
      <c r="D59" s="56"/>
      <c r="F59" s="56"/>
      <c r="G59" s="56"/>
      <c r="H59" s="56"/>
      <c r="I59" s="56"/>
      <c r="J59" s="56"/>
      <c r="K59" s="56"/>
      <c r="L59" s="56"/>
      <c r="M59" s="56"/>
      <c r="N59" s="56"/>
      <c r="O59" s="56"/>
      <c r="P59" s="56"/>
      <c r="T59" s="1"/>
    </row>
    <row r="60" spans="1:20" ht="18" customHeight="1" x14ac:dyDescent="0.25">
      <c r="A60" s="113" t="s">
        <v>54</v>
      </c>
      <c r="B60" s="114"/>
      <c r="C60" s="115"/>
      <c r="D60" s="56"/>
      <c r="E60" s="56" t="s">
        <v>47</v>
      </c>
      <c r="F60" s="97"/>
      <c r="G60" s="56"/>
      <c r="H60" s="58" t="s">
        <v>48</v>
      </c>
      <c r="I60" s="116"/>
      <c r="J60" s="117"/>
      <c r="K60" s="56" t="s">
        <v>49</v>
      </c>
      <c r="L60" s="56"/>
      <c r="M60" s="56"/>
      <c r="N60" s="56"/>
      <c r="O60" s="56"/>
      <c r="P60" s="56"/>
      <c r="T60" s="1"/>
    </row>
    <row r="61" spans="1:20" ht="9" customHeight="1" x14ac:dyDescent="0.25">
      <c r="D61" s="56"/>
      <c r="F61" s="56"/>
      <c r="G61" s="56"/>
      <c r="H61" s="56"/>
      <c r="I61" s="56"/>
      <c r="J61" s="56"/>
      <c r="K61" s="56"/>
      <c r="L61" s="56"/>
      <c r="M61" s="56"/>
      <c r="N61" s="56"/>
      <c r="O61" s="56"/>
      <c r="P61" s="56"/>
      <c r="T61" s="1"/>
    </row>
    <row r="62" spans="1:20" ht="18.75" customHeight="1" x14ac:dyDescent="0.25">
      <c r="A62" s="113" t="s">
        <v>55</v>
      </c>
      <c r="B62" s="114"/>
      <c r="C62" s="115"/>
      <c r="D62" s="56"/>
      <c r="E62" s="56" t="s">
        <v>47</v>
      </c>
      <c r="F62" s="97"/>
      <c r="G62" s="56"/>
      <c r="H62" s="58" t="s">
        <v>48</v>
      </c>
      <c r="I62" s="116"/>
      <c r="J62" s="117"/>
      <c r="K62" s="56" t="s">
        <v>49</v>
      </c>
      <c r="L62" s="118" t="s">
        <v>56</v>
      </c>
      <c r="M62" s="118"/>
      <c r="N62" s="119"/>
      <c r="O62" s="120"/>
      <c r="P62" s="121"/>
      <c r="T62" s="1"/>
    </row>
    <row r="63" spans="1:20" x14ac:dyDescent="0.25">
      <c r="N63" s="122"/>
      <c r="O63" s="123"/>
      <c r="P63" s="124"/>
      <c r="T63" s="1"/>
    </row>
    <row r="64" spans="1:20" ht="9" customHeight="1" x14ac:dyDescent="0.25">
      <c r="D64" s="56"/>
      <c r="F64" s="56"/>
      <c r="G64" s="56"/>
      <c r="H64" s="56"/>
      <c r="I64" s="56"/>
      <c r="J64" s="56"/>
      <c r="K64" s="56"/>
      <c r="L64" s="56"/>
      <c r="M64" s="56"/>
      <c r="N64" s="56"/>
      <c r="O64" s="56"/>
      <c r="P64" s="56"/>
      <c r="T64" s="1"/>
    </row>
    <row r="65" spans="1:20" ht="21.75" customHeight="1" x14ac:dyDescent="0.25">
      <c r="A65" s="112" t="s">
        <v>57</v>
      </c>
      <c r="B65" s="112"/>
      <c r="C65" s="112"/>
      <c r="D65" s="112"/>
      <c r="E65" s="112"/>
      <c r="F65" s="112"/>
      <c r="G65" s="112"/>
      <c r="H65" s="112"/>
      <c r="I65" s="112"/>
      <c r="J65" s="112"/>
      <c r="K65" s="112"/>
      <c r="L65" s="112"/>
      <c r="M65" s="112"/>
      <c r="N65" s="112"/>
      <c r="O65" s="112"/>
      <c r="P65" s="112"/>
      <c r="T65" s="1"/>
    </row>
    <row r="66" spans="1:20" ht="9" customHeight="1" x14ac:dyDescent="0.25">
      <c r="T66" s="1"/>
    </row>
    <row r="67" spans="1:20" ht="18" customHeight="1" x14ac:dyDescent="0.25">
      <c r="A67" s="113" t="s">
        <v>58</v>
      </c>
      <c r="B67" s="114"/>
      <c r="C67" s="115"/>
      <c r="D67" s="56"/>
      <c r="E67" s="56" t="s">
        <v>47</v>
      </c>
      <c r="F67" s="125"/>
      <c r="G67" s="126"/>
      <c r="H67" s="56"/>
      <c r="I67" s="103" t="s">
        <v>72</v>
      </c>
      <c r="J67" s="103" t="s">
        <v>73</v>
      </c>
      <c r="K67" s="103" t="s">
        <v>74</v>
      </c>
      <c r="L67" s="103" t="s">
        <v>75</v>
      </c>
      <c r="M67" s="103" t="s">
        <v>76</v>
      </c>
      <c r="N67" s="103" t="s">
        <v>77</v>
      </c>
      <c r="T67" s="1"/>
    </row>
    <row r="68" spans="1:20" ht="9" customHeight="1" x14ac:dyDescent="0.25">
      <c r="D68" s="56"/>
      <c r="F68" s="56"/>
      <c r="G68" s="56"/>
      <c r="H68" s="56"/>
      <c r="I68" s="56"/>
      <c r="J68" s="56"/>
      <c r="K68" s="56"/>
      <c r="L68" s="56"/>
      <c r="M68" s="56"/>
      <c r="N68" s="56"/>
      <c r="O68" s="56"/>
      <c r="P68" s="56"/>
      <c r="T68" s="1"/>
    </row>
    <row r="69" spans="1:20" ht="51" customHeight="1" x14ac:dyDescent="0.25">
      <c r="A69" s="113" t="s">
        <v>59</v>
      </c>
      <c r="B69" s="114"/>
      <c r="C69" s="115"/>
      <c r="E69" s="127"/>
      <c r="F69" s="128"/>
      <c r="G69" s="128"/>
      <c r="H69" s="128"/>
      <c r="I69" s="128"/>
      <c r="J69" s="128"/>
      <c r="K69" s="128"/>
      <c r="L69" s="128"/>
      <c r="M69" s="128"/>
      <c r="N69" s="128"/>
      <c r="O69" s="128"/>
      <c r="P69" s="129"/>
      <c r="T69" s="1"/>
    </row>
    <row r="70" spans="1:20" x14ac:dyDescent="0.25">
      <c r="T70" s="1"/>
    </row>
    <row r="71" spans="1:20" ht="21.75" customHeight="1" x14ac:dyDescent="0.25">
      <c r="A71" s="112" t="s">
        <v>60</v>
      </c>
      <c r="B71" s="112"/>
      <c r="C71" s="112"/>
      <c r="D71" s="112"/>
      <c r="E71" s="112"/>
      <c r="F71" s="112"/>
      <c r="G71" s="112"/>
      <c r="H71" s="112"/>
      <c r="I71" s="112"/>
      <c r="J71" s="112"/>
      <c r="K71" s="112"/>
      <c r="L71" s="112"/>
      <c r="M71" s="112"/>
      <c r="N71" s="112"/>
      <c r="O71" s="112"/>
      <c r="P71" s="112"/>
      <c r="T71" s="1"/>
    </row>
    <row r="72" spans="1:20" ht="9" customHeight="1" x14ac:dyDescent="0.25">
      <c r="D72" s="56"/>
      <c r="F72" s="56"/>
      <c r="G72" s="56"/>
      <c r="H72" s="56"/>
      <c r="I72" s="56"/>
      <c r="J72" s="56"/>
      <c r="K72" s="56"/>
      <c r="L72" s="56"/>
      <c r="M72" s="56"/>
      <c r="N72" s="56"/>
      <c r="O72" s="56"/>
      <c r="P72" s="56"/>
      <c r="T72" s="1"/>
    </row>
    <row r="73" spans="1:20" ht="18" customHeight="1" x14ac:dyDescent="0.25">
      <c r="A73" s="113" t="s">
        <v>61</v>
      </c>
      <c r="B73" s="114"/>
      <c r="C73" s="115"/>
      <c r="D73" s="56"/>
      <c r="E73" s="56" t="s">
        <v>47</v>
      </c>
      <c r="F73" s="97"/>
      <c r="G73" s="56"/>
      <c r="H73" s="58" t="s">
        <v>48</v>
      </c>
      <c r="I73" s="116"/>
      <c r="J73" s="117"/>
      <c r="K73" s="56" t="s">
        <v>49</v>
      </c>
      <c r="L73" s="118" t="s">
        <v>35</v>
      </c>
      <c r="M73" s="118"/>
      <c r="N73" s="59"/>
      <c r="O73" s="60"/>
      <c r="P73" s="61"/>
      <c r="T73" s="1"/>
    </row>
  </sheetData>
  <mergeCells count="35">
    <mergeCell ref="F1:G1"/>
    <mergeCell ref="B2:E4"/>
    <mergeCell ref="F2:G4"/>
    <mergeCell ref="H2:P4"/>
    <mergeCell ref="A46:C46"/>
    <mergeCell ref="E46:P46"/>
    <mergeCell ref="A6:P6"/>
    <mergeCell ref="A26:C26"/>
    <mergeCell ref="E26:J26"/>
    <mergeCell ref="A48:P48"/>
    <mergeCell ref="A50:C50"/>
    <mergeCell ref="I50:J50"/>
    <mergeCell ref="A52:C52"/>
    <mergeCell ref="I52:J52"/>
    <mergeCell ref="A54:C54"/>
    <mergeCell ref="I54:J54"/>
    <mergeCell ref="A56:C56"/>
    <mergeCell ref="I56:J56"/>
    <mergeCell ref="A58:C58"/>
    <mergeCell ref="I58:J58"/>
    <mergeCell ref="A60:C60"/>
    <mergeCell ref="I60:J60"/>
    <mergeCell ref="A62:C62"/>
    <mergeCell ref="I62:J62"/>
    <mergeCell ref="L62:M62"/>
    <mergeCell ref="A71:P71"/>
    <mergeCell ref="A73:C73"/>
    <mergeCell ref="I73:J73"/>
    <mergeCell ref="L73:M73"/>
    <mergeCell ref="N62:P63"/>
    <mergeCell ref="A65:P65"/>
    <mergeCell ref="A67:C67"/>
    <mergeCell ref="F67:G67"/>
    <mergeCell ref="A69:C69"/>
    <mergeCell ref="E69:P69"/>
  </mergeCells>
  <dataValidations count="3">
    <dataValidation type="list" allowBlank="1" showInputMessage="1" showErrorMessage="1" sqref="F63">
      <formula1>$L$14:$L$15</formula1>
    </dataValidation>
    <dataValidation type="list" allowBlank="1" showInputMessage="1" showErrorMessage="1" sqref="F50 F52 F54 F56 F58 F60 F62 F73">
      <formula1>dropbds</formula1>
    </dataValidation>
    <dataValidation type="list" allowBlank="1" showInputMessage="1" showErrorMessage="1" sqref="F67:G67">
      <formula1>wertungbds</formula1>
    </dataValidation>
  </dataValidations>
  <pageMargins left="0.51181102362204722" right="0.51181102362204722" top="0.74803149606299213" bottom="0.74803149606299213" header="0.31496062992125984" footer="0.31496062992125984"/>
  <pageSetup paperSize="9" scale="37" orientation="landscape" r:id="rId1"/>
  <headerFooter>
    <oddFooter>&amp;LBundesnetzagentur, Eisenbahnregulierung, Referat 702&amp;RCovid-19-Datenerhebung</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R93"/>
  <sheetViews>
    <sheetView showGridLines="0" zoomScaleNormal="100" workbookViewId="0">
      <selection activeCell="O36" sqref="O36"/>
    </sheetView>
  </sheetViews>
  <sheetFormatPr baseColWidth="10" defaultRowHeight="15" x14ac:dyDescent="0.25"/>
  <cols>
    <col min="1" max="2" width="28.7109375" style="1" customWidth="1"/>
    <col min="3" max="3" width="10.7109375" style="1" customWidth="1"/>
    <col min="4" max="4" width="8.7109375" style="1" customWidth="1"/>
    <col min="5" max="6" width="28.7109375" style="1" customWidth="1"/>
    <col min="7" max="7" width="10.7109375" style="1" customWidth="1"/>
    <col min="8" max="8" width="8.85546875" style="1" bestFit="1" customWidth="1"/>
    <col min="9" max="10" width="28.7109375" style="1" customWidth="1"/>
    <col min="11" max="11" width="10.7109375" style="1" customWidth="1"/>
    <col min="12" max="17" width="13.5703125" style="1" customWidth="1"/>
    <col min="18" max="16384" width="11.42578125" style="1"/>
  </cols>
  <sheetData>
    <row r="1" spans="1:14" ht="15" customHeight="1" x14ac:dyDescent="0.25">
      <c r="C1" s="71"/>
      <c r="D1" s="71"/>
      <c r="E1" s="72" t="s">
        <v>17</v>
      </c>
      <c r="F1" s="73" t="s">
        <v>18</v>
      </c>
      <c r="G1" s="74"/>
      <c r="H1" s="71"/>
    </row>
    <row r="2" spans="1:14" ht="15" customHeight="1" x14ac:dyDescent="0.25">
      <c r="B2" s="157" t="s">
        <v>14</v>
      </c>
      <c r="C2" s="157"/>
      <c r="D2" s="75"/>
      <c r="E2" s="132">
        <f>EVU!F2</f>
        <v>0</v>
      </c>
      <c r="F2" s="158">
        <f>EVU!H2</f>
        <v>0</v>
      </c>
      <c r="G2" s="159"/>
      <c r="H2" s="159"/>
      <c r="I2" s="159"/>
      <c r="J2" s="159"/>
      <c r="K2" s="160"/>
    </row>
    <row r="3" spans="1:14" ht="15" customHeight="1" x14ac:dyDescent="0.25">
      <c r="B3" s="157"/>
      <c r="C3" s="157"/>
      <c r="D3" s="75"/>
      <c r="E3" s="134"/>
      <c r="F3" s="161"/>
      <c r="G3" s="162"/>
      <c r="H3" s="162"/>
      <c r="I3" s="162"/>
      <c r="J3" s="162"/>
      <c r="K3" s="163"/>
    </row>
    <row r="4" spans="1:14" ht="15" customHeight="1" x14ac:dyDescent="0.25">
      <c r="B4" s="157"/>
      <c r="C4" s="157"/>
      <c r="D4" s="75"/>
      <c r="E4" s="136"/>
      <c r="F4" s="164"/>
      <c r="G4" s="165"/>
      <c r="H4" s="165"/>
      <c r="I4" s="165"/>
      <c r="J4" s="165"/>
      <c r="K4" s="166"/>
    </row>
    <row r="5" spans="1:14" ht="9" customHeight="1" x14ac:dyDescent="0.25">
      <c r="A5" s="2"/>
      <c r="B5" s="2"/>
      <c r="C5" s="2"/>
      <c r="D5" s="2"/>
      <c r="E5" s="2"/>
      <c r="F5" s="2"/>
      <c r="G5" s="2"/>
      <c r="H5" s="2"/>
    </row>
    <row r="6" spans="1:14" ht="18" customHeight="1" x14ac:dyDescent="0.25">
      <c r="A6" s="169">
        <v>44235</v>
      </c>
      <c r="B6" s="154"/>
      <c r="C6" s="154"/>
      <c r="D6" s="154"/>
      <c r="E6" s="154"/>
      <c r="F6" s="154"/>
      <c r="G6" s="154"/>
      <c r="H6" s="154"/>
      <c r="I6" s="154"/>
      <c r="J6" s="154"/>
      <c r="K6" s="154"/>
    </row>
    <row r="7" spans="1:14" ht="6" customHeight="1" x14ac:dyDescent="0.25">
      <c r="N7" s="30"/>
    </row>
    <row r="8" spans="1:14" ht="18" customHeight="1" x14ac:dyDescent="0.25">
      <c r="A8" s="170" t="s">
        <v>0</v>
      </c>
      <c r="B8" s="171"/>
      <c r="C8" s="172"/>
      <c r="E8" s="170" t="s">
        <v>2</v>
      </c>
      <c r="F8" s="171"/>
      <c r="G8" s="172"/>
      <c r="I8" s="170" t="s">
        <v>1</v>
      </c>
      <c r="J8" s="171"/>
      <c r="K8" s="172"/>
      <c r="N8" s="30"/>
    </row>
    <row r="9" spans="1:14" ht="6" customHeight="1" x14ac:dyDescent="0.25">
      <c r="N9" s="30"/>
    </row>
    <row r="10" spans="1:14" x14ac:dyDescent="0.25">
      <c r="N10" s="30"/>
    </row>
    <row r="11" spans="1:14" x14ac:dyDescent="0.25">
      <c r="N11" s="30"/>
    </row>
    <row r="12" spans="1:14" x14ac:dyDescent="0.25">
      <c r="N12" s="30"/>
    </row>
    <row r="13" spans="1:14" x14ac:dyDescent="0.25">
      <c r="N13" s="30"/>
    </row>
    <row r="14" spans="1:14" x14ac:dyDescent="0.25">
      <c r="N14" s="30"/>
    </row>
    <row r="15" spans="1:14" x14ac:dyDescent="0.25">
      <c r="N15" s="30"/>
    </row>
    <row r="16" spans="1:14" x14ac:dyDescent="0.25">
      <c r="N16" s="30"/>
    </row>
    <row r="17" spans="14:14" x14ac:dyDescent="0.25">
      <c r="N17" s="30"/>
    </row>
    <row r="18" spans="14:14" x14ac:dyDescent="0.25">
      <c r="N18" s="30"/>
    </row>
    <row r="19" spans="14:14" x14ac:dyDescent="0.25">
      <c r="N19" s="30"/>
    </row>
    <row r="20" spans="14:14" x14ac:dyDescent="0.25">
      <c r="N20" s="30"/>
    </row>
    <row r="21" spans="14:14" x14ac:dyDescent="0.25">
      <c r="N21" s="30"/>
    </row>
    <row r="22" spans="14:14" x14ac:dyDescent="0.25">
      <c r="N22" s="30"/>
    </row>
    <row r="23" spans="14:14" x14ac:dyDescent="0.25">
      <c r="N23" s="30"/>
    </row>
    <row r="24" spans="14:14" x14ac:dyDescent="0.25">
      <c r="N24" s="30"/>
    </row>
    <row r="25" spans="14:14" x14ac:dyDescent="0.25">
      <c r="N25" s="30"/>
    </row>
    <row r="26" spans="14:14" x14ac:dyDescent="0.25">
      <c r="N26" s="30"/>
    </row>
    <row r="27" spans="14:14" x14ac:dyDescent="0.25">
      <c r="N27" s="30"/>
    </row>
    <row r="28" spans="14:14" x14ac:dyDescent="0.25">
      <c r="N28" s="30"/>
    </row>
    <row r="29" spans="14:14" x14ac:dyDescent="0.25">
      <c r="N29" s="30"/>
    </row>
    <row r="30" spans="14:14" x14ac:dyDescent="0.25">
      <c r="N30" s="30"/>
    </row>
    <row r="31" spans="14:14" x14ac:dyDescent="0.25">
      <c r="N31" s="30"/>
    </row>
    <row r="32" spans="14:14" x14ac:dyDescent="0.25">
      <c r="N32" s="30"/>
    </row>
    <row r="33" spans="14:14" x14ac:dyDescent="0.25">
      <c r="N33" s="30"/>
    </row>
    <row r="34" spans="14:14" x14ac:dyDescent="0.25">
      <c r="N34" s="30"/>
    </row>
    <row r="35" spans="14:14" x14ac:dyDescent="0.25">
      <c r="N35" s="30"/>
    </row>
    <row r="36" spans="14:14" x14ac:dyDescent="0.25">
      <c r="N36" s="30"/>
    </row>
    <row r="37" spans="14:14" x14ac:dyDescent="0.25">
      <c r="N37" s="30"/>
    </row>
    <row r="38" spans="14:14" x14ac:dyDescent="0.25">
      <c r="N38" s="30"/>
    </row>
    <row r="39" spans="14:14" x14ac:dyDescent="0.25">
      <c r="N39" s="30"/>
    </row>
    <row r="40" spans="14:14" x14ac:dyDescent="0.25">
      <c r="N40" s="30"/>
    </row>
    <row r="41" spans="14:14" x14ac:dyDescent="0.25">
      <c r="N41" s="30"/>
    </row>
    <row r="42" spans="14:14" x14ac:dyDescent="0.25">
      <c r="N42" s="30"/>
    </row>
    <row r="43" spans="14:14" x14ac:dyDescent="0.25">
      <c r="N43" s="30"/>
    </row>
    <row r="44" spans="14:14" x14ac:dyDescent="0.25">
      <c r="N44" s="30"/>
    </row>
    <row r="45" spans="14:14" x14ac:dyDescent="0.25">
      <c r="N45" s="30"/>
    </row>
    <row r="46" spans="14:14" x14ac:dyDescent="0.25">
      <c r="N46" s="30"/>
    </row>
    <row r="47" spans="14:14" x14ac:dyDescent="0.25">
      <c r="N47" s="30"/>
    </row>
    <row r="48" spans="14:14" x14ac:dyDescent="0.25">
      <c r="N48" s="30"/>
    </row>
    <row r="49" spans="1:11" x14ac:dyDescent="0.25">
      <c r="A49" s="167" t="s">
        <v>38</v>
      </c>
      <c r="B49" s="167"/>
      <c r="C49" s="51" t="s">
        <v>39</v>
      </c>
      <c r="E49" s="167" t="s">
        <v>38</v>
      </c>
      <c r="F49" s="167"/>
      <c r="G49" s="51" t="s">
        <v>39</v>
      </c>
      <c r="I49" s="167" t="s">
        <v>38</v>
      </c>
      <c r="J49" s="167"/>
      <c r="K49" s="51" t="s">
        <v>39</v>
      </c>
    </row>
    <row r="50" spans="1:11" ht="18" customHeight="1" x14ac:dyDescent="0.25">
      <c r="A50" s="70">
        <v>2019</v>
      </c>
      <c r="B50" s="70">
        <v>2020</v>
      </c>
      <c r="C50" s="52"/>
      <c r="E50" s="70">
        <v>2019</v>
      </c>
      <c r="F50" s="70">
        <v>2020</v>
      </c>
      <c r="G50" s="52"/>
      <c r="I50" s="70">
        <v>2019</v>
      </c>
      <c r="J50" s="70">
        <v>2020</v>
      </c>
      <c r="K50" s="52"/>
    </row>
    <row r="51" spans="1:11" ht="18" customHeight="1" x14ac:dyDescent="0.25">
      <c r="A51" s="168" t="s">
        <v>40</v>
      </c>
      <c r="B51" s="168"/>
      <c r="C51" s="51"/>
      <c r="E51" s="168" t="s">
        <v>40</v>
      </c>
      <c r="F51" s="168"/>
      <c r="G51" s="51"/>
      <c r="I51" s="168" t="s">
        <v>40</v>
      </c>
      <c r="J51" s="168"/>
      <c r="K51" s="51"/>
    </row>
    <row r="52" spans="1:11" x14ac:dyDescent="0.25">
      <c r="A52" s="53" t="str">
        <f>IFERROR(Q70/Q68,"")</f>
        <v/>
      </c>
      <c r="B52" s="53" t="str">
        <f>IFERROR(P70/P68,"")</f>
        <v/>
      </c>
      <c r="C52" s="81" t="str">
        <f>IFERROR((B52-A52)/A52,"")</f>
        <v/>
      </c>
      <c r="E52" s="53" t="str">
        <f>IFERROR(Q74/Q72,"")</f>
        <v/>
      </c>
      <c r="F52" s="53" t="str">
        <f>IFERROR(P74/P72,"")</f>
        <v/>
      </c>
      <c r="G52" s="81" t="str">
        <f>IFERROR((F52-E52)/E52,"")</f>
        <v/>
      </c>
      <c r="I52" s="53" t="str">
        <f>IFERROR(Q78/Q76,"")</f>
        <v/>
      </c>
      <c r="J52" s="53" t="str">
        <f>IFERROR(P78/P76,"")</f>
        <v/>
      </c>
      <c r="K52" s="81" t="str">
        <f>IFERROR((J52-I52)/I52,"")</f>
        <v/>
      </c>
    </row>
    <row r="53" spans="1:11" x14ac:dyDescent="0.25">
      <c r="C53" s="52"/>
      <c r="G53" s="52"/>
      <c r="K53" s="52"/>
    </row>
    <row r="54" spans="1:11" x14ac:dyDescent="0.25">
      <c r="A54" s="168" t="s">
        <v>41</v>
      </c>
      <c r="B54" s="168"/>
      <c r="C54" s="51"/>
      <c r="E54" s="168" t="s">
        <v>41</v>
      </c>
      <c r="F54" s="168"/>
      <c r="G54" s="51"/>
      <c r="I54" s="168" t="s">
        <v>67</v>
      </c>
      <c r="J54" s="168"/>
      <c r="K54" s="51"/>
    </row>
    <row r="55" spans="1:11" x14ac:dyDescent="0.25">
      <c r="A55" s="53" t="str">
        <f>IFERROR(Q70/Q69,"")</f>
        <v/>
      </c>
      <c r="B55" s="53" t="str">
        <f>IFERROR(P70/P69,"")</f>
        <v/>
      </c>
      <c r="C55" s="81" t="str">
        <f>IFERROR((B55-A55)/A55,"")</f>
        <v/>
      </c>
      <c r="E55" s="53" t="str">
        <f>IFERROR(Q74/Q73,"")</f>
        <v/>
      </c>
      <c r="F55" s="53" t="str">
        <f>IFERROR(P74/P73,"")</f>
        <v/>
      </c>
      <c r="G55" s="81" t="str">
        <f>IFERROR((F55-E55)/E55,"")</f>
        <v/>
      </c>
      <c r="I55" s="53" t="str">
        <f>IFERROR(Q78/Q77,"")</f>
        <v/>
      </c>
      <c r="J55" s="53" t="str">
        <f>IFERROR(P78/P77,"")</f>
        <v/>
      </c>
      <c r="K55" s="81" t="str">
        <f>IFERROR((J55-I55)/I55,"")</f>
        <v/>
      </c>
    </row>
    <row r="56" spans="1:11" x14ac:dyDescent="0.25">
      <c r="C56" s="52"/>
      <c r="G56" s="52"/>
      <c r="K56" s="52"/>
    </row>
    <row r="57" spans="1:11" x14ac:dyDescent="0.25">
      <c r="A57" s="168" t="s">
        <v>42</v>
      </c>
      <c r="B57" s="168"/>
      <c r="C57" s="51"/>
      <c r="E57" s="168" t="s">
        <v>42</v>
      </c>
      <c r="F57" s="168"/>
      <c r="G57" s="51"/>
      <c r="I57" s="168" t="s">
        <v>42</v>
      </c>
      <c r="J57" s="168"/>
      <c r="K57" s="51"/>
    </row>
    <row r="58" spans="1:11" x14ac:dyDescent="0.25">
      <c r="A58" s="53" t="str">
        <f>IFERROR(Q71/Q68,"")</f>
        <v/>
      </c>
      <c r="B58" s="53" t="str">
        <f>IFERROR(P71/P68,"")</f>
        <v/>
      </c>
      <c r="C58" s="81" t="str">
        <f>IFERROR((B58-A58)/A58,"")</f>
        <v/>
      </c>
      <c r="E58" s="53" t="str">
        <f>IFERROR(Q75/Q72,"")</f>
        <v/>
      </c>
      <c r="F58" s="53" t="str">
        <f>IFERROR(P75/P72,"")</f>
        <v/>
      </c>
      <c r="G58" s="81" t="str">
        <f>IFERROR((F58-E58)/E58,"")</f>
        <v/>
      </c>
      <c r="I58" s="53" t="str">
        <f>IFERROR(Q79/Q76,"")</f>
        <v/>
      </c>
      <c r="J58" s="53" t="str">
        <f>IFERROR(P79/P76,"")</f>
        <v/>
      </c>
      <c r="K58" s="81" t="str">
        <f>IFERROR((J58-I58)/I58,"")</f>
        <v/>
      </c>
    </row>
    <row r="59" spans="1:11" x14ac:dyDescent="0.25">
      <c r="C59" s="52"/>
      <c r="G59" s="52"/>
      <c r="K59" s="52"/>
    </row>
    <row r="60" spans="1:11" x14ac:dyDescent="0.25">
      <c r="A60" s="168" t="s">
        <v>43</v>
      </c>
      <c r="B60" s="168"/>
      <c r="C60" s="51"/>
      <c r="E60" s="168" t="s">
        <v>43</v>
      </c>
      <c r="F60" s="168"/>
      <c r="G60" s="51"/>
      <c r="I60" s="168" t="s">
        <v>68</v>
      </c>
      <c r="J60" s="168"/>
      <c r="K60" s="51"/>
    </row>
    <row r="61" spans="1:11" x14ac:dyDescent="0.25">
      <c r="A61" s="101" t="str">
        <f>IFERROR(Q69/Q68,"")</f>
        <v/>
      </c>
      <c r="B61" s="101" t="str">
        <f>IFERROR(P69/P68,"")</f>
        <v/>
      </c>
      <c r="C61" s="81" t="str">
        <f>IFERROR((B61-A61)/A61,"")</f>
        <v/>
      </c>
      <c r="D61" s="49"/>
      <c r="E61" s="101" t="str">
        <f>IFERROR(Q73/Q72,"")</f>
        <v/>
      </c>
      <c r="F61" s="101" t="str">
        <f>IFERROR(P73/P72,"")</f>
        <v/>
      </c>
      <c r="G61" s="81" t="str">
        <f>IFERROR((F61-E61)/E61,"")</f>
        <v/>
      </c>
      <c r="I61" s="102" t="str">
        <f>IFERROR(Q77/Q76,"")</f>
        <v/>
      </c>
      <c r="J61" s="102" t="str">
        <f>IFERROR(P77/P76,"")</f>
        <v/>
      </c>
      <c r="K61" s="81" t="str">
        <f>IFERROR((J61-I61)/I61,"")</f>
        <v/>
      </c>
    </row>
    <row r="63" spans="1:11" x14ac:dyDescent="0.25">
      <c r="A63" s="168" t="s">
        <v>44</v>
      </c>
      <c r="B63" s="168"/>
      <c r="C63" s="51"/>
      <c r="E63" s="168" t="s">
        <v>44</v>
      </c>
      <c r="F63" s="168"/>
      <c r="G63" s="51"/>
      <c r="I63" s="168" t="s">
        <v>44</v>
      </c>
      <c r="J63" s="168"/>
      <c r="K63" s="51"/>
    </row>
    <row r="64" spans="1:11" x14ac:dyDescent="0.25">
      <c r="A64" s="55">
        <f>IFERROR(Q70-Q71,"")</f>
        <v>0</v>
      </c>
      <c r="B64" s="55">
        <f>IFERROR(P70-P71,"")</f>
        <v>0</v>
      </c>
      <c r="C64" s="81" t="str">
        <f>IFERROR(IF(A64&gt;=0,B64/A64-1,-(B64/A64-1)),"")</f>
        <v/>
      </c>
      <c r="E64" s="55">
        <f>IFERROR(Q74-Q75,"")</f>
        <v>0</v>
      </c>
      <c r="F64" s="55">
        <f>IFERROR(P74-P75,"")</f>
        <v>0</v>
      </c>
      <c r="G64" s="81" t="str">
        <f>IFERROR(IF(E64&gt;=0,F64/E64-1,-(F64/E64-1)),"")</f>
        <v/>
      </c>
      <c r="I64" s="55">
        <f>IFERROR(Q78-Q79,"")</f>
        <v>0</v>
      </c>
      <c r="J64" s="55">
        <f>IFERROR(P78-P79,"")</f>
        <v>0</v>
      </c>
      <c r="K64" s="81" t="str">
        <f>IFERROR(IF(I64&gt;=0,J64/I64-1,-(J64/I64-1)),"")</f>
        <v/>
      </c>
    </row>
    <row r="66" spans="1:17" x14ac:dyDescent="0.25">
      <c r="A66" s="65" t="s">
        <v>66</v>
      </c>
      <c r="B66" s="65"/>
      <c r="C66" s="65"/>
      <c r="D66" s="65"/>
      <c r="E66" s="65"/>
      <c r="F66" s="65"/>
      <c r="G66" s="65"/>
      <c r="H66" s="65"/>
      <c r="I66" s="65"/>
      <c r="J66" s="65"/>
      <c r="K66" s="65"/>
      <c r="L66" s="65"/>
      <c r="M66" s="65"/>
      <c r="N66" s="65"/>
      <c r="O66" s="65"/>
      <c r="P66" s="65"/>
      <c r="Q66" s="65"/>
    </row>
    <row r="67" spans="1:17" x14ac:dyDescent="0.25">
      <c r="C67" s="107" t="s">
        <v>79</v>
      </c>
      <c r="D67" s="68">
        <v>43831</v>
      </c>
      <c r="E67" s="68">
        <v>43862</v>
      </c>
      <c r="F67" s="68">
        <v>43891</v>
      </c>
      <c r="G67" s="68">
        <v>43922</v>
      </c>
      <c r="H67" s="68">
        <v>43952</v>
      </c>
      <c r="I67" s="68">
        <v>43983</v>
      </c>
      <c r="J67" s="68">
        <v>44013</v>
      </c>
      <c r="K67" s="68">
        <v>44044</v>
      </c>
      <c r="L67" s="68">
        <v>44075</v>
      </c>
      <c r="M67" s="68">
        <v>44105</v>
      </c>
      <c r="N67" s="68">
        <v>44136</v>
      </c>
      <c r="O67" s="68">
        <v>44166</v>
      </c>
      <c r="P67" s="69" t="s">
        <v>31</v>
      </c>
      <c r="Q67" s="69" t="s">
        <v>32</v>
      </c>
    </row>
    <row r="68" spans="1:17" x14ac:dyDescent="0.25">
      <c r="A68" s="66" t="s">
        <v>0</v>
      </c>
      <c r="B68" s="67" t="s">
        <v>4</v>
      </c>
      <c r="C68" s="110">
        <f>IFERROR(Q68/12,"")</f>
        <v>0</v>
      </c>
      <c r="D68" s="87" t="str">
        <f>IF(EVU!E30&lt;&gt;0,EVU!E30,"")</f>
        <v/>
      </c>
      <c r="E68" s="87" t="str">
        <f>IF(EVU!F30&lt;&gt;0,EVU!F30,"")</f>
        <v/>
      </c>
      <c r="F68" s="87" t="str">
        <f>IF(EVU!G30&lt;&gt;0,EVU!G30,"")</f>
        <v/>
      </c>
      <c r="G68" s="87" t="str">
        <f>IF(EVU!H30&lt;&gt;0,EVU!H30,"")</f>
        <v/>
      </c>
      <c r="H68" s="87" t="str">
        <f>IF(EVU!I30&lt;&gt;0,EVU!I30,"")</f>
        <v/>
      </c>
      <c r="I68" s="87" t="str">
        <f>IF(EVU!J30&lt;&gt;0,EVU!J30,"")</f>
        <v/>
      </c>
      <c r="J68" s="87" t="str">
        <f>IF(EVU!K30&lt;&gt;0,EVU!K30,"")</f>
        <v/>
      </c>
      <c r="K68" s="87" t="str">
        <f>IF(EVU!L30&lt;&gt;0,EVU!L30,"")</f>
        <v/>
      </c>
      <c r="L68" s="87" t="str">
        <f>IF(EVU!M30&lt;&gt;0,EVU!M30,"")</f>
        <v/>
      </c>
      <c r="M68" s="87" t="str">
        <f>IF(EVU!N30&lt;&gt;0,EVU!N30,"")</f>
        <v/>
      </c>
      <c r="N68" s="87" t="str">
        <f>IF(EVU!O30&lt;&gt;0,EVU!O30,"")</f>
        <v/>
      </c>
      <c r="O68" s="87" t="str">
        <f>IF(EVU!P30&lt;&gt;0,EVU!P30,"")</f>
        <v/>
      </c>
      <c r="P68" s="93">
        <f>EVU!Q30</f>
        <v>0</v>
      </c>
      <c r="Q68" s="87">
        <f>EVU!R30</f>
        <v>0</v>
      </c>
    </row>
    <row r="69" spans="1:17" x14ac:dyDescent="0.25">
      <c r="A69" s="18"/>
      <c r="B69" s="67" t="s">
        <v>6</v>
      </c>
      <c r="C69" s="110">
        <f t="shared" ref="C69:C79" si="0">IFERROR(Q69/12,"")</f>
        <v>0</v>
      </c>
      <c r="D69" s="87" t="str">
        <f>IF(EVU!E34&lt;&gt;0,EVU!E34,"")</f>
        <v/>
      </c>
      <c r="E69" s="87" t="str">
        <f>IF(EVU!F34&lt;&gt;0,EVU!F34,"")</f>
        <v/>
      </c>
      <c r="F69" s="87" t="str">
        <f>IF(EVU!G34&lt;&gt;0,EVU!G34,"")</f>
        <v/>
      </c>
      <c r="G69" s="87" t="str">
        <f>IF(EVU!H34&lt;&gt;0,EVU!H34,"")</f>
        <v/>
      </c>
      <c r="H69" s="87" t="str">
        <f>IF(EVU!I34&lt;&gt;0,EVU!I34,"")</f>
        <v/>
      </c>
      <c r="I69" s="87" t="str">
        <f>IF(EVU!J34&lt;&gt;0,EVU!J34,"")</f>
        <v/>
      </c>
      <c r="J69" s="87" t="str">
        <f>IF(EVU!K34&lt;&gt;0,EVU!K34,"")</f>
        <v/>
      </c>
      <c r="K69" s="87" t="str">
        <f>IF(EVU!L34&lt;&gt;0,EVU!L34,"")</f>
        <v/>
      </c>
      <c r="L69" s="87" t="str">
        <f>IF(EVU!M34&lt;&gt;0,EVU!M34,"")</f>
        <v/>
      </c>
      <c r="M69" s="87" t="str">
        <f>IF(EVU!N34&lt;&gt;0,EVU!N34,"")</f>
        <v/>
      </c>
      <c r="N69" s="87" t="str">
        <f>IF(EVU!O34&lt;&gt;0,EVU!O34,"")</f>
        <v/>
      </c>
      <c r="O69" s="87" t="str">
        <f>IF(EVU!P34&lt;&gt;0,EVU!P34,"")</f>
        <v/>
      </c>
      <c r="P69" s="93">
        <f>EVU!Q34</f>
        <v>0</v>
      </c>
      <c r="Q69" s="87">
        <f>EVU!R34</f>
        <v>0</v>
      </c>
    </row>
    <row r="70" spans="1:17" x14ac:dyDescent="0.25">
      <c r="A70" s="18"/>
      <c r="B70" s="67" t="s">
        <v>13</v>
      </c>
      <c r="C70" s="110">
        <f t="shared" si="0"/>
        <v>0</v>
      </c>
      <c r="D70" s="87" t="str">
        <f>IF(EVU!E38&lt;&gt;0,EVU!E38,"")</f>
        <v/>
      </c>
      <c r="E70" s="87" t="str">
        <f>IF(EVU!F38&lt;&gt;0,EVU!F38,"")</f>
        <v/>
      </c>
      <c r="F70" s="87" t="str">
        <f>IF(EVU!G38&lt;&gt;0,EVU!G38,"")</f>
        <v/>
      </c>
      <c r="G70" s="87" t="str">
        <f>IF(EVU!H38&lt;&gt;0,EVU!H38,"")</f>
        <v/>
      </c>
      <c r="H70" s="87" t="str">
        <f>IF(EVU!I38&lt;&gt;0,EVU!I38,"")</f>
        <v/>
      </c>
      <c r="I70" s="87" t="str">
        <f>IF(EVU!J38&lt;&gt;0,EVU!J38,"")</f>
        <v/>
      </c>
      <c r="J70" s="87" t="str">
        <f>IF(EVU!K38&lt;&gt;0,EVU!K38,"")</f>
        <v/>
      </c>
      <c r="K70" s="87" t="str">
        <f>IF(EVU!L38&lt;&gt;0,EVU!L38,"")</f>
        <v/>
      </c>
      <c r="L70" s="87" t="str">
        <f>IF(EVU!M38&lt;&gt;0,EVU!M38,"")</f>
        <v/>
      </c>
      <c r="M70" s="87" t="str">
        <f>IF(EVU!N38&lt;&gt;0,EVU!N38,"")</f>
        <v/>
      </c>
      <c r="N70" s="87" t="str">
        <f>IF(EVU!O38&lt;&gt;0,EVU!O38,"")</f>
        <v/>
      </c>
      <c r="O70" s="87" t="str">
        <f>IF(EVU!P38&lt;&gt;0,EVU!P38,"")</f>
        <v/>
      </c>
      <c r="P70" s="93">
        <f>EVU!Q38</f>
        <v>0</v>
      </c>
      <c r="Q70" s="87">
        <f>EVU!R38</f>
        <v>0</v>
      </c>
    </row>
    <row r="71" spans="1:17" x14ac:dyDescent="0.25">
      <c r="A71" s="19"/>
      <c r="B71" s="67" t="s">
        <v>65</v>
      </c>
      <c r="C71" s="110">
        <f t="shared" si="0"/>
        <v>0</v>
      </c>
      <c r="D71" s="87" t="str">
        <f>IF(EVU!E42&lt;&gt;0,EVU!E42,"")</f>
        <v/>
      </c>
      <c r="E71" s="87" t="str">
        <f>IF(EVU!F42&lt;&gt;0,EVU!F42,"")</f>
        <v/>
      </c>
      <c r="F71" s="87" t="str">
        <f>IF(EVU!G42&lt;&gt;0,EVU!G42,"")</f>
        <v/>
      </c>
      <c r="G71" s="87" t="str">
        <f>IF(EVU!H42&lt;&gt;0,EVU!H42,"")</f>
        <v/>
      </c>
      <c r="H71" s="87" t="str">
        <f>IF(EVU!I42&lt;&gt;0,EVU!I42,"")</f>
        <v/>
      </c>
      <c r="I71" s="87" t="str">
        <f>IF(EVU!J42&lt;&gt;0,EVU!J42,"")</f>
        <v/>
      </c>
      <c r="J71" s="87" t="str">
        <f>IF(EVU!K42&lt;&gt;0,EVU!K42,"")</f>
        <v/>
      </c>
      <c r="K71" s="87" t="str">
        <f>IF(EVU!L42&lt;&gt;0,EVU!L42,"")</f>
        <v/>
      </c>
      <c r="L71" s="87" t="str">
        <f>IF(EVU!M42&lt;&gt;0,EVU!M42,"")</f>
        <v/>
      </c>
      <c r="M71" s="87" t="str">
        <f>IF(EVU!N42&lt;&gt;0,EVU!N42,"")</f>
        <v/>
      </c>
      <c r="N71" s="87" t="str">
        <f>IF(EVU!O42&lt;&gt;0,EVU!O42,"")</f>
        <v/>
      </c>
      <c r="O71" s="87" t="str">
        <f>IF(EVU!P42&lt;&gt;0,EVU!P42,"")</f>
        <v/>
      </c>
      <c r="P71" s="93">
        <f>EVU!Q42</f>
        <v>0</v>
      </c>
      <c r="Q71" s="87">
        <f>EVU!R42</f>
        <v>0</v>
      </c>
    </row>
    <row r="72" spans="1:17" x14ac:dyDescent="0.25">
      <c r="A72" s="82" t="s">
        <v>2</v>
      </c>
      <c r="B72" s="83" t="s">
        <v>4</v>
      </c>
      <c r="C72" s="110">
        <f t="shared" si="0"/>
        <v>0</v>
      </c>
      <c r="D72" s="88" t="str">
        <f>IF(EVU!E31&lt;&gt;0,EVU!E31,"")</f>
        <v/>
      </c>
      <c r="E72" s="88" t="str">
        <f>IF(EVU!F31&lt;&gt;0,EVU!F31,"")</f>
        <v/>
      </c>
      <c r="F72" s="88" t="str">
        <f>IF(EVU!G31&lt;&gt;0,EVU!G31,"")</f>
        <v/>
      </c>
      <c r="G72" s="88" t="str">
        <f>IF(EVU!H31&lt;&gt;0,EVU!H31,"")</f>
        <v/>
      </c>
      <c r="H72" s="88" t="str">
        <f>IF(EVU!I31&lt;&gt;0,EVU!I31,"")</f>
        <v/>
      </c>
      <c r="I72" s="88" t="str">
        <f>IF(EVU!J31&lt;&gt;0,EVU!J31,"")</f>
        <v/>
      </c>
      <c r="J72" s="88" t="str">
        <f>IF(EVU!K31&lt;&gt;0,EVU!K31,"")</f>
        <v/>
      </c>
      <c r="K72" s="88" t="str">
        <f>IF(EVU!L31&lt;&gt;0,EVU!L31,"")</f>
        <v/>
      </c>
      <c r="L72" s="88" t="str">
        <f>IF(EVU!M31&lt;&gt;0,EVU!M31,"")</f>
        <v/>
      </c>
      <c r="M72" s="88" t="str">
        <f>IF(EVU!N31&lt;&gt;0,EVU!N31,"")</f>
        <v/>
      </c>
      <c r="N72" s="88" t="str">
        <f>IF(EVU!O31&lt;&gt;0,EVU!O31,"")</f>
        <v/>
      </c>
      <c r="O72" s="88" t="str">
        <f>IF(EVU!P31&lt;&gt;0,EVU!P31,"")</f>
        <v/>
      </c>
      <c r="P72" s="94">
        <f>EVU!Q31</f>
        <v>0</v>
      </c>
      <c r="Q72" s="88">
        <f>EVU!R31</f>
        <v>0</v>
      </c>
    </row>
    <row r="73" spans="1:17" x14ac:dyDescent="0.25">
      <c r="A73" s="84"/>
      <c r="B73" s="83" t="s">
        <v>6</v>
      </c>
      <c r="C73" s="110">
        <f t="shared" si="0"/>
        <v>0</v>
      </c>
      <c r="D73" s="88" t="str">
        <f>IF(EVU!E35&lt;&gt;0,EVU!E35,"")</f>
        <v/>
      </c>
      <c r="E73" s="88" t="str">
        <f>IF(EVU!F35&lt;&gt;0,EVU!F35,"")</f>
        <v/>
      </c>
      <c r="F73" s="88" t="str">
        <f>IF(EVU!G35&lt;&gt;0,EVU!G35,"")</f>
        <v/>
      </c>
      <c r="G73" s="88" t="str">
        <f>IF(EVU!H35&lt;&gt;0,EVU!H35,"")</f>
        <v/>
      </c>
      <c r="H73" s="88" t="str">
        <f>IF(EVU!I35&lt;&gt;0,EVU!I35,"")</f>
        <v/>
      </c>
      <c r="I73" s="88" t="str">
        <f>IF(EVU!J35&lt;&gt;0,EVU!J35,"")</f>
        <v/>
      </c>
      <c r="J73" s="88" t="str">
        <f>IF(EVU!K35&lt;&gt;0,EVU!K35,"")</f>
        <v/>
      </c>
      <c r="K73" s="88" t="str">
        <f>IF(EVU!L35&lt;&gt;0,EVU!L35,"")</f>
        <v/>
      </c>
      <c r="L73" s="88" t="str">
        <f>IF(EVU!M35&lt;&gt;0,EVU!M35,"")</f>
        <v/>
      </c>
      <c r="M73" s="88" t="str">
        <f>IF(EVU!N35&lt;&gt;0,EVU!N35,"")</f>
        <v/>
      </c>
      <c r="N73" s="88" t="str">
        <f>IF(EVU!O35&lt;&gt;0,EVU!O35,"")</f>
        <v/>
      </c>
      <c r="O73" s="88" t="str">
        <f>IF(EVU!P35&lt;&gt;0,EVU!P35,"")</f>
        <v/>
      </c>
      <c r="P73" s="94">
        <f>EVU!Q35</f>
        <v>0</v>
      </c>
      <c r="Q73" s="88">
        <f>EVU!R35</f>
        <v>0</v>
      </c>
    </row>
    <row r="74" spans="1:17" ht="15" customHeight="1" x14ac:dyDescent="0.25">
      <c r="A74" s="84"/>
      <c r="B74" s="83" t="s">
        <v>13</v>
      </c>
      <c r="C74" s="110">
        <f t="shared" si="0"/>
        <v>0</v>
      </c>
      <c r="D74" s="88" t="str">
        <f>IF(EVU!E39&lt;&gt;0,EVU!E39,"")</f>
        <v/>
      </c>
      <c r="E74" s="88" t="str">
        <f>IF(EVU!F39&lt;&gt;0,EVU!F39,"")</f>
        <v/>
      </c>
      <c r="F74" s="88" t="str">
        <f>IF(EVU!G39&lt;&gt;0,EVU!G39,"")</f>
        <v/>
      </c>
      <c r="G74" s="88" t="str">
        <f>IF(EVU!H39&lt;&gt;0,EVU!H39,"")</f>
        <v/>
      </c>
      <c r="H74" s="88" t="str">
        <f>IF(EVU!I39&lt;&gt;0,EVU!I39,"")</f>
        <v/>
      </c>
      <c r="I74" s="88" t="str">
        <f>IF(EVU!J39&lt;&gt;0,EVU!J39,"")</f>
        <v/>
      </c>
      <c r="J74" s="88" t="str">
        <f>IF(EVU!K39&lt;&gt;0,EVU!K39,"")</f>
        <v/>
      </c>
      <c r="K74" s="88" t="str">
        <f>IF(EVU!L39&lt;&gt;0,EVU!L39,"")</f>
        <v/>
      </c>
      <c r="L74" s="88" t="str">
        <f>IF(EVU!M39&lt;&gt;0,EVU!M39,"")</f>
        <v/>
      </c>
      <c r="M74" s="88" t="str">
        <f>IF(EVU!N39&lt;&gt;0,EVU!N39,"")</f>
        <v/>
      </c>
      <c r="N74" s="88" t="str">
        <f>IF(EVU!O39&lt;&gt;0,EVU!O39,"")</f>
        <v/>
      </c>
      <c r="O74" s="88" t="str">
        <f>IF(EVU!P39&lt;&gt;0,EVU!P39,"")</f>
        <v/>
      </c>
      <c r="P74" s="94">
        <f>EVU!Q39</f>
        <v>0</v>
      </c>
      <c r="Q74" s="88">
        <f>EVU!R39</f>
        <v>0</v>
      </c>
    </row>
    <row r="75" spans="1:17" x14ac:dyDescent="0.25">
      <c r="A75" s="85"/>
      <c r="B75" s="83" t="s">
        <v>65</v>
      </c>
      <c r="C75" s="110">
        <f t="shared" si="0"/>
        <v>0</v>
      </c>
      <c r="D75" s="88" t="str">
        <f>IF(EVU!E43&lt;&gt;0,EVU!E43,"")</f>
        <v/>
      </c>
      <c r="E75" s="88" t="str">
        <f>IF(EVU!F43&lt;&gt;0,EVU!F43,"")</f>
        <v/>
      </c>
      <c r="F75" s="88" t="str">
        <f>IF(EVU!G43&lt;&gt;0,EVU!G43,"")</f>
        <v/>
      </c>
      <c r="G75" s="88" t="str">
        <f>IF(EVU!H43&lt;&gt;0,EVU!H43,"")</f>
        <v/>
      </c>
      <c r="H75" s="88" t="str">
        <f>IF(EVU!I43&lt;&gt;0,EVU!I43,"")</f>
        <v/>
      </c>
      <c r="I75" s="88" t="str">
        <f>IF(EVU!J43&lt;&gt;0,EVU!J43,"")</f>
        <v/>
      </c>
      <c r="J75" s="88" t="str">
        <f>IF(EVU!K43&lt;&gt;0,EVU!K43,"")</f>
        <v/>
      </c>
      <c r="K75" s="88" t="str">
        <f>IF(EVU!L43&lt;&gt;0,EVU!L43,"")</f>
        <v/>
      </c>
      <c r="L75" s="88" t="str">
        <f>IF(EVU!M43&lt;&gt;0,EVU!M43,"")</f>
        <v/>
      </c>
      <c r="M75" s="88" t="str">
        <f>IF(EVU!N43&lt;&gt;0,EVU!N43,"")</f>
        <v/>
      </c>
      <c r="N75" s="88" t="str">
        <f>IF(EVU!O43&lt;&gt;0,EVU!O43,"")</f>
        <v/>
      </c>
      <c r="O75" s="88" t="str">
        <f>IF(EVU!P43&lt;&gt;0,EVU!P43,"")</f>
        <v/>
      </c>
      <c r="P75" s="94">
        <f>EVU!Q43</f>
        <v>0</v>
      </c>
      <c r="Q75" s="88">
        <f>EVU!R43</f>
        <v>0</v>
      </c>
    </row>
    <row r="76" spans="1:17" x14ac:dyDescent="0.25">
      <c r="A76" s="66" t="s">
        <v>1</v>
      </c>
      <c r="B76" s="67" t="s">
        <v>4</v>
      </c>
      <c r="C76" s="110">
        <f t="shared" si="0"/>
        <v>0</v>
      </c>
      <c r="D76" s="87" t="str">
        <f>IF(EVU!E32&lt;&gt;0,EVU!E32,"")</f>
        <v/>
      </c>
      <c r="E76" s="87" t="str">
        <f>IF(EVU!F32&lt;&gt;0,EVU!F32,"")</f>
        <v/>
      </c>
      <c r="F76" s="87" t="str">
        <f>IF(EVU!G32&lt;&gt;0,EVU!G32,"")</f>
        <v/>
      </c>
      <c r="G76" s="87" t="str">
        <f>IF(EVU!H32&lt;&gt;0,EVU!H32,"")</f>
        <v/>
      </c>
      <c r="H76" s="87" t="str">
        <f>IF(EVU!I32&lt;&gt;0,EVU!I32,"")</f>
        <v/>
      </c>
      <c r="I76" s="87" t="str">
        <f>IF(EVU!J32&lt;&gt;0,EVU!J32,"")</f>
        <v/>
      </c>
      <c r="J76" s="87" t="str">
        <f>IF(EVU!K32&lt;&gt;0,EVU!K32,"")</f>
        <v/>
      </c>
      <c r="K76" s="87" t="str">
        <f>IF(EVU!L32&lt;&gt;0,EVU!L32,"")</f>
        <v/>
      </c>
      <c r="L76" s="87" t="str">
        <f>IF(EVU!M32&lt;&gt;0,EVU!M32,"")</f>
        <v/>
      </c>
      <c r="M76" s="87" t="str">
        <f>IF(EVU!N32&lt;&gt;0,EVU!N32,"")</f>
        <v/>
      </c>
      <c r="N76" s="87" t="str">
        <f>IF(EVU!O32&lt;&gt;0,EVU!O32,"")</f>
        <v/>
      </c>
      <c r="O76" s="87" t="str">
        <f>IF(EVU!P32&lt;&gt;0,EVU!P32,"")</f>
        <v/>
      </c>
      <c r="P76" s="93">
        <f>EVU!Q32</f>
        <v>0</v>
      </c>
      <c r="Q76" s="87">
        <f>EVU!R32</f>
        <v>0</v>
      </c>
    </row>
    <row r="77" spans="1:17" x14ac:dyDescent="0.25">
      <c r="A77" s="18"/>
      <c r="B77" s="67" t="s">
        <v>6</v>
      </c>
      <c r="C77" s="110">
        <f t="shared" si="0"/>
        <v>0</v>
      </c>
      <c r="D77" s="87" t="str">
        <f>IF(EVU!E36&lt;&gt;0,EVU!E36,"")</f>
        <v/>
      </c>
      <c r="E77" s="87" t="str">
        <f>IF(EVU!F36&lt;&gt;0,EVU!F36,"")</f>
        <v/>
      </c>
      <c r="F77" s="87" t="str">
        <f>IF(EVU!G36&lt;&gt;0,EVU!G36,"")</f>
        <v/>
      </c>
      <c r="G77" s="87" t="str">
        <f>IF(EVU!H36&lt;&gt;0,EVU!H36,"")</f>
        <v/>
      </c>
      <c r="H77" s="87" t="str">
        <f>IF(EVU!I36&lt;&gt;0,EVU!I36,"")</f>
        <v/>
      </c>
      <c r="I77" s="87" t="str">
        <f>IF(EVU!J36&lt;&gt;0,EVU!J36,"")</f>
        <v/>
      </c>
      <c r="J77" s="87" t="str">
        <f>IF(EVU!K36&lt;&gt;0,EVU!K36,"")</f>
        <v/>
      </c>
      <c r="K77" s="87" t="str">
        <f>IF(EVU!L36&lt;&gt;0,EVU!L36,"")</f>
        <v/>
      </c>
      <c r="L77" s="87" t="str">
        <f>IF(EVU!M36&lt;&gt;0,EVU!M36,"")</f>
        <v/>
      </c>
      <c r="M77" s="87" t="str">
        <f>IF(EVU!N36&lt;&gt;0,EVU!N36,"")</f>
        <v/>
      </c>
      <c r="N77" s="87" t="str">
        <f>IF(EVU!O36&lt;&gt;0,EVU!O36,"")</f>
        <v/>
      </c>
      <c r="O77" s="87" t="str">
        <f>IF(EVU!P36&lt;&gt;0,EVU!P36,"")</f>
        <v/>
      </c>
      <c r="P77" s="93">
        <f>EVU!Q36</f>
        <v>0</v>
      </c>
      <c r="Q77" s="87">
        <f>EVU!R36</f>
        <v>0</v>
      </c>
    </row>
    <row r="78" spans="1:17" ht="15" customHeight="1" x14ac:dyDescent="0.25">
      <c r="A78" s="18"/>
      <c r="B78" s="67" t="s">
        <v>13</v>
      </c>
      <c r="C78" s="110">
        <f t="shared" si="0"/>
        <v>0</v>
      </c>
      <c r="D78" s="87" t="str">
        <f>IF(EVU!E40&lt;&gt;0,EVU!E40,"")</f>
        <v/>
      </c>
      <c r="E78" s="87" t="str">
        <f>IF(EVU!F40&lt;&gt;0,EVU!F40,"")</f>
        <v/>
      </c>
      <c r="F78" s="87" t="str">
        <f>IF(EVU!G40&lt;&gt;0,EVU!G40,"")</f>
        <v/>
      </c>
      <c r="G78" s="87" t="str">
        <f>IF(EVU!H40&lt;&gt;0,EVU!H40,"")</f>
        <v/>
      </c>
      <c r="H78" s="87" t="str">
        <f>IF(EVU!I40&lt;&gt;0,EVU!I40,"")</f>
        <v/>
      </c>
      <c r="I78" s="87" t="str">
        <f>IF(EVU!J40&lt;&gt;0,EVU!J40,"")</f>
        <v/>
      </c>
      <c r="J78" s="87" t="str">
        <f>IF(EVU!K40&lt;&gt;0,EVU!K40,"")</f>
        <v/>
      </c>
      <c r="K78" s="87" t="str">
        <f>IF(EVU!L40&lt;&gt;0,EVU!L40,"")</f>
        <v/>
      </c>
      <c r="L78" s="87" t="str">
        <f>IF(EVU!M40&lt;&gt;0,EVU!M40,"")</f>
        <v/>
      </c>
      <c r="M78" s="87" t="str">
        <f>IF(EVU!N40&lt;&gt;0,EVU!N40,"")</f>
        <v/>
      </c>
      <c r="N78" s="87" t="str">
        <f>IF(EVU!O40&lt;&gt;0,EVU!O40,"")</f>
        <v/>
      </c>
      <c r="O78" s="87" t="str">
        <f>IF(EVU!P40&lt;&gt;0,EVU!P40,"")</f>
        <v/>
      </c>
      <c r="P78" s="93">
        <f>EVU!Q40</f>
        <v>0</v>
      </c>
      <c r="Q78" s="87">
        <f>EVU!R40</f>
        <v>0</v>
      </c>
    </row>
    <row r="79" spans="1:17" x14ac:dyDescent="0.25">
      <c r="A79" s="19"/>
      <c r="B79" s="67" t="s">
        <v>65</v>
      </c>
      <c r="C79" s="110">
        <f t="shared" si="0"/>
        <v>0</v>
      </c>
      <c r="D79" s="87" t="str">
        <f>IF(EVU!E44&lt;&gt;0,EVU!E44,"")</f>
        <v/>
      </c>
      <c r="E79" s="87" t="str">
        <f>IF(EVU!F44&lt;&gt;0,EVU!F44,"")</f>
        <v/>
      </c>
      <c r="F79" s="87" t="str">
        <f>IF(EVU!G44&lt;&gt;0,EVU!G44,"")</f>
        <v/>
      </c>
      <c r="G79" s="87" t="str">
        <f>IF(EVU!H44&lt;&gt;0,EVU!H44,"")</f>
        <v/>
      </c>
      <c r="H79" s="87" t="str">
        <f>IF(EVU!I44&lt;&gt;0,EVU!I44,"")</f>
        <v/>
      </c>
      <c r="I79" s="87" t="str">
        <f>IF(EVU!J44&lt;&gt;0,EVU!J44,"")</f>
        <v/>
      </c>
      <c r="J79" s="87" t="str">
        <f>IF(EVU!K44&lt;&gt;0,EVU!K44,"")</f>
        <v/>
      </c>
      <c r="K79" s="87" t="str">
        <f>IF(EVU!L44&lt;&gt;0,EVU!L44,"")</f>
        <v/>
      </c>
      <c r="L79" s="87" t="str">
        <f>IF(EVU!M44&lt;&gt;0,EVU!M44,"")</f>
        <v/>
      </c>
      <c r="M79" s="87" t="str">
        <f>IF(EVU!N44&lt;&gt;0,EVU!N44,"")</f>
        <v/>
      </c>
      <c r="N79" s="87" t="str">
        <f>IF(EVU!O44&lt;&gt;0,EVU!O44,"")</f>
        <v/>
      </c>
      <c r="O79" s="87" t="str">
        <f>IF(EVU!P44&lt;&gt;0,EVU!P44,"")</f>
        <v/>
      </c>
      <c r="P79" s="93">
        <f>EVU!Q44</f>
        <v>0</v>
      </c>
      <c r="Q79" s="87">
        <f>EVU!R44</f>
        <v>0</v>
      </c>
    </row>
    <row r="80" spans="1:17" x14ac:dyDescent="0.25">
      <c r="A80" s="98" t="s">
        <v>69</v>
      </c>
      <c r="B80" s="99"/>
      <c r="C80" s="99"/>
      <c r="D80" s="100"/>
      <c r="E80" s="100"/>
      <c r="F80" s="100"/>
      <c r="G80" s="100"/>
      <c r="H80" s="100"/>
      <c r="I80" s="100"/>
      <c r="J80" s="100"/>
      <c r="K80" s="100"/>
      <c r="L80" s="100"/>
      <c r="M80" s="100"/>
      <c r="N80" s="100"/>
      <c r="O80" s="100"/>
      <c r="P80" s="100"/>
      <c r="Q80" s="100"/>
    </row>
    <row r="81" spans="1:18" x14ac:dyDescent="0.25">
      <c r="A81" s="66" t="s">
        <v>0</v>
      </c>
      <c r="B81" s="67" t="s">
        <v>4</v>
      </c>
      <c r="C81" s="111" t="str">
        <f t="shared" ref="C81" si="1">IFERROR(($D$68-C68)/$D$68*-1+100%,"")</f>
        <v/>
      </c>
      <c r="D81" s="76" t="str">
        <f t="shared" ref="D81:D92" si="2">IF(D68="","",100%)</f>
        <v/>
      </c>
      <c r="E81" s="76" t="str">
        <f t="shared" ref="E81:O81" si="3">IFERROR(($D$68-E68)/$D$68*-1+100%,"")</f>
        <v/>
      </c>
      <c r="F81" s="76" t="str">
        <f t="shared" si="3"/>
        <v/>
      </c>
      <c r="G81" s="76" t="str">
        <f t="shared" si="3"/>
        <v/>
      </c>
      <c r="H81" s="76" t="str">
        <f t="shared" si="3"/>
        <v/>
      </c>
      <c r="I81" s="76" t="str">
        <f t="shared" si="3"/>
        <v/>
      </c>
      <c r="J81" s="76" t="str">
        <f t="shared" si="3"/>
        <v/>
      </c>
      <c r="K81" s="76" t="str">
        <f t="shared" si="3"/>
        <v/>
      </c>
      <c r="L81" s="76" t="str">
        <f t="shared" si="3"/>
        <v/>
      </c>
      <c r="M81" s="76" t="str">
        <f t="shared" si="3"/>
        <v/>
      </c>
      <c r="N81" s="76" t="str">
        <f t="shared" si="3"/>
        <v/>
      </c>
      <c r="O81" s="76" t="str">
        <f t="shared" si="3"/>
        <v/>
      </c>
      <c r="P81" s="92" t="str">
        <f>IFERROR(($D$68-P68/12)/$D$68*-1+100%,"")</f>
        <v/>
      </c>
      <c r="Q81" s="76" t="str">
        <f>IFERROR(($D$68-Q68/12)/$D$68*-1+100%,"")</f>
        <v/>
      </c>
    </row>
    <row r="82" spans="1:18" x14ac:dyDescent="0.25">
      <c r="A82" s="18"/>
      <c r="B82" s="67" t="s">
        <v>6</v>
      </c>
      <c r="C82" s="111" t="str">
        <f t="shared" ref="C82" si="4">IFERROR(($D$69-C69)/$D$69*-1+100%,"")</f>
        <v/>
      </c>
      <c r="D82" s="76" t="str">
        <f t="shared" si="2"/>
        <v/>
      </c>
      <c r="E82" s="76" t="str">
        <f t="shared" ref="E82:O82" si="5">IFERROR(($D$69-E69)/$D$69*-1+100%,"")</f>
        <v/>
      </c>
      <c r="F82" s="76" t="str">
        <f t="shared" si="5"/>
        <v/>
      </c>
      <c r="G82" s="76" t="str">
        <f t="shared" si="5"/>
        <v/>
      </c>
      <c r="H82" s="76" t="str">
        <f t="shared" si="5"/>
        <v/>
      </c>
      <c r="I82" s="76" t="str">
        <f t="shared" si="5"/>
        <v/>
      </c>
      <c r="J82" s="76" t="str">
        <f t="shared" si="5"/>
        <v/>
      </c>
      <c r="K82" s="76" t="str">
        <f t="shared" si="5"/>
        <v/>
      </c>
      <c r="L82" s="76" t="str">
        <f t="shared" si="5"/>
        <v/>
      </c>
      <c r="M82" s="76" t="str">
        <f t="shared" si="5"/>
        <v/>
      </c>
      <c r="N82" s="76" t="str">
        <f t="shared" si="5"/>
        <v/>
      </c>
      <c r="O82" s="76" t="str">
        <f t="shared" si="5"/>
        <v/>
      </c>
      <c r="P82" s="92" t="str">
        <f>IFERROR(($D$69-P69/12)/$D$69*-1+100%,"")</f>
        <v/>
      </c>
      <c r="Q82" s="76" t="str">
        <f>IFERROR(($D$69-Q69/12)/$D$69*-1+100%,"")</f>
        <v/>
      </c>
    </row>
    <row r="83" spans="1:18" x14ac:dyDescent="0.25">
      <c r="A83" s="18"/>
      <c r="B83" s="67" t="s">
        <v>13</v>
      </c>
      <c r="C83" s="111" t="str">
        <f t="shared" ref="C83" si="6">IFERROR(($D$70-C70)/$D$70*-1+100%,"")</f>
        <v/>
      </c>
      <c r="D83" s="76" t="str">
        <f t="shared" si="2"/>
        <v/>
      </c>
      <c r="E83" s="76" t="str">
        <f t="shared" ref="E83:O83" si="7">IFERROR(($D$70-E70)/$D$70*-1+100%,"")</f>
        <v/>
      </c>
      <c r="F83" s="76" t="str">
        <f t="shared" si="7"/>
        <v/>
      </c>
      <c r="G83" s="76" t="str">
        <f t="shared" si="7"/>
        <v/>
      </c>
      <c r="H83" s="76" t="str">
        <f t="shared" si="7"/>
        <v/>
      </c>
      <c r="I83" s="76" t="str">
        <f t="shared" si="7"/>
        <v/>
      </c>
      <c r="J83" s="76" t="str">
        <f t="shared" si="7"/>
        <v/>
      </c>
      <c r="K83" s="76" t="str">
        <f t="shared" si="7"/>
        <v/>
      </c>
      <c r="L83" s="76" t="str">
        <f t="shared" si="7"/>
        <v/>
      </c>
      <c r="M83" s="76" t="str">
        <f t="shared" si="7"/>
        <v/>
      </c>
      <c r="N83" s="76" t="str">
        <f t="shared" si="7"/>
        <v/>
      </c>
      <c r="O83" s="76" t="str">
        <f t="shared" si="7"/>
        <v/>
      </c>
      <c r="P83" s="92" t="str">
        <f>IFERROR(($D$70-P70/12)/$D$70*-1+100%,"")</f>
        <v/>
      </c>
      <c r="Q83" s="76" t="str">
        <f>IFERROR(($D$70-Q70/12)/$D$70*-1+100%,"")</f>
        <v/>
      </c>
    </row>
    <row r="84" spans="1:18" x14ac:dyDescent="0.25">
      <c r="A84" s="18"/>
      <c r="B84" s="89" t="s">
        <v>65</v>
      </c>
      <c r="C84" s="111" t="str">
        <f t="shared" ref="C84" si="8">IFERROR(($D$71-C71)/$D$71*-1+100%,"")</f>
        <v/>
      </c>
      <c r="D84" s="76" t="str">
        <f t="shared" si="2"/>
        <v/>
      </c>
      <c r="E84" s="76" t="str">
        <f t="shared" ref="E84:O84" si="9">IFERROR(($D$71-E71)/$D$71*-1+100%,"")</f>
        <v/>
      </c>
      <c r="F84" s="76" t="str">
        <f t="shared" si="9"/>
        <v/>
      </c>
      <c r="G84" s="76" t="str">
        <f t="shared" si="9"/>
        <v/>
      </c>
      <c r="H84" s="76" t="str">
        <f t="shared" si="9"/>
        <v/>
      </c>
      <c r="I84" s="76" t="str">
        <f t="shared" si="9"/>
        <v/>
      </c>
      <c r="J84" s="76" t="str">
        <f t="shared" si="9"/>
        <v/>
      </c>
      <c r="K84" s="76" t="str">
        <f t="shared" si="9"/>
        <v/>
      </c>
      <c r="L84" s="76" t="str">
        <f t="shared" si="9"/>
        <v/>
      </c>
      <c r="M84" s="76" t="str">
        <f t="shared" si="9"/>
        <v/>
      </c>
      <c r="N84" s="76" t="str">
        <f t="shared" si="9"/>
        <v/>
      </c>
      <c r="O84" s="76" t="str">
        <f t="shared" si="9"/>
        <v/>
      </c>
      <c r="P84" s="92" t="str">
        <f>IFERROR(($D$71-P71/12)/$D$71*-1+100%,"")</f>
        <v/>
      </c>
      <c r="Q84" s="76" t="str">
        <f>IFERROR(($D$71-Q71/12)/$D$71*-1+100%,"")</f>
        <v/>
      </c>
    </row>
    <row r="85" spans="1:18" s="86" customFormat="1" x14ac:dyDescent="0.25">
      <c r="A85" s="82" t="s">
        <v>2</v>
      </c>
      <c r="B85" s="83" t="s">
        <v>4</v>
      </c>
      <c r="C85" s="111" t="str">
        <f t="shared" ref="C85" si="10">IFERROR(($D$72-C72)/$D$72*-1+100%,"")</f>
        <v/>
      </c>
      <c r="D85" s="76" t="str">
        <f t="shared" si="2"/>
        <v/>
      </c>
      <c r="E85" s="76" t="str">
        <f t="shared" ref="E85:O85" si="11">IFERROR(($D$72-E72)/$D$72*-1+100%,"")</f>
        <v/>
      </c>
      <c r="F85" s="76" t="str">
        <f t="shared" si="11"/>
        <v/>
      </c>
      <c r="G85" s="76" t="str">
        <f t="shared" si="11"/>
        <v/>
      </c>
      <c r="H85" s="76" t="str">
        <f t="shared" si="11"/>
        <v/>
      </c>
      <c r="I85" s="76" t="str">
        <f t="shared" si="11"/>
        <v/>
      </c>
      <c r="J85" s="76" t="str">
        <f t="shared" si="11"/>
        <v/>
      </c>
      <c r="K85" s="76" t="str">
        <f t="shared" si="11"/>
        <v/>
      </c>
      <c r="L85" s="76" t="str">
        <f t="shared" si="11"/>
        <v/>
      </c>
      <c r="M85" s="76" t="str">
        <f t="shared" si="11"/>
        <v/>
      </c>
      <c r="N85" s="76" t="str">
        <f t="shared" si="11"/>
        <v/>
      </c>
      <c r="O85" s="76" t="str">
        <f t="shared" si="11"/>
        <v/>
      </c>
      <c r="P85" s="92" t="str">
        <f>IFERROR(($D$72-P72/12)/$D$72*-1+100%,"")</f>
        <v/>
      </c>
      <c r="Q85" s="76" t="str">
        <f>IFERROR(($D$72-Q72/12)/$D$72*-1+100%,"")</f>
        <v/>
      </c>
    </row>
    <row r="86" spans="1:18" s="86" customFormat="1" x14ac:dyDescent="0.25">
      <c r="A86" s="84"/>
      <c r="B86" s="83" t="s">
        <v>6</v>
      </c>
      <c r="C86" s="111" t="str">
        <f t="shared" ref="C86" si="12">IFERROR(($D$73-C73)/$D$73*-1+100%,"")</f>
        <v/>
      </c>
      <c r="D86" s="76" t="str">
        <f t="shared" si="2"/>
        <v/>
      </c>
      <c r="E86" s="76" t="str">
        <f t="shared" ref="E86:O86" si="13">IFERROR(($D$73-E73)/$D$73*-1+100%,"")</f>
        <v/>
      </c>
      <c r="F86" s="76" t="str">
        <f t="shared" si="13"/>
        <v/>
      </c>
      <c r="G86" s="76" t="str">
        <f t="shared" si="13"/>
        <v/>
      </c>
      <c r="H86" s="76" t="str">
        <f t="shared" si="13"/>
        <v/>
      </c>
      <c r="I86" s="76" t="str">
        <f t="shared" si="13"/>
        <v/>
      </c>
      <c r="J86" s="76" t="str">
        <f t="shared" si="13"/>
        <v/>
      </c>
      <c r="K86" s="76" t="str">
        <f t="shared" si="13"/>
        <v/>
      </c>
      <c r="L86" s="76" t="str">
        <f t="shared" si="13"/>
        <v/>
      </c>
      <c r="M86" s="76" t="str">
        <f t="shared" si="13"/>
        <v/>
      </c>
      <c r="N86" s="76" t="str">
        <f t="shared" si="13"/>
        <v/>
      </c>
      <c r="O86" s="76" t="str">
        <f t="shared" si="13"/>
        <v/>
      </c>
      <c r="P86" s="92" t="str">
        <f>IFERROR(($D$73-P73/12)/$D$73*-1+100%,"")</f>
        <v/>
      </c>
      <c r="Q86" s="76" t="str">
        <f>IFERROR(($D$73-Q73/12)/$D$73*-1+100%,"")</f>
        <v/>
      </c>
      <c r="R86" s="91"/>
    </row>
    <row r="87" spans="1:18" s="86" customFormat="1" x14ac:dyDescent="0.25">
      <c r="A87" s="84"/>
      <c r="B87" s="83" t="s">
        <v>13</v>
      </c>
      <c r="C87" s="111" t="str">
        <f t="shared" ref="C87" si="14">IFERROR(($D$74-C74)/$D$74*-1+100%,"")</f>
        <v/>
      </c>
      <c r="D87" s="76" t="str">
        <f t="shared" si="2"/>
        <v/>
      </c>
      <c r="E87" s="76" t="str">
        <f t="shared" ref="E87:O87" si="15">IFERROR(($D$74-E74)/$D$74*-1+100%,"")</f>
        <v/>
      </c>
      <c r="F87" s="76" t="str">
        <f t="shared" si="15"/>
        <v/>
      </c>
      <c r="G87" s="76" t="str">
        <f t="shared" si="15"/>
        <v/>
      </c>
      <c r="H87" s="76" t="str">
        <f t="shared" si="15"/>
        <v/>
      </c>
      <c r="I87" s="76" t="str">
        <f t="shared" si="15"/>
        <v/>
      </c>
      <c r="J87" s="76" t="str">
        <f t="shared" si="15"/>
        <v/>
      </c>
      <c r="K87" s="76" t="str">
        <f t="shared" si="15"/>
        <v/>
      </c>
      <c r="L87" s="76" t="str">
        <f t="shared" si="15"/>
        <v/>
      </c>
      <c r="M87" s="76" t="str">
        <f t="shared" si="15"/>
        <v/>
      </c>
      <c r="N87" s="76" t="str">
        <f t="shared" si="15"/>
        <v/>
      </c>
      <c r="O87" s="76" t="str">
        <f t="shared" si="15"/>
        <v/>
      </c>
      <c r="P87" s="92" t="str">
        <f>IFERROR(($D$74-P74/12)/$D$74*-1+100%,"")</f>
        <v/>
      </c>
      <c r="Q87" s="76" t="str">
        <f>IFERROR(($D$74-Q74/12)/$D$74*-1+100%,"")</f>
        <v/>
      </c>
      <c r="R87" s="91"/>
    </row>
    <row r="88" spans="1:18" s="86" customFormat="1" x14ac:dyDescent="0.25">
      <c r="A88" s="85"/>
      <c r="B88" s="83" t="s">
        <v>65</v>
      </c>
      <c r="C88" s="111" t="str">
        <f t="shared" ref="C88" si="16">IFERROR(($D$75-C75)/$D$75*-1+100%,"")</f>
        <v/>
      </c>
      <c r="D88" s="76" t="str">
        <f t="shared" si="2"/>
        <v/>
      </c>
      <c r="E88" s="76" t="str">
        <f t="shared" ref="E88:O88" si="17">IFERROR(($D$75-E75)/$D$75*-1+100%,"")</f>
        <v/>
      </c>
      <c r="F88" s="76" t="str">
        <f t="shared" si="17"/>
        <v/>
      </c>
      <c r="G88" s="76" t="str">
        <f t="shared" si="17"/>
        <v/>
      </c>
      <c r="H88" s="76" t="str">
        <f t="shared" si="17"/>
        <v/>
      </c>
      <c r="I88" s="76" t="str">
        <f t="shared" si="17"/>
        <v/>
      </c>
      <c r="J88" s="76" t="str">
        <f t="shared" si="17"/>
        <v/>
      </c>
      <c r="K88" s="76" t="str">
        <f t="shared" si="17"/>
        <v/>
      </c>
      <c r="L88" s="76" t="str">
        <f t="shared" si="17"/>
        <v/>
      </c>
      <c r="M88" s="76" t="str">
        <f t="shared" si="17"/>
        <v/>
      </c>
      <c r="N88" s="76" t="str">
        <f t="shared" si="17"/>
        <v/>
      </c>
      <c r="O88" s="76" t="str">
        <f t="shared" si="17"/>
        <v/>
      </c>
      <c r="P88" s="92" t="str">
        <f>IFERROR(($D$75-P75/12)/$D$75*-1+100%,"")</f>
        <v/>
      </c>
      <c r="Q88" s="76" t="str">
        <f>IFERROR(($D$75-Q75/12)/$D$75*-1+100%,"")</f>
        <v/>
      </c>
      <c r="R88" s="91"/>
    </row>
    <row r="89" spans="1:18" x14ac:dyDescent="0.25">
      <c r="A89" s="18" t="s">
        <v>1</v>
      </c>
      <c r="B89" s="90" t="s">
        <v>4</v>
      </c>
      <c r="C89" s="111" t="str">
        <f t="shared" ref="C89" si="18">IFERROR(($D$76-C76)/$D$76*-1+100%,"")</f>
        <v/>
      </c>
      <c r="D89" s="76" t="str">
        <f t="shared" si="2"/>
        <v/>
      </c>
      <c r="E89" s="76" t="str">
        <f t="shared" ref="E89:O89" si="19">IFERROR(($D$76-E76)/$D$76*-1+100%,"")</f>
        <v/>
      </c>
      <c r="F89" s="76" t="str">
        <f t="shared" si="19"/>
        <v/>
      </c>
      <c r="G89" s="76" t="str">
        <f t="shared" si="19"/>
        <v/>
      </c>
      <c r="H89" s="76" t="str">
        <f t="shared" si="19"/>
        <v/>
      </c>
      <c r="I89" s="76" t="str">
        <f t="shared" si="19"/>
        <v/>
      </c>
      <c r="J89" s="76" t="str">
        <f t="shared" si="19"/>
        <v/>
      </c>
      <c r="K89" s="76" t="str">
        <f t="shared" si="19"/>
        <v/>
      </c>
      <c r="L89" s="76" t="str">
        <f t="shared" si="19"/>
        <v/>
      </c>
      <c r="M89" s="76" t="str">
        <f t="shared" si="19"/>
        <v/>
      </c>
      <c r="N89" s="76" t="str">
        <f t="shared" si="19"/>
        <v/>
      </c>
      <c r="O89" s="76" t="str">
        <f t="shared" si="19"/>
        <v/>
      </c>
      <c r="P89" s="92" t="str">
        <f>IFERROR(($D$76-P76/12)/$D$76*-1+100%,"")</f>
        <v/>
      </c>
      <c r="Q89" s="76" t="str">
        <f>IFERROR(($D$76-Q76/12)/$D$76*-1+100%,"")</f>
        <v/>
      </c>
    </row>
    <row r="90" spans="1:18" x14ac:dyDescent="0.25">
      <c r="A90" s="18"/>
      <c r="B90" s="67" t="s">
        <v>6</v>
      </c>
      <c r="C90" s="111" t="str">
        <f t="shared" ref="C90" si="20">IFERROR(($D$77-C77)/$D$77*-1+100%,"")</f>
        <v/>
      </c>
      <c r="D90" s="76" t="str">
        <f t="shared" si="2"/>
        <v/>
      </c>
      <c r="E90" s="76" t="str">
        <f t="shared" ref="E90:O90" si="21">IFERROR(($D$77-E77)/$D$77*-1+100%,"")</f>
        <v/>
      </c>
      <c r="F90" s="76" t="str">
        <f t="shared" si="21"/>
        <v/>
      </c>
      <c r="G90" s="76" t="str">
        <f t="shared" si="21"/>
        <v/>
      </c>
      <c r="H90" s="76" t="str">
        <f t="shared" si="21"/>
        <v/>
      </c>
      <c r="I90" s="76" t="str">
        <f t="shared" si="21"/>
        <v/>
      </c>
      <c r="J90" s="76" t="str">
        <f t="shared" si="21"/>
        <v/>
      </c>
      <c r="K90" s="76" t="str">
        <f t="shared" si="21"/>
        <v/>
      </c>
      <c r="L90" s="76" t="str">
        <f t="shared" si="21"/>
        <v/>
      </c>
      <c r="M90" s="76" t="str">
        <f t="shared" si="21"/>
        <v/>
      </c>
      <c r="N90" s="76" t="str">
        <f t="shared" si="21"/>
        <v/>
      </c>
      <c r="O90" s="76" t="str">
        <f t="shared" si="21"/>
        <v/>
      </c>
      <c r="P90" s="92" t="str">
        <f>IFERROR(($D$77-P77/12)/$D$77*-1+100%,"")</f>
        <v/>
      </c>
      <c r="Q90" s="76" t="str">
        <f>IFERROR(($D$77-Q77/12)/$D$77*-1+100%,"")</f>
        <v/>
      </c>
    </row>
    <row r="91" spans="1:18" x14ac:dyDescent="0.25">
      <c r="A91" s="18"/>
      <c r="B91" s="67" t="s">
        <v>13</v>
      </c>
      <c r="C91" s="111" t="str">
        <f t="shared" ref="C91" si="22">IFERROR(($D$78-C78)/$D$78*-1+100%,"")</f>
        <v/>
      </c>
      <c r="D91" s="76" t="str">
        <f t="shared" si="2"/>
        <v/>
      </c>
      <c r="E91" s="76" t="str">
        <f t="shared" ref="E91:O91" si="23">IFERROR(($D$78-E78)/$D$78*-1+100%,"")</f>
        <v/>
      </c>
      <c r="F91" s="76" t="str">
        <f t="shared" si="23"/>
        <v/>
      </c>
      <c r="G91" s="76" t="str">
        <f t="shared" si="23"/>
        <v/>
      </c>
      <c r="H91" s="76" t="str">
        <f t="shared" si="23"/>
        <v/>
      </c>
      <c r="I91" s="76" t="str">
        <f t="shared" si="23"/>
        <v/>
      </c>
      <c r="J91" s="76" t="str">
        <f t="shared" si="23"/>
        <v/>
      </c>
      <c r="K91" s="76" t="str">
        <f t="shared" si="23"/>
        <v/>
      </c>
      <c r="L91" s="76" t="str">
        <f t="shared" si="23"/>
        <v/>
      </c>
      <c r="M91" s="76" t="str">
        <f t="shared" si="23"/>
        <v/>
      </c>
      <c r="N91" s="76" t="str">
        <f t="shared" si="23"/>
        <v/>
      </c>
      <c r="O91" s="76" t="str">
        <f t="shared" si="23"/>
        <v/>
      </c>
      <c r="P91" s="92" t="str">
        <f>IFERROR(($D$78-P78/12)/$D$78*-1+100%,"")</f>
        <v/>
      </c>
      <c r="Q91" s="76" t="str">
        <f>IFERROR(($D$78-Q78/12)/$D$78*-1+100%,"")</f>
        <v/>
      </c>
    </row>
    <row r="92" spans="1:18" x14ac:dyDescent="0.25">
      <c r="A92" s="19"/>
      <c r="B92" s="67" t="s">
        <v>65</v>
      </c>
      <c r="C92" s="111" t="str">
        <f t="shared" ref="C92" si="24">IFERROR(($D$79-C79)/$D$79*-1+100%,"")</f>
        <v/>
      </c>
      <c r="D92" s="76" t="str">
        <f t="shared" si="2"/>
        <v/>
      </c>
      <c r="E92" s="76" t="str">
        <f t="shared" ref="E92:O92" si="25">IFERROR(($D$79-E79)/$D$79*-1+100%,"")</f>
        <v/>
      </c>
      <c r="F92" s="76" t="str">
        <f t="shared" si="25"/>
        <v/>
      </c>
      <c r="G92" s="76" t="str">
        <f t="shared" si="25"/>
        <v/>
      </c>
      <c r="H92" s="76" t="str">
        <f t="shared" si="25"/>
        <v/>
      </c>
      <c r="I92" s="76" t="str">
        <f t="shared" si="25"/>
        <v/>
      </c>
      <c r="J92" s="76" t="str">
        <f t="shared" si="25"/>
        <v/>
      </c>
      <c r="K92" s="76" t="str">
        <f t="shared" si="25"/>
        <v/>
      </c>
      <c r="L92" s="76" t="str">
        <f t="shared" si="25"/>
        <v/>
      </c>
      <c r="M92" s="76" t="str">
        <f t="shared" si="25"/>
        <v/>
      </c>
      <c r="N92" s="76" t="str">
        <f t="shared" si="25"/>
        <v/>
      </c>
      <c r="O92" s="76" t="str">
        <f t="shared" si="25"/>
        <v/>
      </c>
      <c r="P92" s="92" t="str">
        <f>IFERROR(($D$79-P79/12)/$D$79*-1+100%,"")</f>
        <v/>
      </c>
      <c r="Q92" s="76" t="str">
        <f>IFERROR(($D$79-Q79/12)/$D$79*-1+100%,"")</f>
        <v/>
      </c>
    </row>
    <row r="93" spans="1:18" x14ac:dyDescent="0.25">
      <c r="C93" s="77"/>
      <c r="D93" s="30"/>
      <c r="E93" s="30"/>
      <c r="F93" s="30"/>
      <c r="G93" s="30"/>
      <c r="H93" s="30"/>
      <c r="I93" s="30"/>
      <c r="J93" s="30"/>
      <c r="K93" s="30"/>
      <c r="L93" s="30"/>
      <c r="M93" s="30"/>
      <c r="N93" s="30"/>
      <c r="O93" s="30"/>
      <c r="P93" s="30"/>
    </row>
  </sheetData>
  <mergeCells count="25">
    <mergeCell ref="I63:J63"/>
    <mergeCell ref="A63:B63"/>
    <mergeCell ref="I57:J57"/>
    <mergeCell ref="A54:B54"/>
    <mergeCell ref="A57:B57"/>
    <mergeCell ref="A60:B60"/>
    <mergeCell ref="E54:F54"/>
    <mergeCell ref="E57:F57"/>
    <mergeCell ref="E60:F60"/>
    <mergeCell ref="I60:J60"/>
    <mergeCell ref="E63:F63"/>
    <mergeCell ref="I54:J54"/>
    <mergeCell ref="B2:C4"/>
    <mergeCell ref="E2:E4"/>
    <mergeCell ref="F2:K4"/>
    <mergeCell ref="E49:F49"/>
    <mergeCell ref="E51:F51"/>
    <mergeCell ref="I49:J49"/>
    <mergeCell ref="I51:J51"/>
    <mergeCell ref="A6:K6"/>
    <mergeCell ref="A8:C8"/>
    <mergeCell ref="I8:K8"/>
    <mergeCell ref="A49:B49"/>
    <mergeCell ref="E8:G8"/>
    <mergeCell ref="A51:B51"/>
  </mergeCells>
  <conditionalFormatting sqref="D87:Q87">
    <cfRule type="colorScale" priority="27">
      <colorScale>
        <cfvo type="num" val="0"/>
        <cfvo type="num" val="1"/>
        <cfvo type="num" val="2"/>
        <color rgb="FFFBA3A5"/>
        <color theme="0" tint="-4.9989318521683403E-2"/>
        <color rgb="FFB3DFBF"/>
      </colorScale>
    </cfRule>
  </conditionalFormatting>
  <conditionalFormatting sqref="D85:Q85">
    <cfRule type="colorScale" priority="25">
      <colorScale>
        <cfvo type="num" val="0"/>
        <cfvo type="num" val="1"/>
        <cfvo type="num" val="2"/>
        <color rgb="FFFBA3A5"/>
        <color theme="0" tint="-4.9989318521683403E-2"/>
        <color rgb="FFB3DFBF"/>
      </colorScale>
    </cfRule>
  </conditionalFormatting>
  <conditionalFormatting sqref="D86:Q86">
    <cfRule type="colorScale" priority="24">
      <colorScale>
        <cfvo type="num" val="0"/>
        <cfvo type="num" val="1"/>
        <cfvo type="num" val="2"/>
        <color rgb="FFFBA3A5"/>
        <color theme="0" tint="-4.9989318521683403E-2"/>
        <color rgb="FFB3DFBF"/>
      </colorScale>
    </cfRule>
  </conditionalFormatting>
  <conditionalFormatting sqref="D88:Q88">
    <cfRule type="colorScale" priority="23">
      <colorScale>
        <cfvo type="num" val="0"/>
        <cfvo type="num" val="1"/>
        <cfvo type="num" val="2"/>
        <color rgb="FFFBA3A5"/>
        <color theme="0" tint="-4.9989318521683403E-2"/>
        <color rgb="FFB3DFBF"/>
      </colorScale>
    </cfRule>
  </conditionalFormatting>
  <conditionalFormatting sqref="D81:Q81">
    <cfRule type="colorScale" priority="22">
      <colorScale>
        <cfvo type="num" val="0"/>
        <cfvo type="num" val="1"/>
        <cfvo type="num" val="2"/>
        <color rgb="FFFBA3A5"/>
        <color theme="0" tint="-0.14999847407452621"/>
        <color rgb="FFB3DFBF"/>
      </colorScale>
    </cfRule>
  </conditionalFormatting>
  <conditionalFormatting sqref="D82:Q82">
    <cfRule type="colorScale" priority="21">
      <colorScale>
        <cfvo type="num" val="0"/>
        <cfvo type="num" val="1"/>
        <cfvo type="num" val="2"/>
        <color rgb="FFFBA3A5"/>
        <color theme="0" tint="-0.14999847407452621"/>
        <color rgb="FFB3DFBF"/>
      </colorScale>
    </cfRule>
  </conditionalFormatting>
  <conditionalFormatting sqref="D83:Q83">
    <cfRule type="colorScale" priority="20">
      <colorScale>
        <cfvo type="num" val="0"/>
        <cfvo type="num" val="1"/>
        <cfvo type="num" val="2"/>
        <color rgb="FFFBA3A5"/>
        <color theme="0" tint="-0.14999847407452621"/>
        <color rgb="FFB3DFBF"/>
      </colorScale>
    </cfRule>
  </conditionalFormatting>
  <conditionalFormatting sqref="D84:Q84">
    <cfRule type="colorScale" priority="19">
      <colorScale>
        <cfvo type="num" val="0"/>
        <cfvo type="num" val="1"/>
        <cfvo type="num" val="2"/>
        <color rgb="FFFBA3A5"/>
        <color theme="0" tint="-0.14999847407452621"/>
        <color rgb="FFB3DFBF"/>
      </colorScale>
    </cfRule>
  </conditionalFormatting>
  <conditionalFormatting sqref="D89:Q92">
    <cfRule type="colorScale" priority="1">
      <colorScale>
        <cfvo type="num" val="0"/>
        <cfvo type="num" val="1"/>
        <cfvo type="num" val="2"/>
        <color rgb="FFFBA3A5"/>
        <color theme="0" tint="-0.14999847407452621"/>
        <color rgb="FFB3DFBF"/>
      </colorScale>
    </cfRule>
  </conditionalFormatting>
  <pageMargins left="0.7" right="0.7" top="0.75" bottom="0.75" header="0.3" footer="0.3"/>
  <pageSetup paperSize="9" scale="81" orientation="landscape" r:id="rId1"/>
  <headerFooter>
    <oddFooter>&amp;LBundesnetzagentur, Eisenbahnregulierung, Referat 702&amp;RCovid-19-Datenerhebung</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R80"/>
  <sheetViews>
    <sheetView showGridLines="0" zoomScaleNormal="100" workbookViewId="0">
      <selection activeCell="A6" sqref="A6:K6"/>
    </sheetView>
  </sheetViews>
  <sheetFormatPr baseColWidth="10" defaultRowHeight="15" x14ac:dyDescent="0.25"/>
  <cols>
    <col min="1" max="2" width="28.7109375" style="1" customWidth="1"/>
    <col min="3" max="3" width="10.7109375" style="1" customWidth="1"/>
    <col min="4" max="4" width="8.7109375" style="1" customWidth="1"/>
    <col min="5" max="6" width="28.7109375" style="1" customWidth="1"/>
    <col min="7" max="7" width="10.7109375" style="1" customWidth="1"/>
    <col min="8" max="8" width="8.7109375" style="1" customWidth="1"/>
    <col min="9" max="10" width="28.7109375" style="1" customWidth="1"/>
    <col min="11" max="11" width="10.7109375" style="1" customWidth="1"/>
    <col min="12" max="12" width="16.7109375" style="1" customWidth="1"/>
    <col min="13" max="13" width="20.7109375" style="1" customWidth="1"/>
    <col min="14" max="14" width="26.140625" style="1" customWidth="1"/>
    <col min="15" max="16384" width="11.42578125" style="1"/>
  </cols>
  <sheetData>
    <row r="1" spans="1:14" ht="15" customHeight="1" x14ac:dyDescent="0.25">
      <c r="C1" s="24"/>
      <c r="D1" s="24"/>
      <c r="E1" s="72" t="s">
        <v>17</v>
      </c>
      <c r="F1" s="73" t="s">
        <v>18</v>
      </c>
      <c r="G1" s="25"/>
      <c r="H1" s="24"/>
    </row>
    <row r="2" spans="1:14" ht="15" customHeight="1" x14ac:dyDescent="0.25">
      <c r="B2" s="157" t="s">
        <v>14</v>
      </c>
      <c r="C2" s="157"/>
      <c r="D2" s="50"/>
      <c r="E2" s="132">
        <f>BdS!F2</f>
        <v>0</v>
      </c>
      <c r="F2" s="144">
        <f>BdS!H2</f>
        <v>0</v>
      </c>
      <c r="G2" s="145"/>
      <c r="H2" s="145"/>
      <c r="I2" s="145"/>
      <c r="J2" s="145"/>
      <c r="K2" s="146"/>
    </row>
    <row r="3" spans="1:14" ht="15" customHeight="1" x14ac:dyDescent="0.25">
      <c r="B3" s="157"/>
      <c r="C3" s="157"/>
      <c r="D3" s="50"/>
      <c r="E3" s="134"/>
      <c r="F3" s="147"/>
      <c r="G3" s="148"/>
      <c r="H3" s="148"/>
      <c r="I3" s="148"/>
      <c r="J3" s="148"/>
      <c r="K3" s="149"/>
    </row>
    <row r="4" spans="1:14" ht="15" customHeight="1" x14ac:dyDescent="0.25">
      <c r="B4" s="157"/>
      <c r="C4" s="157"/>
      <c r="D4" s="50"/>
      <c r="E4" s="136"/>
      <c r="F4" s="150"/>
      <c r="G4" s="151"/>
      <c r="H4" s="151"/>
      <c r="I4" s="151"/>
      <c r="J4" s="151"/>
      <c r="K4" s="152"/>
    </row>
    <row r="5" spans="1:14" ht="9" customHeight="1" x14ac:dyDescent="0.25">
      <c r="A5" s="2"/>
      <c r="B5" s="2"/>
      <c r="C5" s="2"/>
      <c r="D5" s="2"/>
      <c r="E5" s="2"/>
      <c r="F5" s="2"/>
      <c r="G5" s="2"/>
      <c r="H5" s="2"/>
    </row>
    <row r="6" spans="1:14" ht="18" customHeight="1" x14ac:dyDescent="0.25">
      <c r="A6" s="169">
        <v>44235</v>
      </c>
      <c r="B6" s="154"/>
      <c r="C6" s="154"/>
      <c r="D6" s="154"/>
      <c r="E6" s="154"/>
      <c r="F6" s="154"/>
      <c r="G6" s="154"/>
      <c r="H6" s="154"/>
      <c r="I6" s="154"/>
      <c r="J6" s="154"/>
      <c r="K6" s="154"/>
    </row>
    <row r="7" spans="1:14" ht="6" customHeight="1" x14ac:dyDescent="0.25">
      <c r="N7" s="30"/>
    </row>
    <row r="8" spans="1:14" ht="18" customHeight="1" x14ac:dyDescent="0.25">
      <c r="A8" s="170" t="s">
        <v>0</v>
      </c>
      <c r="B8" s="171"/>
      <c r="C8" s="172"/>
      <c r="E8" s="170" t="s">
        <v>2</v>
      </c>
      <c r="F8" s="171"/>
      <c r="G8" s="172"/>
      <c r="I8" s="170" t="s">
        <v>1</v>
      </c>
      <c r="J8" s="171"/>
      <c r="K8" s="172"/>
      <c r="N8" s="30"/>
    </row>
    <row r="9" spans="1:14" ht="6" customHeight="1" x14ac:dyDescent="0.25">
      <c r="N9" s="30"/>
    </row>
    <row r="10" spans="1:14" x14ac:dyDescent="0.25">
      <c r="N10" s="30"/>
    </row>
    <row r="11" spans="1:14" x14ac:dyDescent="0.25">
      <c r="N11" s="30"/>
    </row>
    <row r="12" spans="1:14" x14ac:dyDescent="0.25">
      <c r="N12" s="30"/>
    </row>
    <row r="13" spans="1:14" x14ac:dyDescent="0.25">
      <c r="N13" s="30"/>
    </row>
    <row r="14" spans="1:14" x14ac:dyDescent="0.25">
      <c r="N14" s="30"/>
    </row>
    <row r="15" spans="1:14" x14ac:dyDescent="0.25">
      <c r="N15" s="30"/>
    </row>
    <row r="16" spans="1:14" x14ac:dyDescent="0.25">
      <c r="N16" s="30"/>
    </row>
    <row r="17" spans="14:14" x14ac:dyDescent="0.25">
      <c r="N17" s="30"/>
    </row>
    <row r="18" spans="14:14" x14ac:dyDescent="0.25">
      <c r="N18" s="30"/>
    </row>
    <row r="19" spans="14:14" x14ac:dyDescent="0.25">
      <c r="N19" s="30"/>
    </row>
    <row r="20" spans="14:14" x14ac:dyDescent="0.25">
      <c r="N20" s="30"/>
    </row>
    <row r="21" spans="14:14" x14ac:dyDescent="0.25">
      <c r="N21" s="30"/>
    </row>
    <row r="22" spans="14:14" x14ac:dyDescent="0.25">
      <c r="N22" s="30"/>
    </row>
    <row r="23" spans="14:14" x14ac:dyDescent="0.25">
      <c r="N23" s="30"/>
    </row>
    <row r="24" spans="14:14" x14ac:dyDescent="0.25">
      <c r="N24" s="30"/>
    </row>
    <row r="25" spans="14:14" x14ac:dyDescent="0.25">
      <c r="N25" s="30"/>
    </row>
    <row r="26" spans="14:14" x14ac:dyDescent="0.25">
      <c r="N26" s="30"/>
    </row>
    <row r="27" spans="14:14" x14ac:dyDescent="0.25">
      <c r="N27" s="30"/>
    </row>
    <row r="28" spans="14:14" x14ac:dyDescent="0.25">
      <c r="N28" s="30"/>
    </row>
    <row r="29" spans="14:14" x14ac:dyDescent="0.25">
      <c r="N29" s="30"/>
    </row>
    <row r="30" spans="14:14" x14ac:dyDescent="0.25">
      <c r="N30" s="30"/>
    </row>
    <row r="31" spans="14:14" x14ac:dyDescent="0.25">
      <c r="N31" s="30"/>
    </row>
    <row r="32" spans="14:14" x14ac:dyDescent="0.25">
      <c r="N32" s="30"/>
    </row>
    <row r="33" spans="1:14" x14ac:dyDescent="0.25">
      <c r="N33" s="30"/>
    </row>
    <row r="34" spans="1:14" x14ac:dyDescent="0.25">
      <c r="N34" s="30"/>
    </row>
    <row r="35" spans="1:14" x14ac:dyDescent="0.25">
      <c r="N35" s="30"/>
    </row>
    <row r="36" spans="1:14" x14ac:dyDescent="0.25">
      <c r="N36" s="30"/>
    </row>
    <row r="37" spans="1:14" x14ac:dyDescent="0.25">
      <c r="N37" s="30"/>
    </row>
    <row r="38" spans="1:14" x14ac:dyDescent="0.25">
      <c r="N38" s="30"/>
    </row>
    <row r="39" spans="1:14" x14ac:dyDescent="0.25">
      <c r="N39" s="30"/>
    </row>
    <row r="40" spans="1:14" x14ac:dyDescent="0.25">
      <c r="N40" s="30"/>
    </row>
    <row r="41" spans="1:14" x14ac:dyDescent="0.25">
      <c r="N41" s="30"/>
    </row>
    <row r="42" spans="1:14" x14ac:dyDescent="0.25">
      <c r="N42" s="30"/>
    </row>
    <row r="43" spans="1:14" x14ac:dyDescent="0.25">
      <c r="A43" s="167" t="s">
        <v>38</v>
      </c>
      <c r="B43" s="167"/>
      <c r="C43" s="51" t="s">
        <v>39</v>
      </c>
      <c r="E43" s="167" t="s">
        <v>38</v>
      </c>
      <c r="F43" s="167"/>
      <c r="G43" s="51" t="s">
        <v>39</v>
      </c>
      <c r="I43" s="167" t="s">
        <v>38</v>
      </c>
      <c r="J43" s="167"/>
      <c r="K43" s="51" t="s">
        <v>39</v>
      </c>
    </row>
    <row r="44" spans="1:14" ht="18" customHeight="1" x14ac:dyDescent="0.25">
      <c r="A44" s="54">
        <v>2019</v>
      </c>
      <c r="B44" s="54">
        <v>2020</v>
      </c>
      <c r="C44" s="52"/>
      <c r="E44" s="104">
        <v>2019</v>
      </c>
      <c r="F44" s="104">
        <v>2020</v>
      </c>
      <c r="G44" s="52"/>
      <c r="I44" s="104">
        <v>2019</v>
      </c>
      <c r="J44" s="104">
        <v>2020</v>
      </c>
      <c r="K44" s="52"/>
    </row>
    <row r="45" spans="1:14" ht="18" customHeight="1" x14ac:dyDescent="0.25">
      <c r="A45" s="168" t="s">
        <v>40</v>
      </c>
      <c r="B45" s="168"/>
      <c r="C45" s="51"/>
      <c r="E45" s="168" t="s">
        <v>40</v>
      </c>
      <c r="F45" s="168"/>
      <c r="G45" s="51"/>
      <c r="I45" s="168" t="s">
        <v>40</v>
      </c>
      <c r="J45" s="168"/>
      <c r="K45" s="51"/>
    </row>
    <row r="46" spans="1:14" x14ac:dyDescent="0.25">
      <c r="A46" s="53" t="str">
        <f>IFERROR(Q57/Q56,"")</f>
        <v/>
      </c>
      <c r="B46" s="53" t="str">
        <f>IFERROR(P57/P56,"")</f>
        <v/>
      </c>
      <c r="C46" s="81" t="str">
        <f>IFERROR((B46-A46)/A46,"")</f>
        <v/>
      </c>
      <c r="E46" s="53" t="str">
        <f>IFERROR(Q61/Q60,"")</f>
        <v/>
      </c>
      <c r="F46" s="53" t="str">
        <f>IFERROR(P61/P60,"")</f>
        <v/>
      </c>
      <c r="G46" s="81" t="str">
        <f>IFERROR((F46-E46)/E46,"")</f>
        <v/>
      </c>
      <c r="I46" s="53" t="str">
        <f>IFERROR(Q65/Q64,"")</f>
        <v/>
      </c>
      <c r="J46" s="53" t="str">
        <f>IFERROR(P65/P64,"")</f>
        <v/>
      </c>
      <c r="K46" s="81" t="str">
        <f>IFERROR((J46-I46)/I46,"")</f>
        <v/>
      </c>
    </row>
    <row r="47" spans="1:14" x14ac:dyDescent="0.25">
      <c r="C47" s="52"/>
      <c r="G47" s="52"/>
      <c r="K47" s="52"/>
    </row>
    <row r="48" spans="1:14" x14ac:dyDescent="0.25">
      <c r="A48" s="168" t="s">
        <v>42</v>
      </c>
      <c r="B48" s="168"/>
      <c r="C48" s="51"/>
      <c r="E48" s="168" t="s">
        <v>42</v>
      </c>
      <c r="F48" s="168"/>
      <c r="G48" s="51"/>
      <c r="I48" s="168" t="s">
        <v>42</v>
      </c>
      <c r="J48" s="168"/>
      <c r="K48" s="51"/>
    </row>
    <row r="49" spans="1:17" x14ac:dyDescent="0.25">
      <c r="A49" s="53" t="str">
        <f>IFERROR(Q59/Q56,"")</f>
        <v/>
      </c>
      <c r="B49" s="53" t="str">
        <f>IFERROR(P59/P56,"")</f>
        <v/>
      </c>
      <c r="C49" s="81" t="str">
        <f>IFERROR((B49-A49)/A49,"")</f>
        <v/>
      </c>
      <c r="E49" s="53" t="str">
        <f>IFERROR(Q63/Q60,"")</f>
        <v/>
      </c>
      <c r="F49" s="53" t="str">
        <f>IFERROR(P63/P60,"")</f>
        <v/>
      </c>
      <c r="G49" s="81" t="str">
        <f>IFERROR((F49-E49)/E49,"")</f>
        <v/>
      </c>
      <c r="I49" s="53" t="str">
        <f>IFERROR(Q67/Q64,"")</f>
        <v/>
      </c>
      <c r="J49" s="53" t="str">
        <f>IFERROR(P67/P64,"")</f>
        <v/>
      </c>
      <c r="K49" s="81" t="str">
        <f>IFERROR((J49-I49)/I49,"")</f>
        <v/>
      </c>
    </row>
    <row r="50" spans="1:17" x14ac:dyDescent="0.25">
      <c r="C50" s="52"/>
      <c r="G50" s="52"/>
      <c r="K50" s="52"/>
    </row>
    <row r="51" spans="1:17" x14ac:dyDescent="0.25">
      <c r="A51" s="168" t="s">
        <v>44</v>
      </c>
      <c r="B51" s="168"/>
      <c r="C51" s="51"/>
      <c r="E51" s="168" t="s">
        <v>44</v>
      </c>
      <c r="F51" s="168"/>
      <c r="G51" s="51"/>
      <c r="I51" s="168" t="s">
        <v>44</v>
      </c>
      <c r="J51" s="168"/>
      <c r="K51" s="51"/>
    </row>
    <row r="52" spans="1:17" x14ac:dyDescent="0.25">
      <c r="A52" s="55" t="str">
        <f>IFERROR(Q57-Q59,"")</f>
        <v/>
      </c>
      <c r="B52" s="55" t="str">
        <f>IFERROR(P57+P58-P59,"")</f>
        <v/>
      </c>
      <c r="C52" s="81" t="str">
        <f>IFERROR(IF(A52&gt;=0,B52/A52-1,-(B52/A52-1)),"")</f>
        <v/>
      </c>
      <c r="E52" s="55" t="str">
        <f>IFERROR(Q61-Q63,"")</f>
        <v/>
      </c>
      <c r="F52" s="55" t="str">
        <f>IFERROR(P61+P62-P63,"")</f>
        <v/>
      </c>
      <c r="G52" s="81" t="str">
        <f>IFERROR(IF(E52&gt;=0,F52/E52-1,-(F52/E52-1)),"")</f>
        <v/>
      </c>
      <c r="I52" s="55" t="str">
        <f>IFERROR(Q65-Q67,"")</f>
        <v/>
      </c>
      <c r="J52" s="55" t="str">
        <f>IFERROR(P65+P66-P67,"")</f>
        <v/>
      </c>
      <c r="K52" s="81" t="str">
        <f>IFERROR(IF(I52&gt;=0,J52/I52-1,-(J52/I52-1)),"")</f>
        <v/>
      </c>
    </row>
    <row r="54" spans="1:17" x14ac:dyDescent="0.25">
      <c r="A54" s="65" t="s">
        <v>66</v>
      </c>
      <c r="B54" s="65"/>
      <c r="C54" s="65"/>
      <c r="D54" s="65"/>
      <c r="E54" s="65"/>
      <c r="F54" s="65"/>
      <c r="G54" s="65"/>
      <c r="H54" s="65"/>
      <c r="I54" s="65"/>
      <c r="J54" s="65"/>
      <c r="K54" s="65"/>
      <c r="L54" s="65"/>
      <c r="M54" s="65"/>
      <c r="N54" s="65"/>
      <c r="O54" s="65"/>
      <c r="P54" s="65"/>
      <c r="Q54" s="65"/>
    </row>
    <row r="55" spans="1:17" x14ac:dyDescent="0.25">
      <c r="C55" s="107" t="s">
        <v>79</v>
      </c>
      <c r="D55" s="68">
        <v>43831</v>
      </c>
      <c r="E55" s="68">
        <v>43862</v>
      </c>
      <c r="F55" s="68">
        <v>43891</v>
      </c>
      <c r="G55" s="68">
        <v>43922</v>
      </c>
      <c r="H55" s="68">
        <v>43952</v>
      </c>
      <c r="I55" s="68">
        <v>43983</v>
      </c>
      <c r="J55" s="68">
        <v>44013</v>
      </c>
      <c r="K55" s="68">
        <v>44044</v>
      </c>
      <c r="L55" s="68">
        <v>44075</v>
      </c>
      <c r="M55" s="68">
        <v>44105</v>
      </c>
      <c r="N55" s="68">
        <v>44136</v>
      </c>
      <c r="O55" s="68">
        <v>44166</v>
      </c>
      <c r="P55" s="69" t="s">
        <v>31</v>
      </c>
      <c r="Q55" s="69" t="s">
        <v>32</v>
      </c>
    </row>
    <row r="56" spans="1:17" x14ac:dyDescent="0.25">
      <c r="A56" s="66" t="s">
        <v>0</v>
      </c>
      <c r="B56" s="67" t="s">
        <v>4</v>
      </c>
      <c r="C56" s="110" t="str">
        <f>IFERROR(Q56/12,"")</f>
        <v/>
      </c>
      <c r="D56" s="87" t="str">
        <f>IF(BdS!E30&lt;&gt;0,BdS!E30,"")</f>
        <v/>
      </c>
      <c r="E56" s="87" t="str">
        <f>IF(BdS!F30&lt;&gt;0,BdS!F30,"")</f>
        <v/>
      </c>
      <c r="F56" s="87" t="str">
        <f>IF(BdS!G30&lt;&gt;0,BdS!G30,"")</f>
        <v/>
      </c>
      <c r="G56" s="87" t="str">
        <f>IF(BdS!H30&lt;&gt;0,BdS!H30,"")</f>
        <v/>
      </c>
      <c r="H56" s="87" t="str">
        <f>IF(BdS!I30&lt;&gt;0,BdS!I30,"")</f>
        <v/>
      </c>
      <c r="I56" s="87" t="str">
        <f>IF(BdS!J30&lt;&gt;0,BdS!J30,"")</f>
        <v/>
      </c>
      <c r="J56" s="87" t="str">
        <f>IF(BdS!K30&lt;&gt;0,BdS!K30,"")</f>
        <v/>
      </c>
      <c r="K56" s="87" t="str">
        <f>IF(BdS!L30&lt;&gt;0,BdS!L30,"")</f>
        <v/>
      </c>
      <c r="L56" s="87" t="str">
        <f>IF(BdS!M30&lt;&gt;0,BdS!M30,"")</f>
        <v/>
      </c>
      <c r="M56" s="87" t="str">
        <f>IF(BdS!N30&lt;&gt;0,BdS!N30,"")</f>
        <v/>
      </c>
      <c r="N56" s="87" t="str">
        <f>IF(BdS!O30&lt;&gt;0,BdS!O30,"")</f>
        <v/>
      </c>
      <c r="O56" s="87" t="str">
        <f>IF(BdS!P30&lt;&gt;0,BdS!P30,"")</f>
        <v/>
      </c>
      <c r="P56" s="93" t="str">
        <f>IF(BdS!Q30&lt;&gt;0,BdS!Q30,"")</f>
        <v/>
      </c>
      <c r="Q56" s="87" t="str">
        <f>IF(BdS!R30&lt;&gt;0,BdS!R30,"")</f>
        <v/>
      </c>
    </row>
    <row r="57" spans="1:17" x14ac:dyDescent="0.25">
      <c r="A57" s="18"/>
      <c r="B57" s="67" t="s">
        <v>13</v>
      </c>
      <c r="C57" s="110" t="str">
        <f t="shared" ref="C57:C67" si="0">IFERROR(Q57/12,"")</f>
        <v/>
      </c>
      <c r="D57" s="87" t="str">
        <f>IF(BdS!E34&lt;&gt;0,BdS!E34,"")</f>
        <v/>
      </c>
      <c r="E57" s="87" t="str">
        <f>IF(BdS!F34&lt;&gt;0,BdS!F34,"")</f>
        <v/>
      </c>
      <c r="F57" s="87" t="str">
        <f>IF(BdS!G34&lt;&gt;0,BdS!G34,"")</f>
        <v/>
      </c>
      <c r="G57" s="87" t="str">
        <f>IF(BdS!H34&lt;&gt;0,BdS!H34,"")</f>
        <v/>
      </c>
      <c r="H57" s="87" t="str">
        <f>IF(BdS!I34&lt;&gt;0,BdS!I34,"")</f>
        <v/>
      </c>
      <c r="I57" s="87" t="str">
        <f>IF(BdS!J34&lt;&gt;0,BdS!J34,"")</f>
        <v/>
      </c>
      <c r="J57" s="87" t="str">
        <f>IF(BdS!K34&lt;&gt;0,BdS!K34,"")</f>
        <v/>
      </c>
      <c r="K57" s="87" t="str">
        <f>IF(BdS!L34&lt;&gt;0,BdS!L34,"")</f>
        <v/>
      </c>
      <c r="L57" s="87" t="str">
        <f>IF(BdS!M34&lt;&gt;0,BdS!M34,"")</f>
        <v/>
      </c>
      <c r="M57" s="87" t="str">
        <f>IF(BdS!N34&lt;&gt;0,BdS!N34,"")</f>
        <v/>
      </c>
      <c r="N57" s="87" t="str">
        <f>IF(BdS!O34&lt;&gt;0,BdS!O34,"")</f>
        <v/>
      </c>
      <c r="O57" s="87" t="str">
        <f>IF(BdS!P34&lt;&gt;0,BdS!P34,"")</f>
        <v/>
      </c>
      <c r="P57" s="93" t="str">
        <f>IF(BdS!Q34&lt;&gt;0,BdS!Q34,"")</f>
        <v/>
      </c>
      <c r="Q57" s="87" t="str">
        <f>IF(BdS!R34&lt;&gt;0,BdS!R34,"")</f>
        <v/>
      </c>
    </row>
    <row r="58" spans="1:17" x14ac:dyDescent="0.25">
      <c r="A58" s="18"/>
      <c r="B58" s="67" t="s">
        <v>78</v>
      </c>
      <c r="C58" s="110" t="s">
        <v>80</v>
      </c>
      <c r="D58" s="87" t="str">
        <f>IF(BdS!E38&lt;&gt;0,BdS!E38,"")</f>
        <v/>
      </c>
      <c r="E58" s="87" t="str">
        <f>IF(BdS!F38&lt;&gt;0,BdS!F38,"")</f>
        <v/>
      </c>
      <c r="F58" s="87" t="str">
        <f>IF(BdS!G38&lt;&gt;0,BdS!G38,"")</f>
        <v/>
      </c>
      <c r="G58" s="87" t="str">
        <f>IF(BdS!H38&lt;&gt;0,BdS!H38,"")</f>
        <v/>
      </c>
      <c r="H58" s="87" t="str">
        <f>IF(BdS!I38&lt;&gt;0,BdS!I38,"")</f>
        <v/>
      </c>
      <c r="I58" s="87" t="str">
        <f>IF(BdS!J38&lt;&gt;0,BdS!J38,"")</f>
        <v/>
      </c>
      <c r="J58" s="87" t="str">
        <f>IF(BdS!K38&lt;&gt;0,BdS!K38,"")</f>
        <v/>
      </c>
      <c r="K58" s="87" t="str">
        <f>IF(BdS!L38&lt;&gt;0,BdS!L38,"")</f>
        <v/>
      </c>
      <c r="L58" s="87" t="str">
        <f>IF(BdS!M38&lt;&gt;0,BdS!M38,"")</f>
        <v/>
      </c>
      <c r="M58" s="87" t="str">
        <f>IF(BdS!N38&lt;&gt;0,BdS!N38,"")</f>
        <v/>
      </c>
      <c r="N58" s="87" t="str">
        <f>IF(BdS!O38&lt;&gt;0,BdS!O38,"")</f>
        <v/>
      </c>
      <c r="O58" s="87" t="str">
        <f>IF(BdS!P38&lt;&gt;0,BdS!P38,"")</f>
        <v/>
      </c>
      <c r="P58" s="93" t="str">
        <f>IF(BdS!Q38&lt;&gt;0,BdS!Q38,"")</f>
        <v/>
      </c>
    </row>
    <row r="59" spans="1:17" x14ac:dyDescent="0.25">
      <c r="A59" s="19"/>
      <c r="B59" s="67" t="s">
        <v>65</v>
      </c>
      <c r="C59" s="110" t="str">
        <f t="shared" si="0"/>
        <v/>
      </c>
      <c r="D59" s="87" t="str">
        <f>IF(BdS!E42&lt;&gt;0,BdS!E42,"")</f>
        <v/>
      </c>
      <c r="E59" s="87" t="str">
        <f>IF(BdS!F42&lt;&gt;0,BdS!F42,"")</f>
        <v/>
      </c>
      <c r="F59" s="87" t="str">
        <f>IF(BdS!G42&lt;&gt;0,BdS!G42,"")</f>
        <v/>
      </c>
      <c r="G59" s="87" t="str">
        <f>IF(BdS!H42&lt;&gt;0,BdS!H42,"")</f>
        <v/>
      </c>
      <c r="H59" s="87" t="str">
        <f>IF(BdS!I42&lt;&gt;0,BdS!I42,"")</f>
        <v/>
      </c>
      <c r="I59" s="87" t="str">
        <f>IF(BdS!J42&lt;&gt;0,BdS!J42,"")</f>
        <v/>
      </c>
      <c r="J59" s="87" t="str">
        <f>IF(BdS!K42&lt;&gt;0,BdS!K42,"")</f>
        <v/>
      </c>
      <c r="K59" s="87" t="str">
        <f>IF(BdS!L42&lt;&gt;0,BdS!L42,"")</f>
        <v/>
      </c>
      <c r="L59" s="87" t="str">
        <f>IF(BdS!M42&lt;&gt;0,BdS!M42,"")</f>
        <v/>
      </c>
      <c r="M59" s="87" t="str">
        <f>IF(BdS!N42&lt;&gt;0,BdS!N42,"")</f>
        <v/>
      </c>
      <c r="N59" s="87" t="str">
        <f>IF(BdS!O42&lt;&gt;0,BdS!O42,"")</f>
        <v/>
      </c>
      <c r="O59" s="87" t="str">
        <f>IF(BdS!P42&lt;&gt;0,BdS!P42,"")</f>
        <v/>
      </c>
      <c r="P59" s="93" t="str">
        <f>IF(BdS!Q42&lt;&gt;0,BdS!Q42,"")</f>
        <v/>
      </c>
      <c r="Q59" s="87" t="str">
        <f>IF(BdS!R42&lt;&gt;0,BdS!R42,"")</f>
        <v/>
      </c>
    </row>
    <row r="60" spans="1:17" x14ac:dyDescent="0.25">
      <c r="A60" s="82" t="s">
        <v>2</v>
      </c>
      <c r="B60" s="83" t="s">
        <v>4</v>
      </c>
      <c r="C60" s="110" t="str">
        <f t="shared" si="0"/>
        <v/>
      </c>
      <c r="D60" s="88" t="str">
        <f>IF(BdS!E31&lt;&gt;0,BdS!E31,"")</f>
        <v/>
      </c>
      <c r="E60" s="88" t="str">
        <f>IF(BdS!F31&lt;&gt;0,BdS!F31,"")</f>
        <v/>
      </c>
      <c r="F60" s="88" t="str">
        <f>IF(BdS!G31&lt;&gt;0,BdS!G31,"")</f>
        <v/>
      </c>
      <c r="G60" s="88" t="str">
        <f>IF(BdS!H31&lt;&gt;0,BdS!H31,"")</f>
        <v/>
      </c>
      <c r="H60" s="88" t="str">
        <f>IF(BdS!I31&lt;&gt;0,BdS!I31,"")</f>
        <v/>
      </c>
      <c r="I60" s="88" t="str">
        <f>IF(BdS!J31&lt;&gt;0,BdS!J31,"")</f>
        <v/>
      </c>
      <c r="J60" s="88" t="str">
        <f>IF(BdS!K31&lt;&gt;0,BdS!K31,"")</f>
        <v/>
      </c>
      <c r="K60" s="88" t="str">
        <f>IF(BdS!L31&lt;&gt;0,BdS!L31,"")</f>
        <v/>
      </c>
      <c r="L60" s="88" t="str">
        <f>IF(BdS!M31&lt;&gt;0,BdS!M31,"")</f>
        <v/>
      </c>
      <c r="M60" s="88" t="str">
        <f>IF(BdS!N31&lt;&gt;0,BdS!N31,"")</f>
        <v/>
      </c>
      <c r="N60" s="88" t="str">
        <f>IF(BdS!O31&lt;&gt;0,BdS!O31,"")</f>
        <v/>
      </c>
      <c r="O60" s="88" t="str">
        <f>IF(BdS!P31&lt;&gt;0,BdS!P31,"")</f>
        <v/>
      </c>
      <c r="P60" s="94" t="str">
        <f>IF(BdS!Q31&lt;&gt;0,BdS!Q31,"")</f>
        <v/>
      </c>
      <c r="Q60" s="88" t="str">
        <f>IF(BdS!R31&lt;&gt;0,BdS!R31,"")</f>
        <v/>
      </c>
    </row>
    <row r="61" spans="1:17" ht="15" customHeight="1" x14ac:dyDescent="0.25">
      <c r="A61" s="84"/>
      <c r="B61" s="83" t="s">
        <v>13</v>
      </c>
      <c r="C61" s="110" t="str">
        <f t="shared" si="0"/>
        <v/>
      </c>
      <c r="D61" s="88" t="str">
        <f>IF(BdS!E35&lt;&gt;0,BdS!E35,"")</f>
        <v/>
      </c>
      <c r="E61" s="88" t="str">
        <f>IF(BdS!F35&lt;&gt;0,BdS!F35,"")</f>
        <v/>
      </c>
      <c r="F61" s="88" t="str">
        <f>IF(BdS!G35&lt;&gt;0,BdS!G35,"")</f>
        <v/>
      </c>
      <c r="G61" s="88" t="str">
        <f>IF(BdS!H35&lt;&gt;0,BdS!H35,"")</f>
        <v/>
      </c>
      <c r="H61" s="88" t="str">
        <f>IF(BdS!I35&lt;&gt;0,BdS!I35,"")</f>
        <v/>
      </c>
      <c r="I61" s="88" t="str">
        <f>IF(BdS!J35&lt;&gt;0,BdS!J35,"")</f>
        <v/>
      </c>
      <c r="J61" s="88" t="str">
        <f>IF(BdS!K35&lt;&gt;0,BdS!K35,"")</f>
        <v/>
      </c>
      <c r="K61" s="88" t="str">
        <f>IF(BdS!L35&lt;&gt;0,BdS!L35,"")</f>
        <v/>
      </c>
      <c r="L61" s="88" t="str">
        <f>IF(BdS!M35&lt;&gt;0,BdS!M35,"")</f>
        <v/>
      </c>
      <c r="M61" s="88" t="str">
        <f>IF(BdS!N35&lt;&gt;0,BdS!N35,"")</f>
        <v/>
      </c>
      <c r="N61" s="88" t="str">
        <f>IF(BdS!O35&lt;&gt;0,BdS!O35,"")</f>
        <v/>
      </c>
      <c r="O61" s="88" t="str">
        <f>IF(BdS!P35&lt;&gt;0,BdS!P35,"")</f>
        <v/>
      </c>
      <c r="P61" s="94" t="str">
        <f>IF(BdS!Q35&lt;&gt;0,BdS!Q35,"")</f>
        <v/>
      </c>
      <c r="Q61" s="88" t="str">
        <f>IF(BdS!R35&lt;&gt;0,BdS!R35,"")</f>
        <v/>
      </c>
    </row>
    <row r="62" spans="1:17" ht="15" customHeight="1" x14ac:dyDescent="0.25">
      <c r="A62" s="84"/>
      <c r="B62" s="83" t="s">
        <v>78</v>
      </c>
      <c r="C62" s="110" t="s">
        <v>80</v>
      </c>
      <c r="D62" s="88" t="str">
        <f>IF(BdS!E39&lt;&gt;0,BdS!E39,"")</f>
        <v/>
      </c>
      <c r="E62" s="88" t="str">
        <f>IF(BdS!F39&lt;&gt;0,BdS!F39,"")</f>
        <v/>
      </c>
      <c r="F62" s="88" t="str">
        <f>IF(BdS!G39&lt;&gt;0,BdS!G39,"")</f>
        <v/>
      </c>
      <c r="G62" s="88" t="str">
        <f>IF(BdS!H39&lt;&gt;0,BdS!H39,"")</f>
        <v/>
      </c>
      <c r="H62" s="88" t="str">
        <f>IF(BdS!I39&lt;&gt;0,BdS!I39,"")</f>
        <v/>
      </c>
      <c r="I62" s="88" t="str">
        <f>IF(BdS!J39&lt;&gt;0,BdS!J39,"")</f>
        <v/>
      </c>
      <c r="J62" s="88" t="str">
        <f>IF(BdS!K39&lt;&gt;0,BdS!K39,"")</f>
        <v/>
      </c>
      <c r="K62" s="88" t="str">
        <f>IF(BdS!L39&lt;&gt;0,BdS!L39,"")</f>
        <v/>
      </c>
      <c r="L62" s="88" t="str">
        <f>IF(BdS!M39&lt;&gt;0,BdS!M39,"")</f>
        <v/>
      </c>
      <c r="M62" s="88" t="str">
        <f>IF(BdS!N39&lt;&gt;0,BdS!N39,"")</f>
        <v/>
      </c>
      <c r="N62" s="88" t="str">
        <f>IF(BdS!O39&lt;&gt;0,BdS!O39,"")</f>
        <v/>
      </c>
      <c r="O62" s="88" t="str">
        <f>IF(BdS!P39&lt;&gt;0,BdS!P39,"")</f>
        <v/>
      </c>
      <c r="P62" s="94" t="str">
        <f>IF(BdS!Q39&lt;&gt;0,BdS!Q39,"")</f>
        <v/>
      </c>
    </row>
    <row r="63" spans="1:17" x14ac:dyDescent="0.25">
      <c r="A63" s="85"/>
      <c r="B63" s="83" t="s">
        <v>65</v>
      </c>
      <c r="C63" s="110" t="str">
        <f t="shared" si="0"/>
        <v/>
      </c>
      <c r="D63" s="88" t="str">
        <f>IF(BdS!E43&lt;&gt;0,BdS!E43,"")</f>
        <v/>
      </c>
      <c r="E63" s="88" t="str">
        <f>IF(BdS!F43&lt;&gt;0,BdS!F43,"")</f>
        <v/>
      </c>
      <c r="F63" s="88" t="str">
        <f>IF(BdS!G43&lt;&gt;0,BdS!G43,"")</f>
        <v/>
      </c>
      <c r="G63" s="88" t="str">
        <f>IF(BdS!H43&lt;&gt;0,BdS!H43,"")</f>
        <v/>
      </c>
      <c r="H63" s="88" t="str">
        <f>IF(BdS!I43&lt;&gt;0,BdS!I43,"")</f>
        <v/>
      </c>
      <c r="I63" s="88" t="str">
        <f>IF(BdS!J43&lt;&gt;0,BdS!J43,"")</f>
        <v/>
      </c>
      <c r="J63" s="88" t="str">
        <f>IF(BdS!K43&lt;&gt;0,BdS!K43,"")</f>
        <v/>
      </c>
      <c r="K63" s="88" t="str">
        <f>IF(BdS!L43&lt;&gt;0,BdS!L43,"")</f>
        <v/>
      </c>
      <c r="L63" s="88" t="str">
        <f>IF(BdS!M43&lt;&gt;0,BdS!M43,"")</f>
        <v/>
      </c>
      <c r="M63" s="88" t="str">
        <f>IF(BdS!N43&lt;&gt;0,BdS!N43,"")</f>
        <v/>
      </c>
      <c r="N63" s="88" t="str">
        <f>IF(BdS!O43&lt;&gt;0,BdS!O43,"")</f>
        <v/>
      </c>
      <c r="O63" s="88" t="str">
        <f>IF(BdS!P43&lt;&gt;0,BdS!P43,"")</f>
        <v/>
      </c>
      <c r="P63" s="94" t="str">
        <f>IF(BdS!Q43&lt;&gt;0,BdS!Q43,"")</f>
        <v/>
      </c>
      <c r="Q63" s="88" t="str">
        <f>IF(BdS!R43&lt;&gt;0,BdS!R43,"")</f>
        <v/>
      </c>
    </row>
    <row r="64" spans="1:17" x14ac:dyDescent="0.25">
      <c r="A64" s="66" t="s">
        <v>1</v>
      </c>
      <c r="B64" s="67" t="s">
        <v>4</v>
      </c>
      <c r="C64" s="110" t="str">
        <f t="shared" si="0"/>
        <v/>
      </c>
      <c r="D64" s="87" t="str">
        <f>IF(BdS!E32&lt;&gt;0,BdS!E32,"")</f>
        <v/>
      </c>
      <c r="E64" s="87" t="str">
        <f>IF(BdS!F32&lt;&gt;0,BdS!F32,"")</f>
        <v/>
      </c>
      <c r="F64" s="87" t="str">
        <f>IF(BdS!G32&lt;&gt;0,BdS!G32,"")</f>
        <v/>
      </c>
      <c r="G64" s="87" t="str">
        <f>IF(BdS!H32&lt;&gt;0,BdS!H32,"")</f>
        <v/>
      </c>
      <c r="H64" s="87" t="str">
        <f>IF(BdS!I32&lt;&gt;0,BdS!I32,"")</f>
        <v/>
      </c>
      <c r="I64" s="87" t="str">
        <f>IF(BdS!J32&lt;&gt;0,BdS!J32,"")</f>
        <v/>
      </c>
      <c r="J64" s="87" t="str">
        <f>IF(BdS!K32&lt;&gt;0,BdS!K32,"")</f>
        <v/>
      </c>
      <c r="K64" s="87" t="str">
        <f>IF(BdS!L32&lt;&gt;0,BdS!L32,"")</f>
        <v/>
      </c>
      <c r="L64" s="87" t="str">
        <f>IF(BdS!M32&lt;&gt;0,BdS!M32,"")</f>
        <v/>
      </c>
      <c r="M64" s="87" t="str">
        <f>IF(BdS!N32&lt;&gt;0,BdS!N32,"")</f>
        <v/>
      </c>
      <c r="N64" s="87" t="str">
        <f>IF(BdS!O32&lt;&gt;0,BdS!O32,"")</f>
        <v/>
      </c>
      <c r="O64" s="87" t="str">
        <f>IF(BdS!P32&lt;&gt;0,BdS!P32,"")</f>
        <v/>
      </c>
      <c r="P64" s="87" t="str">
        <f>IF(BdS!Q32&lt;&gt;0,BdS!Q32,"")</f>
        <v/>
      </c>
      <c r="Q64" s="87" t="str">
        <f>IF(BdS!R32&lt;&gt;0,BdS!R32,"")</f>
        <v/>
      </c>
    </row>
    <row r="65" spans="1:18" ht="15" customHeight="1" x14ac:dyDescent="0.25">
      <c r="A65" s="18"/>
      <c r="B65" s="67" t="s">
        <v>13</v>
      </c>
      <c r="C65" s="110" t="str">
        <f t="shared" si="0"/>
        <v/>
      </c>
      <c r="D65" s="87" t="str">
        <f>IF(BdS!E36&lt;&gt;0,BdS!E36,"")</f>
        <v/>
      </c>
      <c r="E65" s="87" t="str">
        <f>IF(BdS!F36&lt;&gt;0,BdS!F36,"")</f>
        <v/>
      </c>
      <c r="F65" s="87" t="str">
        <f>IF(BdS!G36&lt;&gt;0,BdS!G36,"")</f>
        <v/>
      </c>
      <c r="G65" s="87" t="str">
        <f>IF(BdS!H36&lt;&gt;0,BdS!H36,"")</f>
        <v/>
      </c>
      <c r="H65" s="87" t="str">
        <f>IF(BdS!I36&lt;&gt;0,BdS!I36,"")</f>
        <v/>
      </c>
      <c r="I65" s="87" t="str">
        <f>IF(BdS!J36&lt;&gt;0,BdS!J36,"")</f>
        <v/>
      </c>
      <c r="J65" s="87" t="str">
        <f>IF(BdS!K36&lt;&gt;0,BdS!K36,"")</f>
        <v/>
      </c>
      <c r="K65" s="87" t="str">
        <f>IF(BdS!L36&lt;&gt;0,BdS!L36,"")</f>
        <v/>
      </c>
      <c r="L65" s="87" t="str">
        <f>IF(BdS!M36&lt;&gt;0,BdS!M36,"")</f>
        <v/>
      </c>
      <c r="M65" s="87" t="str">
        <f>IF(BdS!N36&lt;&gt;0,BdS!N36,"")</f>
        <v/>
      </c>
      <c r="N65" s="87" t="str">
        <f>IF(BdS!O36&lt;&gt;0,BdS!O36,"")</f>
        <v/>
      </c>
      <c r="O65" s="87" t="str">
        <f>IF(BdS!P36&lt;&gt;0,BdS!P36,"")</f>
        <v/>
      </c>
      <c r="P65" s="93" t="str">
        <f>IF(BdS!Q36&lt;&gt;0,BdS!Q36,"")</f>
        <v/>
      </c>
      <c r="Q65" s="87" t="str">
        <f>IF(BdS!R36&lt;&gt;0,BdS!R36,"")</f>
        <v/>
      </c>
    </row>
    <row r="66" spans="1:18" ht="15" customHeight="1" x14ac:dyDescent="0.25">
      <c r="A66" s="18"/>
      <c r="B66" s="67" t="s">
        <v>78</v>
      </c>
      <c r="C66" s="110" t="s">
        <v>80</v>
      </c>
      <c r="D66" s="87" t="str">
        <f>IF(BdS!E40&lt;&gt;0,BdS!E40,"")</f>
        <v/>
      </c>
      <c r="E66" s="87" t="str">
        <f>IF(BdS!F40&lt;&gt;0,BdS!F40,"")</f>
        <v/>
      </c>
      <c r="F66" s="87" t="str">
        <f>IF(BdS!G40&lt;&gt;0,BdS!G40,"")</f>
        <v/>
      </c>
      <c r="G66" s="87" t="str">
        <f>IF(BdS!H40&lt;&gt;0,BdS!H40,"")</f>
        <v/>
      </c>
      <c r="H66" s="87" t="str">
        <f>IF(BdS!I40&lt;&gt;0,BdS!I40,"")</f>
        <v/>
      </c>
      <c r="I66" s="87" t="str">
        <f>IF(BdS!J40&lt;&gt;0,BdS!J40,"")</f>
        <v/>
      </c>
      <c r="J66" s="87" t="str">
        <f>IF(BdS!K40&lt;&gt;0,BdS!K40,"")</f>
        <v/>
      </c>
      <c r="K66" s="87" t="str">
        <f>IF(BdS!L40&lt;&gt;0,BdS!L40,"")</f>
        <v/>
      </c>
      <c r="L66" s="87" t="str">
        <f>IF(BdS!M40&lt;&gt;0,BdS!M40,"")</f>
        <v/>
      </c>
      <c r="M66" s="87" t="str">
        <f>IF(BdS!N40&lt;&gt;0,BdS!N40,"")</f>
        <v/>
      </c>
      <c r="N66" s="87" t="str">
        <f>IF(BdS!O40&lt;&gt;0,BdS!O40,"")</f>
        <v/>
      </c>
      <c r="O66" s="87" t="str">
        <f>IF(BdS!P40&lt;&gt;0,BdS!P40,"")</f>
        <v/>
      </c>
      <c r="P66" s="93" t="str">
        <f>IF(BdS!Q40&lt;&gt;0,BdS!Q40,"")</f>
        <v/>
      </c>
    </row>
    <row r="67" spans="1:18" x14ac:dyDescent="0.25">
      <c r="A67" s="19"/>
      <c r="B67" s="67" t="s">
        <v>65</v>
      </c>
      <c r="C67" s="110" t="str">
        <f t="shared" si="0"/>
        <v/>
      </c>
      <c r="D67" s="87" t="str">
        <f>IF(BdS!E44&lt;&gt;0,BdS!E44,"")</f>
        <v/>
      </c>
      <c r="E67" s="87" t="str">
        <f>IF(BdS!F44&lt;&gt;0,BdS!F44,"")</f>
        <v/>
      </c>
      <c r="F67" s="87" t="str">
        <f>IF(BdS!G44&lt;&gt;0,BdS!G44,"")</f>
        <v/>
      </c>
      <c r="G67" s="87" t="str">
        <f>IF(BdS!H44&lt;&gt;0,BdS!H44,"")</f>
        <v/>
      </c>
      <c r="H67" s="87" t="str">
        <f>IF(BdS!I44&lt;&gt;0,BdS!I44,"")</f>
        <v/>
      </c>
      <c r="I67" s="87" t="str">
        <f>IF(BdS!J44&lt;&gt;0,BdS!J44,"")</f>
        <v/>
      </c>
      <c r="J67" s="87" t="str">
        <f>IF(BdS!K44&lt;&gt;0,BdS!K44,"")</f>
        <v/>
      </c>
      <c r="K67" s="87" t="str">
        <f>IF(BdS!L44&lt;&gt;0,BdS!L44,"")</f>
        <v/>
      </c>
      <c r="L67" s="87" t="str">
        <f>IF(BdS!M44&lt;&gt;0,BdS!M44,"")</f>
        <v/>
      </c>
      <c r="M67" s="87" t="str">
        <f>IF(BdS!N44&lt;&gt;0,BdS!N44,"")</f>
        <v/>
      </c>
      <c r="N67" s="87" t="str">
        <f>IF(BdS!O44&lt;&gt;0,BdS!O44,"")</f>
        <v/>
      </c>
      <c r="O67" s="87" t="str">
        <f>IF(BdS!P44&lt;&gt;0,BdS!P44,"")</f>
        <v/>
      </c>
      <c r="P67" s="93" t="str">
        <f>IF(BdS!Q44&lt;&gt;0,BdS!Q44,"")</f>
        <v/>
      </c>
      <c r="Q67" s="87" t="str">
        <f>IF(BdS!R44&lt;&gt;0,BdS!R44,"")</f>
        <v/>
      </c>
    </row>
    <row r="68" spans="1:18" x14ac:dyDescent="0.25">
      <c r="A68" s="98" t="s">
        <v>69</v>
      </c>
      <c r="B68" s="99"/>
      <c r="C68" s="99"/>
      <c r="D68" s="100"/>
      <c r="E68" s="100"/>
      <c r="F68" s="100"/>
      <c r="G68" s="100"/>
      <c r="H68" s="100"/>
      <c r="I68" s="100"/>
      <c r="J68" s="100"/>
      <c r="K68" s="100"/>
      <c r="L68" s="100"/>
      <c r="M68" s="100"/>
      <c r="N68" s="100"/>
      <c r="O68" s="100"/>
      <c r="P68" s="100"/>
      <c r="Q68" s="100"/>
    </row>
    <row r="69" spans="1:18" x14ac:dyDescent="0.25">
      <c r="A69" s="66" t="s">
        <v>0</v>
      </c>
      <c r="B69" s="67" t="s">
        <v>4</v>
      </c>
      <c r="C69" s="111" t="str">
        <f t="shared" ref="C69" si="1">IFERROR(($D$56-C56)/$D$56*-1+100%,"")</f>
        <v/>
      </c>
      <c r="D69" s="76" t="str">
        <f t="shared" ref="D69:D78" si="2">IF(D56="","",100%)</f>
        <v/>
      </c>
      <c r="E69" s="76" t="str">
        <f t="shared" ref="E69:O69" si="3">IFERROR(($D$56-E56)/$D$56*-1+100%,"")</f>
        <v/>
      </c>
      <c r="F69" s="76" t="str">
        <f t="shared" si="3"/>
        <v/>
      </c>
      <c r="G69" s="76" t="str">
        <f t="shared" si="3"/>
        <v/>
      </c>
      <c r="H69" s="76" t="str">
        <f t="shared" si="3"/>
        <v/>
      </c>
      <c r="I69" s="76" t="str">
        <f t="shared" si="3"/>
        <v/>
      </c>
      <c r="J69" s="76" t="str">
        <f t="shared" si="3"/>
        <v/>
      </c>
      <c r="K69" s="76" t="str">
        <f t="shared" si="3"/>
        <v/>
      </c>
      <c r="L69" s="76" t="str">
        <f t="shared" si="3"/>
        <v/>
      </c>
      <c r="M69" s="76" t="str">
        <f t="shared" si="3"/>
        <v/>
      </c>
      <c r="N69" s="76" t="str">
        <f t="shared" si="3"/>
        <v/>
      </c>
      <c r="O69" s="76" t="str">
        <f t="shared" si="3"/>
        <v/>
      </c>
      <c r="P69" s="92" t="str">
        <f>IFERROR(($D$56-P56/12)/$D$56*-1+100%,"")</f>
        <v/>
      </c>
      <c r="Q69" s="76" t="str">
        <f>IFERROR(($D$56-Q56/12)/$D$56*-1+100%,"")</f>
        <v/>
      </c>
    </row>
    <row r="70" spans="1:18" x14ac:dyDescent="0.25">
      <c r="A70" s="18"/>
      <c r="B70" s="67" t="s">
        <v>13</v>
      </c>
      <c r="C70" s="111" t="str">
        <f t="shared" ref="C70" si="4">IFERROR(($D$57-C57)/$D$57*-1+100%,"")</f>
        <v/>
      </c>
      <c r="D70" s="76" t="str">
        <f t="shared" si="2"/>
        <v/>
      </c>
      <c r="E70" s="76" t="str">
        <f t="shared" ref="E70:O70" si="5">IFERROR(($D$57-E57)/$D$57*-1+100%,"")</f>
        <v/>
      </c>
      <c r="F70" s="76" t="str">
        <f t="shared" si="5"/>
        <v/>
      </c>
      <c r="G70" s="76" t="str">
        <f t="shared" si="5"/>
        <v/>
      </c>
      <c r="H70" s="76" t="str">
        <f t="shared" si="5"/>
        <v/>
      </c>
      <c r="I70" s="76" t="str">
        <f t="shared" si="5"/>
        <v/>
      </c>
      <c r="J70" s="76" t="str">
        <f t="shared" si="5"/>
        <v/>
      </c>
      <c r="K70" s="76" t="str">
        <f t="shared" si="5"/>
        <v/>
      </c>
      <c r="L70" s="76" t="str">
        <f t="shared" si="5"/>
        <v/>
      </c>
      <c r="M70" s="76" t="str">
        <f t="shared" si="5"/>
        <v/>
      </c>
      <c r="N70" s="76" t="str">
        <f t="shared" si="5"/>
        <v/>
      </c>
      <c r="O70" s="76" t="str">
        <f t="shared" si="5"/>
        <v/>
      </c>
      <c r="P70" s="92" t="str">
        <f>IFERROR(($D$57-P57/12)/$D$57*-1+100%,"")</f>
        <v/>
      </c>
      <c r="Q70" s="76" t="str">
        <f>IFERROR(($D$57-Q57/12)/$D$57*-1+100%,"")</f>
        <v/>
      </c>
    </row>
    <row r="71" spans="1:18" x14ac:dyDescent="0.25">
      <c r="A71" s="18"/>
      <c r="B71" s="67" t="s">
        <v>78</v>
      </c>
      <c r="C71" s="111" t="s">
        <v>80</v>
      </c>
      <c r="D71" s="76" t="str">
        <f t="shared" si="2"/>
        <v/>
      </c>
      <c r="E71" s="76" t="str">
        <f t="shared" ref="E71:O71" si="6">IFERROR(($D$58-E58)/$D$58*-1+100%,"")</f>
        <v/>
      </c>
      <c r="F71" s="76" t="str">
        <f t="shared" si="6"/>
        <v/>
      </c>
      <c r="G71" s="76" t="str">
        <f t="shared" si="6"/>
        <v/>
      </c>
      <c r="H71" s="76" t="str">
        <f t="shared" si="6"/>
        <v/>
      </c>
      <c r="I71" s="76" t="str">
        <f t="shared" si="6"/>
        <v/>
      </c>
      <c r="J71" s="76" t="str">
        <f t="shared" si="6"/>
        <v/>
      </c>
      <c r="K71" s="76" t="str">
        <f t="shared" si="6"/>
        <v/>
      </c>
      <c r="L71" s="76" t="str">
        <f t="shared" si="6"/>
        <v/>
      </c>
      <c r="M71" s="76" t="str">
        <f t="shared" si="6"/>
        <v/>
      </c>
      <c r="N71" s="76" t="str">
        <f t="shared" si="6"/>
        <v/>
      </c>
      <c r="O71" s="76" t="str">
        <f t="shared" si="6"/>
        <v/>
      </c>
      <c r="P71" s="92" t="str">
        <f>IFERROR(($D$58-P58/12)/$D$58*-1+100%,"")</f>
        <v/>
      </c>
    </row>
    <row r="72" spans="1:18" x14ac:dyDescent="0.25">
      <c r="A72" s="18"/>
      <c r="B72" s="67" t="s">
        <v>65</v>
      </c>
      <c r="C72" s="111" t="str">
        <f t="shared" ref="C72" si="7">IFERROR(($D$59-C59)/$D$59*-1+100%,"")</f>
        <v/>
      </c>
      <c r="D72" s="76" t="str">
        <f t="shared" si="2"/>
        <v/>
      </c>
      <c r="E72" s="76" t="str">
        <f t="shared" ref="E72:O72" si="8">IFERROR(($D$59-E59)/$D$59*-1+100%,"")</f>
        <v/>
      </c>
      <c r="F72" s="76" t="str">
        <f t="shared" si="8"/>
        <v/>
      </c>
      <c r="G72" s="76" t="str">
        <f t="shared" si="8"/>
        <v/>
      </c>
      <c r="H72" s="76" t="str">
        <f t="shared" si="8"/>
        <v/>
      </c>
      <c r="I72" s="76" t="str">
        <f t="shared" si="8"/>
        <v/>
      </c>
      <c r="J72" s="76" t="str">
        <f t="shared" si="8"/>
        <v/>
      </c>
      <c r="K72" s="76" t="str">
        <f t="shared" si="8"/>
        <v/>
      </c>
      <c r="L72" s="76" t="str">
        <f t="shared" si="8"/>
        <v/>
      </c>
      <c r="M72" s="76" t="str">
        <f t="shared" si="8"/>
        <v/>
      </c>
      <c r="N72" s="76" t="str">
        <f t="shared" si="8"/>
        <v/>
      </c>
      <c r="O72" s="76" t="str">
        <f t="shared" si="8"/>
        <v/>
      </c>
      <c r="P72" s="92" t="str">
        <f>IFERROR(($D$59-P59/12)/$D$59*-1+100%,"")</f>
        <v/>
      </c>
      <c r="Q72" s="76" t="str">
        <f>IFERROR(($D$59-Q59/12)/$D$59*-1+100%,"")</f>
        <v/>
      </c>
    </row>
    <row r="73" spans="1:18" s="86" customFormat="1" x14ac:dyDescent="0.25">
      <c r="A73" s="82" t="s">
        <v>2</v>
      </c>
      <c r="B73" s="83" t="s">
        <v>4</v>
      </c>
      <c r="C73" s="111" t="str">
        <f>IFERROR(($D$60-C60)/$D$60*-1+100%,"")</f>
        <v/>
      </c>
      <c r="D73" s="105" t="str">
        <f t="shared" si="2"/>
        <v/>
      </c>
      <c r="E73" s="105" t="str">
        <f>IFERROR(($D$60-E60)/$D$60*-1+100%,"")</f>
        <v/>
      </c>
      <c r="F73" s="105" t="str">
        <f t="shared" ref="F73:O73" si="9">IFERROR(($D$60-F60)/$D$60*-1+100%,"")</f>
        <v/>
      </c>
      <c r="G73" s="105" t="str">
        <f t="shared" si="9"/>
        <v/>
      </c>
      <c r="H73" s="105" t="str">
        <f t="shared" si="9"/>
        <v/>
      </c>
      <c r="I73" s="105" t="str">
        <f t="shared" si="9"/>
        <v/>
      </c>
      <c r="J73" s="105" t="str">
        <f t="shared" si="9"/>
        <v/>
      </c>
      <c r="K73" s="105" t="str">
        <f t="shared" si="9"/>
        <v/>
      </c>
      <c r="L73" s="105" t="str">
        <f t="shared" si="9"/>
        <v/>
      </c>
      <c r="M73" s="105" t="str">
        <f t="shared" si="9"/>
        <v/>
      </c>
      <c r="N73" s="105" t="str">
        <f t="shared" si="9"/>
        <v/>
      </c>
      <c r="O73" s="105" t="str">
        <f t="shared" si="9"/>
        <v/>
      </c>
      <c r="P73" s="106" t="str">
        <f>IFERROR(($D$60-P60/12)/$D$60*-1+100%,"")</f>
        <v/>
      </c>
      <c r="Q73" s="105" t="str">
        <f>IFERROR(($D$60-Q60/12)/$D$60*-1+100%,"")</f>
        <v/>
      </c>
    </row>
    <row r="74" spans="1:18" s="86" customFormat="1" x14ac:dyDescent="0.25">
      <c r="A74" s="84"/>
      <c r="B74" s="83" t="s">
        <v>13</v>
      </c>
      <c r="C74" s="111" t="str">
        <f>IFERROR(($D$61-C61)/$D$61*-1+100%,"")</f>
        <v/>
      </c>
      <c r="D74" s="105" t="str">
        <f t="shared" si="2"/>
        <v/>
      </c>
      <c r="E74" s="105" t="str">
        <f>IFERROR(($D$61-E61)/$D$61*-1+100%,"")</f>
        <v/>
      </c>
      <c r="F74" s="105" t="str">
        <f t="shared" ref="F74:O74" si="10">IFERROR(($D$61-F61)/$D$61*-1+100%,"")</f>
        <v/>
      </c>
      <c r="G74" s="105" t="str">
        <f t="shared" si="10"/>
        <v/>
      </c>
      <c r="H74" s="105" t="str">
        <f t="shared" si="10"/>
        <v/>
      </c>
      <c r="I74" s="105" t="str">
        <f t="shared" si="10"/>
        <v/>
      </c>
      <c r="J74" s="105" t="str">
        <f t="shared" si="10"/>
        <v/>
      </c>
      <c r="K74" s="105" t="str">
        <f t="shared" si="10"/>
        <v/>
      </c>
      <c r="L74" s="105" t="str">
        <f t="shared" si="10"/>
        <v/>
      </c>
      <c r="M74" s="105" t="str">
        <f t="shared" si="10"/>
        <v/>
      </c>
      <c r="N74" s="105" t="str">
        <f t="shared" si="10"/>
        <v/>
      </c>
      <c r="O74" s="105" t="str">
        <f t="shared" si="10"/>
        <v/>
      </c>
      <c r="P74" s="106" t="str">
        <f>IFERROR(($D$61-P61/12)/$D$61*-1+100%,"")</f>
        <v/>
      </c>
      <c r="Q74" s="105" t="str">
        <f>IFERROR(($D$61-Q61/12)/$D$61*-1+100%,"")</f>
        <v/>
      </c>
      <c r="R74" s="91"/>
    </row>
    <row r="75" spans="1:18" s="86" customFormat="1" x14ac:dyDescent="0.25">
      <c r="A75" s="84"/>
      <c r="B75" s="83" t="s">
        <v>78</v>
      </c>
      <c r="C75" s="111" t="s">
        <v>80</v>
      </c>
      <c r="D75" s="105" t="str">
        <f t="shared" si="2"/>
        <v/>
      </c>
      <c r="E75" s="105" t="str">
        <f>IFERROR(($D$62-E62)/$D$62*-1+100%,"")</f>
        <v/>
      </c>
      <c r="F75" s="105" t="str">
        <f t="shared" ref="F75:O75" si="11">IFERROR(($D$62-F62)/$D$62*-1+100%,"")</f>
        <v/>
      </c>
      <c r="G75" s="105" t="str">
        <f t="shared" si="11"/>
        <v/>
      </c>
      <c r="H75" s="105" t="str">
        <f t="shared" si="11"/>
        <v/>
      </c>
      <c r="I75" s="105" t="str">
        <f t="shared" si="11"/>
        <v/>
      </c>
      <c r="J75" s="105" t="str">
        <f t="shared" si="11"/>
        <v/>
      </c>
      <c r="K75" s="105" t="str">
        <f t="shared" si="11"/>
        <v/>
      </c>
      <c r="L75" s="105" t="str">
        <f t="shared" si="11"/>
        <v/>
      </c>
      <c r="M75" s="105" t="str">
        <f t="shared" si="11"/>
        <v/>
      </c>
      <c r="N75" s="105" t="str">
        <f t="shared" si="11"/>
        <v/>
      </c>
      <c r="O75" s="105" t="str">
        <f t="shared" si="11"/>
        <v/>
      </c>
      <c r="P75" s="106" t="str">
        <f>IFERROR(($D$62-P62/12)/$D$62*-1+100%,"")</f>
        <v/>
      </c>
      <c r="Q75" s="1"/>
      <c r="R75" s="91"/>
    </row>
    <row r="76" spans="1:18" s="86" customFormat="1" x14ac:dyDescent="0.25">
      <c r="A76" s="85"/>
      <c r="B76" s="83" t="s">
        <v>65</v>
      </c>
      <c r="C76" s="111" t="str">
        <f>IFERROR(($D$63-C63)/$D$63*-1+100%,"")</f>
        <v/>
      </c>
      <c r="D76" s="105" t="str">
        <f t="shared" si="2"/>
        <v/>
      </c>
      <c r="E76" s="105" t="str">
        <f>IFERROR(($D$63-E63)/$D$63*-1+100%,"")</f>
        <v/>
      </c>
      <c r="F76" s="105" t="str">
        <f t="shared" ref="F76:O76" si="12">IFERROR(($D$63-F63)/$D$63*-1+100%,"")</f>
        <v/>
      </c>
      <c r="G76" s="105" t="str">
        <f t="shared" si="12"/>
        <v/>
      </c>
      <c r="H76" s="105" t="str">
        <f t="shared" si="12"/>
        <v/>
      </c>
      <c r="I76" s="105" t="str">
        <f t="shared" si="12"/>
        <v/>
      </c>
      <c r="J76" s="105" t="str">
        <f t="shared" si="12"/>
        <v/>
      </c>
      <c r="K76" s="105" t="str">
        <f t="shared" si="12"/>
        <v/>
      </c>
      <c r="L76" s="105" t="str">
        <f t="shared" si="12"/>
        <v/>
      </c>
      <c r="M76" s="105" t="str">
        <f t="shared" si="12"/>
        <v/>
      </c>
      <c r="N76" s="105" t="str">
        <f t="shared" si="12"/>
        <v/>
      </c>
      <c r="O76" s="105" t="str">
        <f t="shared" si="12"/>
        <v/>
      </c>
      <c r="P76" s="106" t="str">
        <f>IFERROR(($D$63-P63/12)/$D$63*-1+100%,"")</f>
        <v/>
      </c>
      <c r="Q76" s="105" t="str">
        <f>IFERROR(($D$63-Q63/12)/$D$63*-1+100%,"")</f>
        <v/>
      </c>
      <c r="R76" s="91"/>
    </row>
    <row r="77" spans="1:18" x14ac:dyDescent="0.25">
      <c r="A77" s="18" t="s">
        <v>1</v>
      </c>
      <c r="B77" s="67" t="s">
        <v>4</v>
      </c>
      <c r="C77" s="111" t="str">
        <f t="shared" ref="C77" si="13">IFERROR(($D$64-C64)/$D$64*-1+100%,"")</f>
        <v/>
      </c>
      <c r="D77" s="76" t="str">
        <f t="shared" si="2"/>
        <v/>
      </c>
      <c r="E77" s="76" t="str">
        <f t="shared" ref="E77:O77" si="14">IFERROR(($D$64-E64)/$D$64*-1+100%,"")</f>
        <v/>
      </c>
      <c r="F77" s="76" t="str">
        <f t="shared" si="14"/>
        <v/>
      </c>
      <c r="G77" s="76" t="str">
        <f t="shared" si="14"/>
        <v/>
      </c>
      <c r="H77" s="76" t="str">
        <f t="shared" si="14"/>
        <v/>
      </c>
      <c r="I77" s="76" t="str">
        <f t="shared" si="14"/>
        <v/>
      </c>
      <c r="J77" s="76" t="str">
        <f t="shared" si="14"/>
        <v/>
      </c>
      <c r="K77" s="76" t="str">
        <f t="shared" si="14"/>
        <v/>
      </c>
      <c r="L77" s="76" t="str">
        <f t="shared" si="14"/>
        <v/>
      </c>
      <c r="M77" s="76" t="str">
        <f t="shared" si="14"/>
        <v/>
      </c>
      <c r="N77" s="76" t="str">
        <f t="shared" si="14"/>
        <v/>
      </c>
      <c r="O77" s="76" t="str">
        <f t="shared" si="14"/>
        <v/>
      </c>
      <c r="P77" s="92" t="str">
        <f>IFERROR(($D$64-P64/12)/$D$64*-1+100%,"")</f>
        <v/>
      </c>
      <c r="Q77" s="76" t="str">
        <f>IFERROR(($D$64-Q64/12)/$D$64*-1+100%,"")</f>
        <v/>
      </c>
    </row>
    <row r="78" spans="1:18" x14ac:dyDescent="0.25">
      <c r="A78" s="18"/>
      <c r="B78" s="67" t="s">
        <v>13</v>
      </c>
      <c r="C78" s="111" t="str">
        <f t="shared" ref="C78" si="15">IFERROR(($D$65-C65)/$D$65*-1+100%,"")</f>
        <v/>
      </c>
      <c r="D78" s="76" t="str">
        <f t="shared" si="2"/>
        <v/>
      </c>
      <c r="E78" s="76" t="str">
        <f t="shared" ref="E78:O78" si="16">IFERROR(($D$65-E65)/$D$65*-1+100%,"")</f>
        <v/>
      </c>
      <c r="F78" s="76" t="str">
        <f t="shared" si="16"/>
        <v/>
      </c>
      <c r="G78" s="76" t="str">
        <f t="shared" si="16"/>
        <v/>
      </c>
      <c r="H78" s="76" t="str">
        <f t="shared" si="16"/>
        <v/>
      </c>
      <c r="I78" s="76" t="str">
        <f t="shared" si="16"/>
        <v/>
      </c>
      <c r="J78" s="76" t="str">
        <f t="shared" si="16"/>
        <v/>
      </c>
      <c r="K78" s="76" t="str">
        <f t="shared" si="16"/>
        <v/>
      </c>
      <c r="L78" s="76" t="str">
        <f t="shared" si="16"/>
        <v/>
      </c>
      <c r="M78" s="76" t="str">
        <f t="shared" si="16"/>
        <v/>
      </c>
      <c r="N78" s="76" t="str">
        <f t="shared" si="16"/>
        <v/>
      </c>
      <c r="O78" s="76" t="str">
        <f t="shared" si="16"/>
        <v/>
      </c>
      <c r="P78" s="92" t="str">
        <f>IFERROR(($D$65-P65/12)/$D$65*-1+100%,"")</f>
        <v/>
      </c>
      <c r="Q78" s="76" t="str">
        <f>IFERROR(($D$65-Q65/12)/$D$65*-1+100%,"")</f>
        <v/>
      </c>
    </row>
    <row r="79" spans="1:18" x14ac:dyDescent="0.25">
      <c r="A79" s="18"/>
      <c r="B79" s="67" t="s">
        <v>78</v>
      </c>
      <c r="C79" s="111" t="s">
        <v>80</v>
      </c>
      <c r="D79" s="76" t="str">
        <f t="shared" ref="D79:D80" si="17">IF(D66="","",100%)</f>
        <v/>
      </c>
      <c r="E79" s="76" t="str">
        <f t="shared" ref="E79:O79" si="18">IFERROR(($D$66-E66)/$D$66*-1+100%,"")</f>
        <v/>
      </c>
      <c r="F79" s="76" t="str">
        <f t="shared" si="18"/>
        <v/>
      </c>
      <c r="G79" s="76" t="str">
        <f t="shared" si="18"/>
        <v/>
      </c>
      <c r="H79" s="76" t="str">
        <f t="shared" si="18"/>
        <v/>
      </c>
      <c r="I79" s="76" t="str">
        <f t="shared" si="18"/>
        <v/>
      </c>
      <c r="J79" s="76" t="str">
        <f t="shared" si="18"/>
        <v/>
      </c>
      <c r="K79" s="76" t="str">
        <f t="shared" si="18"/>
        <v/>
      </c>
      <c r="L79" s="76" t="str">
        <f t="shared" si="18"/>
        <v/>
      </c>
      <c r="M79" s="76" t="str">
        <f t="shared" si="18"/>
        <v/>
      </c>
      <c r="N79" s="76" t="str">
        <f t="shared" si="18"/>
        <v/>
      </c>
      <c r="O79" s="76" t="str">
        <f t="shared" si="18"/>
        <v/>
      </c>
      <c r="P79" s="92" t="str">
        <f>IFERROR(($D$66-P66/12)/$D$66*-1+100%,"")</f>
        <v/>
      </c>
    </row>
    <row r="80" spans="1:18" x14ac:dyDescent="0.25">
      <c r="A80" s="19"/>
      <c r="B80" s="67" t="s">
        <v>65</v>
      </c>
      <c r="C80" s="111" t="str">
        <f t="shared" ref="C80" si="19">IFERROR(($D$67-C67)/$D$67*-1+100%,"")</f>
        <v/>
      </c>
      <c r="D80" s="76" t="str">
        <f t="shared" si="17"/>
        <v/>
      </c>
      <c r="E80" s="76" t="str">
        <f t="shared" ref="E80:O80" si="20">IFERROR(($D$67-E67)/$D$67*-1+100%,"")</f>
        <v/>
      </c>
      <c r="F80" s="76" t="str">
        <f t="shared" si="20"/>
        <v/>
      </c>
      <c r="G80" s="76" t="str">
        <f t="shared" si="20"/>
        <v/>
      </c>
      <c r="H80" s="76" t="str">
        <f t="shared" si="20"/>
        <v/>
      </c>
      <c r="I80" s="76" t="str">
        <f t="shared" si="20"/>
        <v/>
      </c>
      <c r="J80" s="76" t="str">
        <f t="shared" si="20"/>
        <v/>
      </c>
      <c r="K80" s="76" t="str">
        <f t="shared" si="20"/>
        <v/>
      </c>
      <c r="L80" s="76" t="str">
        <f t="shared" si="20"/>
        <v/>
      </c>
      <c r="M80" s="76" t="str">
        <f t="shared" si="20"/>
        <v/>
      </c>
      <c r="N80" s="76" t="str">
        <f t="shared" si="20"/>
        <v/>
      </c>
      <c r="O80" s="76" t="str">
        <f t="shared" si="20"/>
        <v/>
      </c>
      <c r="P80" s="92" t="str">
        <f>IFERROR(($D$67-P67/12)/$D$67*-1+100%,"")</f>
        <v/>
      </c>
      <c r="Q80" s="76" t="str">
        <f>IFERROR(($D$67-Q67/12)/$D$67*-1+100%,"")</f>
        <v/>
      </c>
    </row>
  </sheetData>
  <mergeCells count="19">
    <mergeCell ref="E43:F43"/>
    <mergeCell ref="E45:F45"/>
    <mergeCell ref="E48:F48"/>
    <mergeCell ref="E51:F51"/>
    <mergeCell ref="I43:J43"/>
    <mergeCell ref="I45:J45"/>
    <mergeCell ref="I48:J48"/>
    <mergeCell ref="I51:J51"/>
    <mergeCell ref="A43:B43"/>
    <mergeCell ref="A45:B45"/>
    <mergeCell ref="A48:B48"/>
    <mergeCell ref="A51:B51"/>
    <mergeCell ref="B2:C4"/>
    <mergeCell ref="E2:E4"/>
    <mergeCell ref="F2:K4"/>
    <mergeCell ref="A6:K6"/>
    <mergeCell ref="A8:C8"/>
    <mergeCell ref="E8:G8"/>
    <mergeCell ref="I8:K8"/>
  </mergeCells>
  <conditionalFormatting sqref="D74:D75 F74:Q74 F75:P75">
    <cfRule type="colorScale" priority="25">
      <colorScale>
        <cfvo type="num" val="0"/>
        <cfvo type="num" val="1"/>
        <cfvo type="num" val="2"/>
        <color rgb="FFFBA3A5"/>
        <color theme="0" tint="-4.9989318521683403E-2"/>
        <color rgb="FFB3DFBF"/>
      </colorScale>
    </cfRule>
  </conditionalFormatting>
  <conditionalFormatting sqref="D73:Q73 E74:E76">
    <cfRule type="colorScale" priority="24">
      <colorScale>
        <cfvo type="num" val="0"/>
        <cfvo type="num" val="1"/>
        <cfvo type="num" val="2"/>
        <color rgb="FFFBA3A5"/>
        <color theme="0" tint="-4.9989318521683403E-2"/>
        <color rgb="FFB3DFBF"/>
      </colorScale>
    </cfRule>
  </conditionalFormatting>
  <conditionalFormatting sqref="F76:Q76 D76">
    <cfRule type="colorScale" priority="22">
      <colorScale>
        <cfvo type="num" val="0"/>
        <cfvo type="num" val="1"/>
        <cfvo type="num" val="2"/>
        <color rgb="FFFBA3A5"/>
        <color theme="0" tint="-4.9989318521683403E-2"/>
        <color rgb="FFB3DFBF"/>
      </colorScale>
    </cfRule>
  </conditionalFormatting>
  <conditionalFormatting sqref="D69:O69 E70:E71">
    <cfRule type="colorScale" priority="21">
      <colorScale>
        <cfvo type="num" val="0"/>
        <cfvo type="num" val="1"/>
        <cfvo type="num" val="2"/>
        <color rgb="FFFBA3A5"/>
        <color theme="0" tint="-0.14999847407452621"/>
        <color rgb="FFB3DFBF"/>
      </colorScale>
    </cfRule>
  </conditionalFormatting>
  <conditionalFormatting sqref="D70:D71 F70:Q70 F71:P71">
    <cfRule type="colorScale" priority="19">
      <colorScale>
        <cfvo type="num" val="0"/>
        <cfvo type="num" val="1"/>
        <cfvo type="num" val="2"/>
        <color rgb="FFFBA3A5"/>
        <color theme="0" tint="-0.14999847407452621"/>
        <color rgb="FFB3DFBF"/>
      </colorScale>
    </cfRule>
  </conditionalFormatting>
  <conditionalFormatting sqref="D72:Q72">
    <cfRule type="colorScale" priority="18">
      <colorScale>
        <cfvo type="num" val="0"/>
        <cfvo type="num" val="1"/>
        <cfvo type="num" val="2"/>
        <color rgb="FFFBA3A5"/>
        <color theme="0" tint="-0.14999847407452621"/>
        <color rgb="FFB3DFBF"/>
      </colorScale>
    </cfRule>
  </conditionalFormatting>
  <conditionalFormatting sqref="F77:Q77 D77">
    <cfRule type="colorScale" priority="17">
      <colorScale>
        <cfvo type="num" val="0"/>
        <cfvo type="num" val="1"/>
        <cfvo type="num" val="2"/>
        <color rgb="FFFBA3A5"/>
        <color theme="0" tint="-0.14999847407452621"/>
        <color rgb="FFB3DFBF"/>
      </colorScale>
    </cfRule>
  </conditionalFormatting>
  <conditionalFormatting sqref="D78:D80 F78:Q78 F80:Q80 F79:P79">
    <cfRule type="colorScale" priority="15">
      <colorScale>
        <cfvo type="num" val="0"/>
        <cfvo type="num" val="1"/>
        <cfvo type="num" val="2"/>
        <color rgb="FFFBA3A5"/>
        <color theme="0" tint="-0.14999847407452621"/>
        <color rgb="FFB3DFBF"/>
      </colorScale>
    </cfRule>
  </conditionalFormatting>
  <conditionalFormatting sqref="E80">
    <cfRule type="colorScale" priority="9">
      <colorScale>
        <cfvo type="num" val="0"/>
        <cfvo type="num" val="1"/>
        <cfvo type="num" val="2"/>
        <color rgb="FFFBA3A5"/>
        <color theme="0" tint="-0.14999847407452621"/>
        <color rgb="FFB3DFBF"/>
      </colorScale>
    </cfRule>
  </conditionalFormatting>
  <conditionalFormatting sqref="E77">
    <cfRule type="colorScale" priority="13">
      <colorScale>
        <cfvo type="num" val="0"/>
        <cfvo type="num" val="1"/>
        <cfvo type="num" val="2"/>
        <color rgb="FFFBA3A5"/>
        <color theme="0" tint="-0.14999847407452621"/>
        <color rgb="FFB3DFBF"/>
      </colorScale>
    </cfRule>
  </conditionalFormatting>
  <conditionalFormatting sqref="E78">
    <cfRule type="colorScale" priority="12">
      <colorScale>
        <cfvo type="num" val="0"/>
        <cfvo type="num" val="1"/>
        <cfvo type="num" val="2"/>
        <color rgb="FFFBA3A5"/>
        <color theme="0" tint="-0.14999847407452621"/>
        <color rgb="FFB3DFBF"/>
      </colorScale>
    </cfRule>
  </conditionalFormatting>
  <conditionalFormatting sqref="P69">
    <cfRule type="colorScale" priority="11">
      <colorScale>
        <cfvo type="num" val="0"/>
        <cfvo type="num" val="1"/>
        <cfvo type="num" val="2"/>
        <color rgb="FFFBA3A5"/>
        <color theme="0" tint="-0.14999847407452621"/>
        <color rgb="FFB3DFBF"/>
      </colorScale>
    </cfRule>
  </conditionalFormatting>
  <conditionalFormatting sqref="Q69">
    <cfRule type="colorScale" priority="10">
      <colorScale>
        <cfvo type="num" val="0"/>
        <cfvo type="num" val="1"/>
        <cfvo type="num" val="2"/>
        <color rgb="FFFBA3A5"/>
        <color theme="0" tint="-0.14999847407452621"/>
        <color rgb="FFB3DFBF"/>
      </colorScale>
    </cfRule>
  </conditionalFormatting>
  <conditionalFormatting sqref="E79">
    <cfRule type="colorScale" priority="8">
      <colorScale>
        <cfvo type="num" val="0"/>
        <cfvo type="num" val="1"/>
        <cfvo type="num" val="2"/>
        <color rgb="FFFBA3A5"/>
        <color theme="0" tint="-0.14999847407452621"/>
        <color rgb="FFB3DFBF"/>
      </colorScale>
    </cfRule>
  </conditionalFormatting>
  <pageMargins left="0.7" right="0.7" top="0.75" bottom="0.75" header="0.3" footer="0.3"/>
  <pageSetup paperSize="9" scale="81" orientation="landscape" r:id="rId1"/>
  <headerFooter>
    <oddFooter>&amp;LBundesnetzagentur, Eisenbahnregulierung, Referat 702&amp;RCovid-19-Datenerhebung</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EVU</vt:lpstr>
      <vt:lpstr>BdS</vt:lpstr>
      <vt:lpstr>Plausi EVU</vt:lpstr>
      <vt:lpstr>Plausi BdS</vt:lpstr>
      <vt:lpstr>dropbds</vt:lpstr>
      <vt:lpstr>dropdown</vt:lpstr>
      <vt:lpstr>wertung</vt:lpstr>
      <vt:lpstr>wertungbds</vt:lpstr>
    </vt:vector>
  </TitlesOfParts>
  <Company>ARAFER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BNetzA</dc:title>
  <dc:creator>702-4</dc:creator>
  <cp:lastModifiedBy>Frank Boettcher (DE)</cp:lastModifiedBy>
  <cp:lastPrinted>2021-02-08T08:20:07Z</cp:lastPrinted>
  <dcterms:created xsi:type="dcterms:W3CDTF">2020-06-09T08:29:34Z</dcterms:created>
  <dcterms:modified xsi:type="dcterms:W3CDTF">2021-02-19T08:44:01Z</dcterms:modified>
</cp:coreProperties>
</file>